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dcham\OneDrive\Documents\"/>
    </mc:Choice>
  </mc:AlternateContent>
  <xr:revisionPtr revIDLastSave="0" documentId="8_{39C2F3B9-7623-41FB-868D-6759AFEED1DF}" xr6:coauthVersionLast="47" xr6:coauthVersionMax="47" xr10:uidLastSave="{00000000-0000-0000-0000-000000000000}"/>
  <bookViews>
    <workbookView xWindow="-108" yWindow="-108" windowWidth="30936" windowHeight="16776" xr2:uid="{15A4A0C2-1C21-4CB6-8A7C-15A37661B253}"/>
  </bookViews>
  <sheets>
    <sheet name="MASTER DATA FILE" sheetId="1" r:id="rId1"/>
  </sheets>
  <externalReferences>
    <externalReference r:id="rId2"/>
    <externalReference r:id="rId3"/>
    <externalReference r:id="rId4"/>
  </externalReferences>
  <definedNames>
    <definedName name="_GoBack" localSheetId="0">'MASTER DATA FILE'!$F$590</definedName>
    <definedName name="Cause">[1]Tables!$D$6:$D$13</definedName>
    <definedName name="Class">[1]Tables!$F$6:$F$10</definedName>
    <definedName name="Dam_Type">[1]Tables!$A$6:$A$16</definedName>
    <definedName name="Liquefaction">[1]Tables!$E$6:$E$9</definedName>
    <definedName name="Pond">[1]Tables!$C$6:$C$8</definedName>
    <definedName name="Status">[1]Tables!$B$6:$B$8</definedName>
    <definedName name="TypeTailings">[1]Tables!$G$6:$G$9</definedName>
    <definedName name="xcir1" localSheetId="0" hidden="1">-3.14159265358979+(ROW(OFFSET(#REF!,0,0,500,1))-1)*0.0125915537218028</definedName>
    <definedName name="xcir1" hidden="1">-3.14159265358979+(ROW(OFFSET(#REF!,0,0,500,1))-1)*0.0125915537218028</definedName>
    <definedName name="xdata1" localSheetId="0" hidden="1">9.6+(ROW(OFFSET(#REF!,0,0,70,1))-1)*2.2695652173913</definedName>
    <definedName name="xdata1" hidden="1">9.6+(ROW(OFFSET(#REF!,0,0,70,1))-1)*2.2695652173913</definedName>
    <definedName name="xdata2" localSheetId="0" hidden="1">9.6+(ROW(OFFSET(#REF!,0,0,70,1))-1)*2.2695652173913</definedName>
    <definedName name="xdata2" hidden="1">9.6+(ROW(OFFSET(#REF!,0,0,70,1))-1)*2.2695652173913</definedName>
    <definedName name="xdata3" localSheetId="0" hidden="1">9.6+(ROW(OFFSET(#REF!,0,0,100,1))-1)*1.58181818181818</definedName>
    <definedName name="xdata3" hidden="1">9.6+(ROW(OFFSET(#REF!,0,0,100,1))-1)*1.58181818181818</definedName>
    <definedName name="xdata4" localSheetId="0" hidden="1">9.6+(ROW(OFFSET(#REF!,0,0,100,1))-1)*1.58181818181818</definedName>
    <definedName name="xdata4" hidden="1">9.6+(ROW(OFFSET(#REF!,0,0,100,1))-1)*1.58181818181818</definedName>
    <definedName name="xdata5" localSheetId="0" hidden="1">0+(ROW(OFFSET(#REF!,0,0,70,1))-1)*0.144927536231884</definedName>
    <definedName name="xdata5" hidden="1">0+(ROW(OFFSET(#REF!,0,0,70,1))-1)*0.144927536231884</definedName>
    <definedName name="xdata6" localSheetId="0" hidden="1">0+(ROW(OFFSET(#REF!,0,0,70,1))-1)*0.144927536231884</definedName>
    <definedName name="xdata6" hidden="1">0+(ROW(OFFSET(#REF!,0,0,70,1))-1)*0.144927536231884</definedName>
    <definedName name="ycir1" localSheetId="0" hidden="1">1*COS([3]!xcir1)+0</definedName>
    <definedName name="ycir1" hidden="1">1*COS([3]!xcir1)+0</definedName>
    <definedName name="ydata1" hidden="1">0.866301194514596+0.0423093370935212*[3]!xdata1-4.92844208502245*(0.142857142857143+([3]!xdata1-77.4428571428571)^2/23731.3371428571)^0.5</definedName>
    <definedName name="ydata2" hidden="1">0.866301194514596+0.0423093370935212*[3]!xdata2+4.92844208502245*(0.142857142857143+([3]!xdata2-77.4428571428571)^2/23731.3371428571)^0.5</definedName>
    <definedName name="ydata3" hidden="1">0.866301194514596+0.0423093370935212*[3]!xdata3-4.92844208502245*(1.14285714285714+([3]!xdata3-77.4428571428571)^2/23731.3371428571)^0.5</definedName>
    <definedName name="ydata4" hidden="1">0.866301194514596+0.0423093370935212*[3]!xdata4+4.92844208502245*(1.14285714285714+([3]!xdata4-77.4428571428571)^2/23731.3371428571)^0.5</definedName>
    <definedName name="ydata5" hidden="1">0+1*[3]!xdata5-4.92844208502245*(1.14285714285714+([3]!xdata5-4.14285714285714)^2/42.4809921183006)^0.5</definedName>
    <definedName name="ydata6" hidden="1">0+1*[3]!xdata6+4.92844208502245*(1.14285714285714+([3]!xdata6-4.14285714285714)^2/42.4809921183006)^0.5</definedName>
    <definedName name="yycir1" localSheetId="0" hidden="1">1*SIN([3]!xcir1)+0+0*COS([3]!xcir1)</definedName>
    <definedName name="yycir1" hidden="1">1*SIN([3]!xcir1)+0+0*COS([3]!xcir1)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700" i="1" l="1"/>
  <c r="I700" i="1"/>
  <c r="H700" i="1"/>
  <c r="G700" i="1"/>
  <c r="F700" i="1"/>
  <c r="E700" i="1"/>
  <c r="I699" i="1"/>
  <c r="H699" i="1"/>
  <c r="G699" i="1"/>
  <c r="F699" i="1"/>
  <c r="E699" i="1"/>
  <c r="J699" i="1" s="1"/>
  <c r="I698" i="1"/>
  <c r="H698" i="1"/>
  <c r="G698" i="1"/>
  <c r="F698" i="1"/>
  <c r="E698" i="1"/>
  <c r="I697" i="1"/>
  <c r="H697" i="1"/>
  <c r="G697" i="1"/>
  <c r="F697" i="1"/>
  <c r="E697" i="1"/>
  <c r="J696" i="1"/>
  <c r="I696" i="1"/>
  <c r="H696" i="1"/>
  <c r="G696" i="1"/>
  <c r="F696" i="1"/>
  <c r="E696" i="1"/>
  <c r="I695" i="1"/>
  <c r="H695" i="1"/>
  <c r="G695" i="1"/>
  <c r="F695" i="1"/>
  <c r="E695" i="1"/>
  <c r="I694" i="1"/>
  <c r="H694" i="1"/>
  <c r="G694" i="1"/>
  <c r="F694" i="1"/>
  <c r="E694" i="1"/>
  <c r="J694" i="1" s="1"/>
  <c r="I693" i="1"/>
  <c r="H693" i="1"/>
  <c r="G693" i="1"/>
  <c r="F693" i="1"/>
  <c r="E693" i="1"/>
  <c r="I692" i="1"/>
  <c r="H692" i="1"/>
  <c r="G692" i="1"/>
  <c r="F692" i="1"/>
  <c r="E692" i="1"/>
  <c r="J692" i="1" s="1"/>
  <c r="I691" i="1"/>
  <c r="H691" i="1"/>
  <c r="G691" i="1"/>
  <c r="F691" i="1"/>
  <c r="E691" i="1"/>
  <c r="I690" i="1"/>
  <c r="H690" i="1"/>
  <c r="G690" i="1"/>
  <c r="F690" i="1"/>
  <c r="J690" i="1" s="1"/>
  <c r="E690" i="1"/>
  <c r="I689" i="1"/>
  <c r="H689" i="1"/>
  <c r="J689" i="1" s="1"/>
  <c r="G689" i="1"/>
  <c r="F689" i="1"/>
  <c r="E689" i="1"/>
  <c r="I688" i="1"/>
  <c r="H688" i="1"/>
  <c r="G688" i="1"/>
  <c r="F688" i="1"/>
  <c r="J688" i="1" s="1"/>
  <c r="E688" i="1"/>
  <c r="I687" i="1"/>
  <c r="H687" i="1"/>
  <c r="G687" i="1"/>
  <c r="F687" i="1"/>
  <c r="E687" i="1"/>
  <c r="J686" i="1"/>
  <c r="I686" i="1"/>
  <c r="H686" i="1"/>
  <c r="G686" i="1"/>
  <c r="F686" i="1"/>
  <c r="E686" i="1"/>
  <c r="I685" i="1"/>
  <c r="H685" i="1"/>
  <c r="G685" i="1"/>
  <c r="F685" i="1"/>
  <c r="E685" i="1"/>
  <c r="J685" i="1" s="1"/>
  <c r="I684" i="1"/>
  <c r="H684" i="1"/>
  <c r="G684" i="1"/>
  <c r="F684" i="1"/>
  <c r="J684" i="1" s="1"/>
  <c r="E684" i="1"/>
  <c r="I683" i="1"/>
  <c r="H683" i="1"/>
  <c r="J683" i="1" s="1"/>
  <c r="G683" i="1"/>
  <c r="F683" i="1"/>
  <c r="E683" i="1"/>
  <c r="I682" i="1"/>
  <c r="H682" i="1"/>
  <c r="G682" i="1"/>
  <c r="F682" i="1"/>
  <c r="E682" i="1"/>
  <c r="J682" i="1" s="1"/>
  <c r="I681" i="1"/>
  <c r="H681" i="1"/>
  <c r="G681" i="1"/>
  <c r="F681" i="1"/>
  <c r="E681" i="1"/>
  <c r="J681" i="1" s="1"/>
  <c r="I680" i="1"/>
  <c r="H680" i="1"/>
  <c r="G680" i="1"/>
  <c r="J680" i="1" s="1"/>
  <c r="F680" i="1"/>
  <c r="E680" i="1"/>
  <c r="I679" i="1"/>
  <c r="H679" i="1"/>
  <c r="J679" i="1" s="1"/>
  <c r="G679" i="1"/>
  <c r="F679" i="1"/>
  <c r="E679" i="1"/>
  <c r="I678" i="1"/>
  <c r="H678" i="1"/>
  <c r="G678" i="1"/>
  <c r="F678" i="1"/>
  <c r="E678" i="1"/>
  <c r="I677" i="1"/>
  <c r="H677" i="1"/>
  <c r="G677" i="1"/>
  <c r="F677" i="1"/>
  <c r="E677" i="1"/>
  <c r="J677" i="1" s="1"/>
  <c r="J676" i="1"/>
  <c r="I676" i="1"/>
  <c r="H676" i="1"/>
  <c r="G676" i="1"/>
  <c r="F676" i="1"/>
  <c r="E676" i="1"/>
  <c r="I675" i="1"/>
  <c r="H675" i="1"/>
  <c r="G675" i="1"/>
  <c r="F675" i="1"/>
  <c r="E675" i="1"/>
  <c r="J675" i="1" s="1"/>
  <c r="I674" i="1"/>
  <c r="H674" i="1"/>
  <c r="G674" i="1"/>
  <c r="F674" i="1"/>
  <c r="E674" i="1"/>
  <c r="J674" i="1" s="1"/>
  <c r="I673" i="1"/>
  <c r="H673" i="1"/>
  <c r="J673" i="1" s="1"/>
  <c r="G673" i="1"/>
  <c r="F673" i="1"/>
  <c r="E673" i="1"/>
  <c r="I672" i="1"/>
  <c r="H672" i="1"/>
  <c r="G672" i="1"/>
  <c r="F672" i="1"/>
  <c r="E672" i="1"/>
  <c r="J672" i="1" s="1"/>
  <c r="I671" i="1"/>
  <c r="H671" i="1"/>
  <c r="G671" i="1"/>
  <c r="F671" i="1"/>
  <c r="E671" i="1"/>
  <c r="I670" i="1"/>
  <c r="H670" i="1"/>
  <c r="G670" i="1"/>
  <c r="F670" i="1"/>
  <c r="J670" i="1" s="1"/>
  <c r="E670" i="1"/>
  <c r="I669" i="1"/>
  <c r="H669" i="1"/>
  <c r="J669" i="1" s="1"/>
  <c r="G669" i="1"/>
  <c r="F669" i="1"/>
  <c r="E669" i="1"/>
  <c r="I668" i="1"/>
  <c r="H668" i="1"/>
  <c r="G668" i="1"/>
  <c r="F668" i="1"/>
  <c r="J668" i="1" s="1"/>
  <c r="E668" i="1"/>
  <c r="I667" i="1"/>
  <c r="H667" i="1"/>
  <c r="G667" i="1"/>
  <c r="F667" i="1"/>
  <c r="E667" i="1"/>
  <c r="J666" i="1"/>
  <c r="I666" i="1"/>
  <c r="H666" i="1"/>
  <c r="G666" i="1"/>
  <c r="F666" i="1"/>
  <c r="E666" i="1"/>
  <c r="I665" i="1"/>
  <c r="H665" i="1"/>
  <c r="G665" i="1"/>
  <c r="F665" i="1"/>
  <c r="E665" i="1"/>
  <c r="I664" i="1"/>
  <c r="H664" i="1"/>
  <c r="G664" i="1"/>
  <c r="F664" i="1"/>
  <c r="E664" i="1"/>
  <c r="J664" i="1" s="1"/>
  <c r="I663" i="1"/>
  <c r="H663" i="1"/>
  <c r="G663" i="1"/>
  <c r="F663" i="1"/>
  <c r="E663" i="1"/>
  <c r="I662" i="1"/>
  <c r="H662" i="1"/>
  <c r="G662" i="1"/>
  <c r="F662" i="1"/>
  <c r="E662" i="1"/>
  <c r="J662" i="1" s="1"/>
  <c r="I661" i="1"/>
  <c r="H661" i="1"/>
  <c r="G661" i="1"/>
  <c r="F661" i="1"/>
  <c r="E661" i="1"/>
  <c r="I660" i="1"/>
  <c r="H660" i="1"/>
  <c r="G660" i="1"/>
  <c r="F660" i="1"/>
  <c r="J660" i="1" s="1"/>
  <c r="E660" i="1"/>
  <c r="I659" i="1"/>
  <c r="H659" i="1"/>
  <c r="J659" i="1" s="1"/>
  <c r="G659" i="1"/>
  <c r="F659" i="1"/>
  <c r="E659" i="1"/>
  <c r="I658" i="1"/>
  <c r="H658" i="1"/>
  <c r="G658" i="1"/>
  <c r="F658" i="1"/>
  <c r="J658" i="1" s="1"/>
  <c r="E658" i="1"/>
  <c r="I657" i="1"/>
  <c r="H657" i="1"/>
  <c r="G657" i="1"/>
  <c r="F657" i="1"/>
  <c r="E657" i="1"/>
  <c r="J656" i="1"/>
  <c r="I656" i="1"/>
  <c r="H656" i="1"/>
  <c r="G656" i="1"/>
  <c r="F656" i="1"/>
  <c r="E656" i="1"/>
  <c r="I655" i="1"/>
  <c r="H655" i="1"/>
  <c r="G655" i="1"/>
  <c r="F655" i="1"/>
  <c r="E655" i="1"/>
  <c r="J655" i="1" s="1"/>
  <c r="I654" i="1"/>
  <c r="H654" i="1"/>
  <c r="G654" i="1"/>
  <c r="F654" i="1"/>
  <c r="E654" i="1"/>
  <c r="J654" i="1" s="1"/>
  <c r="I653" i="1"/>
  <c r="H653" i="1"/>
  <c r="J653" i="1" s="1"/>
  <c r="G653" i="1"/>
  <c r="F653" i="1"/>
  <c r="E653" i="1"/>
  <c r="I652" i="1"/>
  <c r="H652" i="1"/>
  <c r="G652" i="1"/>
  <c r="F652" i="1"/>
  <c r="E652" i="1"/>
  <c r="J652" i="1" s="1"/>
  <c r="I651" i="1"/>
  <c r="H651" i="1"/>
  <c r="G651" i="1"/>
  <c r="F651" i="1"/>
  <c r="E651" i="1"/>
  <c r="J651" i="1" s="1"/>
  <c r="I650" i="1"/>
  <c r="H650" i="1"/>
  <c r="G650" i="1"/>
  <c r="F650" i="1"/>
  <c r="J650" i="1" s="1"/>
  <c r="E650" i="1"/>
  <c r="I649" i="1"/>
  <c r="H649" i="1"/>
  <c r="J649" i="1" s="1"/>
  <c r="G649" i="1"/>
  <c r="F649" i="1"/>
  <c r="E649" i="1"/>
  <c r="I648" i="1"/>
  <c r="H648" i="1"/>
  <c r="G648" i="1"/>
  <c r="F648" i="1"/>
  <c r="E648" i="1"/>
  <c r="I647" i="1"/>
  <c r="H647" i="1"/>
  <c r="G647" i="1"/>
  <c r="F647" i="1"/>
  <c r="E647" i="1"/>
  <c r="J647" i="1" s="1"/>
  <c r="J646" i="1"/>
  <c r="I646" i="1"/>
  <c r="H646" i="1"/>
  <c r="G646" i="1"/>
  <c r="F646" i="1"/>
  <c r="E646" i="1"/>
  <c r="I645" i="1"/>
  <c r="H645" i="1"/>
  <c r="G645" i="1"/>
  <c r="F645" i="1"/>
  <c r="E645" i="1"/>
  <c r="J645" i="1" s="1"/>
  <c r="J644" i="1"/>
  <c r="I644" i="1"/>
  <c r="H644" i="1"/>
  <c r="G644" i="1"/>
  <c r="F644" i="1"/>
  <c r="E644" i="1"/>
  <c r="I643" i="1"/>
  <c r="H643" i="1"/>
  <c r="G643" i="1"/>
  <c r="F643" i="1"/>
  <c r="E643" i="1"/>
  <c r="I642" i="1"/>
  <c r="H642" i="1"/>
  <c r="G642" i="1"/>
  <c r="F642" i="1"/>
  <c r="E642" i="1"/>
  <c r="J642" i="1" s="1"/>
  <c r="I641" i="1"/>
  <c r="H641" i="1"/>
  <c r="G641" i="1"/>
  <c r="F641" i="1"/>
  <c r="E641" i="1"/>
  <c r="J641" i="1" s="1"/>
  <c r="I640" i="1"/>
  <c r="H640" i="1"/>
  <c r="G640" i="1"/>
  <c r="J640" i="1" s="1"/>
  <c r="F640" i="1"/>
  <c r="E640" i="1"/>
  <c r="I639" i="1"/>
  <c r="H639" i="1"/>
  <c r="J639" i="1" s="1"/>
  <c r="G639" i="1"/>
  <c r="F639" i="1"/>
  <c r="E639" i="1"/>
  <c r="I638" i="1"/>
  <c r="H638" i="1"/>
  <c r="G638" i="1"/>
  <c r="F638" i="1"/>
  <c r="E638" i="1"/>
  <c r="I637" i="1"/>
  <c r="H637" i="1"/>
  <c r="G637" i="1"/>
  <c r="F637" i="1"/>
  <c r="E637" i="1"/>
  <c r="J636" i="1"/>
  <c r="I636" i="1"/>
  <c r="H636" i="1"/>
  <c r="G636" i="1"/>
  <c r="F636" i="1"/>
  <c r="E636" i="1"/>
  <c r="I635" i="1"/>
  <c r="H635" i="1"/>
  <c r="G635" i="1"/>
  <c r="F635" i="1"/>
  <c r="E635" i="1"/>
  <c r="I634" i="1"/>
  <c r="H634" i="1"/>
  <c r="G634" i="1"/>
  <c r="F634" i="1"/>
  <c r="E634" i="1"/>
  <c r="J634" i="1" s="1"/>
  <c r="I633" i="1"/>
  <c r="H633" i="1"/>
  <c r="J633" i="1" s="1"/>
  <c r="G633" i="1"/>
  <c r="F633" i="1"/>
  <c r="E633" i="1"/>
  <c r="J632" i="1"/>
  <c r="I631" i="1"/>
  <c r="H631" i="1"/>
  <c r="G631" i="1"/>
  <c r="F631" i="1"/>
  <c r="E631" i="1"/>
  <c r="J631" i="1" s="1"/>
  <c r="J630" i="1"/>
  <c r="J629" i="1"/>
  <c r="J628" i="1"/>
  <c r="I627" i="1"/>
  <c r="H627" i="1"/>
  <c r="G627" i="1"/>
  <c r="F627" i="1"/>
  <c r="E627" i="1"/>
  <c r="J626" i="1"/>
  <c r="I626" i="1"/>
  <c r="H626" i="1"/>
  <c r="G626" i="1"/>
  <c r="F626" i="1"/>
  <c r="E626" i="1"/>
  <c r="J625" i="1"/>
  <c r="J624" i="1"/>
  <c r="I623" i="1"/>
  <c r="H623" i="1"/>
  <c r="G623" i="1"/>
  <c r="F623" i="1"/>
  <c r="J623" i="1" s="1"/>
  <c r="E623" i="1"/>
  <c r="I622" i="1"/>
  <c r="H622" i="1"/>
  <c r="G622" i="1"/>
  <c r="F622" i="1"/>
  <c r="E622" i="1"/>
  <c r="J621" i="1"/>
  <c r="J620" i="1"/>
  <c r="I619" i="1"/>
  <c r="H619" i="1"/>
  <c r="G619" i="1"/>
  <c r="J619" i="1" s="1"/>
  <c r="F619" i="1"/>
  <c r="E619" i="1"/>
  <c r="J618" i="1"/>
  <c r="I617" i="1"/>
  <c r="H617" i="1"/>
  <c r="G617" i="1"/>
  <c r="J617" i="1" s="1"/>
  <c r="F617" i="1"/>
  <c r="E617" i="1"/>
  <c r="I616" i="1"/>
  <c r="J616" i="1" s="1"/>
  <c r="H616" i="1"/>
  <c r="G616" i="1"/>
  <c r="F616" i="1"/>
  <c r="E616" i="1"/>
  <c r="I615" i="1"/>
  <c r="H615" i="1"/>
  <c r="G615" i="1"/>
  <c r="F615" i="1"/>
  <c r="E615" i="1"/>
  <c r="J615" i="1" s="1"/>
  <c r="I614" i="1"/>
  <c r="H614" i="1"/>
  <c r="G614" i="1"/>
  <c r="F614" i="1"/>
  <c r="E614" i="1"/>
  <c r="J613" i="1"/>
  <c r="I612" i="1"/>
  <c r="H612" i="1"/>
  <c r="H704" i="1" s="1"/>
  <c r="G612" i="1"/>
  <c r="F612" i="1"/>
  <c r="E612" i="1"/>
  <c r="J612" i="1" s="1"/>
  <c r="J611" i="1"/>
  <c r="J610" i="1"/>
  <c r="J609" i="1"/>
  <c r="J608" i="1"/>
  <c r="J607" i="1"/>
  <c r="J606" i="1"/>
  <c r="J605" i="1"/>
  <c r="J604" i="1"/>
  <c r="I603" i="1"/>
  <c r="H603" i="1"/>
  <c r="G603" i="1"/>
  <c r="F603" i="1"/>
  <c r="E603" i="1"/>
  <c r="J602" i="1"/>
  <c r="J601" i="1"/>
  <c r="J600" i="1"/>
  <c r="J599" i="1"/>
  <c r="J598" i="1"/>
  <c r="J597" i="1"/>
  <c r="J596" i="1"/>
  <c r="J595" i="1"/>
  <c r="J594" i="1"/>
  <c r="J593" i="1"/>
  <c r="I592" i="1"/>
  <c r="H592" i="1"/>
  <c r="G592" i="1"/>
  <c r="F592" i="1"/>
  <c r="E592" i="1"/>
  <c r="J592" i="1" s="1"/>
  <c r="J591" i="1"/>
  <c r="I590" i="1"/>
  <c r="H590" i="1"/>
  <c r="G590" i="1"/>
  <c r="F590" i="1"/>
  <c r="E590" i="1"/>
  <c r="I581" i="1"/>
  <c r="H581" i="1"/>
  <c r="G581" i="1"/>
  <c r="F581" i="1"/>
  <c r="E581" i="1"/>
  <c r="J581" i="1" s="1"/>
  <c r="I580" i="1"/>
  <c r="H580" i="1"/>
  <c r="G580" i="1"/>
  <c r="F580" i="1"/>
  <c r="E580" i="1"/>
  <c r="J580" i="1" s="1"/>
  <c r="I579" i="1"/>
  <c r="J579" i="1" s="1"/>
  <c r="H579" i="1"/>
  <c r="G579" i="1"/>
  <c r="F579" i="1"/>
  <c r="E579" i="1"/>
  <c r="I578" i="1"/>
  <c r="H578" i="1"/>
  <c r="G578" i="1"/>
  <c r="F578" i="1"/>
  <c r="E578" i="1"/>
  <c r="J578" i="1" s="1"/>
  <c r="I577" i="1"/>
  <c r="H577" i="1"/>
  <c r="G577" i="1"/>
  <c r="F577" i="1"/>
  <c r="E577" i="1"/>
  <c r="I576" i="1"/>
  <c r="I584" i="1" s="1"/>
  <c r="H576" i="1"/>
  <c r="H584" i="1" s="1"/>
  <c r="G576" i="1"/>
  <c r="F576" i="1"/>
  <c r="E576" i="1"/>
  <c r="J576" i="1" s="1"/>
  <c r="J575" i="1"/>
  <c r="I575" i="1"/>
  <c r="H575" i="1"/>
  <c r="G575" i="1"/>
  <c r="G584" i="1" s="1"/>
  <c r="F575" i="1"/>
  <c r="E575" i="1"/>
  <c r="I566" i="1"/>
  <c r="H566" i="1"/>
  <c r="G566" i="1"/>
  <c r="F566" i="1"/>
  <c r="E566" i="1"/>
  <c r="F564" i="1"/>
  <c r="I563" i="1"/>
  <c r="G563" i="1"/>
  <c r="F563" i="1"/>
  <c r="E563" i="1"/>
  <c r="J563" i="1" s="1"/>
  <c r="I562" i="1"/>
  <c r="H562" i="1"/>
  <c r="G562" i="1"/>
  <c r="I559" i="1"/>
  <c r="H559" i="1"/>
  <c r="G559" i="1"/>
  <c r="F559" i="1"/>
  <c r="E559" i="1"/>
  <c r="J559" i="1" s="1"/>
  <c r="F558" i="1"/>
  <c r="E558" i="1"/>
  <c r="H557" i="1"/>
  <c r="E557" i="1"/>
  <c r="J557" i="1" s="1"/>
  <c r="I556" i="1"/>
  <c r="H556" i="1"/>
  <c r="G556" i="1"/>
  <c r="F556" i="1"/>
  <c r="E556" i="1"/>
  <c r="J556" i="1" s="1"/>
  <c r="I554" i="1"/>
  <c r="H554" i="1"/>
  <c r="G554" i="1"/>
  <c r="F554" i="1"/>
  <c r="E554" i="1"/>
  <c r="J545" i="1"/>
  <c r="I544" i="1"/>
  <c r="I555" i="1" s="1"/>
  <c r="H544" i="1"/>
  <c r="H555" i="1" s="1"/>
  <c r="G544" i="1"/>
  <c r="G555" i="1" s="1"/>
  <c r="F544" i="1"/>
  <c r="F555" i="1" s="1"/>
  <c r="E544" i="1"/>
  <c r="E555" i="1" s="1"/>
  <c r="I543" i="1"/>
  <c r="H543" i="1"/>
  <c r="G543" i="1"/>
  <c r="F543" i="1"/>
  <c r="J543" i="1" s="1"/>
  <c r="E543" i="1"/>
  <c r="I542" i="1"/>
  <c r="I557" i="1" s="1"/>
  <c r="H542" i="1"/>
  <c r="G542" i="1"/>
  <c r="G557" i="1" s="1"/>
  <c r="F542" i="1"/>
  <c r="F557" i="1" s="1"/>
  <c r="E542" i="1"/>
  <c r="J542" i="1" s="1"/>
  <c r="I541" i="1"/>
  <c r="I558" i="1" s="1"/>
  <c r="H541" i="1"/>
  <c r="H558" i="1" s="1"/>
  <c r="G541" i="1"/>
  <c r="G558" i="1" s="1"/>
  <c r="F541" i="1"/>
  <c r="E541" i="1"/>
  <c r="I540" i="1"/>
  <c r="H540" i="1"/>
  <c r="G540" i="1"/>
  <c r="F540" i="1"/>
  <c r="E540" i="1"/>
  <c r="J540" i="1" s="1"/>
  <c r="J539" i="1"/>
  <c r="I539" i="1"/>
  <c r="I560" i="1" s="1"/>
  <c r="H539" i="1"/>
  <c r="H560" i="1" s="1"/>
  <c r="G539" i="1"/>
  <c r="G560" i="1" s="1"/>
  <c r="F539" i="1"/>
  <c r="F560" i="1" s="1"/>
  <c r="J560" i="1" s="1"/>
  <c r="E539" i="1"/>
  <c r="E560" i="1" s="1"/>
  <c r="I538" i="1"/>
  <c r="I561" i="1" s="1"/>
  <c r="H538" i="1"/>
  <c r="H561" i="1" s="1"/>
  <c r="G538" i="1"/>
  <c r="G561" i="1" s="1"/>
  <c r="F538" i="1"/>
  <c r="F561" i="1" s="1"/>
  <c r="E538" i="1"/>
  <c r="E561" i="1" s="1"/>
  <c r="J561" i="1" s="1"/>
  <c r="I537" i="1"/>
  <c r="H537" i="1"/>
  <c r="G537" i="1"/>
  <c r="F537" i="1"/>
  <c r="F562" i="1" s="1"/>
  <c r="E537" i="1"/>
  <c r="J537" i="1" s="1"/>
  <c r="I536" i="1"/>
  <c r="H536" i="1"/>
  <c r="H563" i="1" s="1"/>
  <c r="G536" i="1"/>
  <c r="F536" i="1"/>
  <c r="E536" i="1"/>
  <c r="I535" i="1"/>
  <c r="I564" i="1" s="1"/>
  <c r="H535" i="1"/>
  <c r="G535" i="1"/>
  <c r="G564" i="1" s="1"/>
  <c r="F535" i="1"/>
  <c r="E535" i="1"/>
  <c r="E564" i="1" s="1"/>
  <c r="I534" i="1"/>
  <c r="I548" i="1" s="1"/>
  <c r="H534" i="1"/>
  <c r="H565" i="1" s="1"/>
  <c r="G534" i="1"/>
  <c r="G565" i="1" s="1"/>
  <c r="F534" i="1"/>
  <c r="F565" i="1" s="1"/>
  <c r="E534" i="1"/>
  <c r="E565" i="1" s="1"/>
  <c r="I533" i="1"/>
  <c r="H533" i="1"/>
  <c r="G533" i="1"/>
  <c r="F533" i="1"/>
  <c r="J533" i="1" s="1"/>
  <c r="E533" i="1"/>
  <c r="F527" i="1"/>
  <c r="I524" i="1"/>
  <c r="H524" i="1"/>
  <c r="J524" i="1" s="1"/>
  <c r="G524" i="1"/>
  <c r="F524" i="1"/>
  <c r="E524" i="1"/>
  <c r="I523" i="1"/>
  <c r="H523" i="1"/>
  <c r="G523" i="1"/>
  <c r="F523" i="1"/>
  <c r="E523" i="1"/>
  <c r="J523" i="1" s="1"/>
  <c r="I522" i="1"/>
  <c r="H522" i="1"/>
  <c r="G522" i="1"/>
  <c r="F522" i="1"/>
  <c r="E522" i="1"/>
  <c r="J522" i="1" s="1"/>
  <c r="I521" i="1"/>
  <c r="H521" i="1"/>
  <c r="G521" i="1"/>
  <c r="G527" i="1" s="1"/>
  <c r="F521" i="1"/>
  <c r="E521" i="1"/>
  <c r="I520" i="1"/>
  <c r="H520" i="1"/>
  <c r="G520" i="1"/>
  <c r="F520" i="1"/>
  <c r="E520" i="1"/>
  <c r="J520" i="1" s="1"/>
  <c r="I519" i="1"/>
  <c r="H519" i="1"/>
  <c r="G519" i="1"/>
  <c r="F519" i="1"/>
  <c r="J519" i="1" s="1"/>
  <c r="E519" i="1"/>
  <c r="I518" i="1"/>
  <c r="H518" i="1"/>
  <c r="G518" i="1"/>
  <c r="F518" i="1"/>
  <c r="E518" i="1"/>
  <c r="J517" i="1"/>
  <c r="I517" i="1"/>
  <c r="H517" i="1"/>
  <c r="G517" i="1"/>
  <c r="F517" i="1"/>
  <c r="E517" i="1"/>
  <c r="I516" i="1"/>
  <c r="H516" i="1"/>
  <c r="G516" i="1"/>
  <c r="F516" i="1"/>
  <c r="E516" i="1"/>
  <c r="J516" i="1" s="1"/>
  <c r="I515" i="1"/>
  <c r="H515" i="1"/>
  <c r="G515" i="1"/>
  <c r="J515" i="1" s="1"/>
  <c r="F515" i="1"/>
  <c r="E515" i="1"/>
  <c r="I514" i="1"/>
  <c r="H514" i="1"/>
  <c r="J514" i="1" s="1"/>
  <c r="G514" i="1"/>
  <c r="F514" i="1"/>
  <c r="E514" i="1"/>
  <c r="I513" i="1"/>
  <c r="H513" i="1"/>
  <c r="G513" i="1"/>
  <c r="F513" i="1"/>
  <c r="E513" i="1"/>
  <c r="J513" i="1" s="1"/>
  <c r="I512" i="1"/>
  <c r="H512" i="1"/>
  <c r="G512" i="1"/>
  <c r="F512" i="1"/>
  <c r="E512" i="1"/>
  <c r="J512" i="1" s="1"/>
  <c r="I511" i="1"/>
  <c r="J511" i="1" s="1"/>
  <c r="H511" i="1"/>
  <c r="G511" i="1"/>
  <c r="F511" i="1"/>
  <c r="E511" i="1"/>
  <c r="R510" i="1"/>
  <c r="I510" i="1"/>
  <c r="H510" i="1"/>
  <c r="G510" i="1"/>
  <c r="F510" i="1"/>
  <c r="E510" i="1"/>
  <c r="J510" i="1" s="1"/>
  <c r="J509" i="1"/>
  <c r="I509" i="1"/>
  <c r="H509" i="1"/>
  <c r="G509" i="1"/>
  <c r="F509" i="1"/>
  <c r="E509" i="1"/>
  <c r="I508" i="1"/>
  <c r="H508" i="1"/>
  <c r="G508" i="1"/>
  <c r="F508" i="1"/>
  <c r="J508" i="1" s="1"/>
  <c r="E508" i="1"/>
  <c r="I507" i="1"/>
  <c r="H507" i="1"/>
  <c r="G507" i="1"/>
  <c r="F507" i="1"/>
  <c r="E507" i="1"/>
  <c r="J507" i="1" s="1"/>
  <c r="I506" i="1"/>
  <c r="H506" i="1"/>
  <c r="G506" i="1"/>
  <c r="F506" i="1"/>
  <c r="E506" i="1"/>
  <c r="J505" i="1"/>
  <c r="I504" i="1"/>
  <c r="H504" i="1"/>
  <c r="G504" i="1"/>
  <c r="F504" i="1"/>
  <c r="E504" i="1"/>
  <c r="J504" i="1" s="1"/>
  <c r="J503" i="1"/>
  <c r="I502" i="1"/>
  <c r="H502" i="1"/>
  <c r="G502" i="1"/>
  <c r="F502" i="1"/>
  <c r="E502" i="1"/>
  <c r="J502" i="1" s="1"/>
  <c r="T500" i="1"/>
  <c r="I492" i="1"/>
  <c r="H492" i="1"/>
  <c r="E492" i="1"/>
  <c r="H491" i="1"/>
  <c r="G491" i="1"/>
  <c r="F491" i="1"/>
  <c r="E490" i="1"/>
  <c r="G489" i="1"/>
  <c r="F489" i="1"/>
  <c r="J488" i="1"/>
  <c r="I488" i="1"/>
  <c r="E488" i="1"/>
  <c r="F487" i="1"/>
  <c r="I486" i="1"/>
  <c r="F486" i="1"/>
  <c r="E486" i="1"/>
  <c r="I485" i="1"/>
  <c r="H485" i="1"/>
  <c r="G485" i="1"/>
  <c r="F484" i="1"/>
  <c r="E484" i="1"/>
  <c r="H483" i="1"/>
  <c r="G483" i="1"/>
  <c r="I482" i="1"/>
  <c r="H482" i="1"/>
  <c r="F482" i="1"/>
  <c r="E482" i="1"/>
  <c r="J482" i="1" s="1"/>
  <c r="H481" i="1"/>
  <c r="G481" i="1"/>
  <c r="F481" i="1"/>
  <c r="I480" i="1"/>
  <c r="H480" i="1"/>
  <c r="G480" i="1"/>
  <c r="G494" i="1" s="1"/>
  <c r="F480" i="1"/>
  <c r="E480" i="1"/>
  <c r="I471" i="1"/>
  <c r="I481" i="1" s="1"/>
  <c r="H471" i="1"/>
  <c r="G471" i="1"/>
  <c r="F471" i="1"/>
  <c r="E471" i="1"/>
  <c r="E481" i="1" s="1"/>
  <c r="I470" i="1"/>
  <c r="H470" i="1"/>
  <c r="G470" i="1"/>
  <c r="G482" i="1" s="1"/>
  <c r="F470" i="1"/>
  <c r="J470" i="1" s="1"/>
  <c r="E470" i="1"/>
  <c r="I469" i="1"/>
  <c r="I483" i="1" s="1"/>
  <c r="H469" i="1"/>
  <c r="G469" i="1"/>
  <c r="F469" i="1"/>
  <c r="F483" i="1" s="1"/>
  <c r="E469" i="1"/>
  <c r="I468" i="1"/>
  <c r="I484" i="1" s="1"/>
  <c r="H468" i="1"/>
  <c r="H484" i="1" s="1"/>
  <c r="G468" i="1"/>
  <c r="G484" i="1" s="1"/>
  <c r="F468" i="1"/>
  <c r="E468" i="1"/>
  <c r="I467" i="1"/>
  <c r="H467" i="1"/>
  <c r="G467" i="1"/>
  <c r="F467" i="1"/>
  <c r="F485" i="1" s="1"/>
  <c r="E467" i="1"/>
  <c r="E485" i="1" s="1"/>
  <c r="J485" i="1" s="1"/>
  <c r="J466" i="1"/>
  <c r="I466" i="1"/>
  <c r="H466" i="1"/>
  <c r="H486" i="1" s="1"/>
  <c r="G466" i="1"/>
  <c r="G486" i="1" s="1"/>
  <c r="F466" i="1"/>
  <c r="E466" i="1"/>
  <c r="I465" i="1"/>
  <c r="I487" i="1" s="1"/>
  <c r="H465" i="1"/>
  <c r="H487" i="1" s="1"/>
  <c r="G465" i="1"/>
  <c r="G487" i="1" s="1"/>
  <c r="F465" i="1"/>
  <c r="E465" i="1"/>
  <c r="E487" i="1" s="1"/>
  <c r="I464" i="1"/>
  <c r="H464" i="1"/>
  <c r="H488" i="1" s="1"/>
  <c r="G464" i="1"/>
  <c r="G488" i="1" s="1"/>
  <c r="F464" i="1"/>
  <c r="F488" i="1" s="1"/>
  <c r="E464" i="1"/>
  <c r="J464" i="1" s="1"/>
  <c r="I463" i="1"/>
  <c r="I489" i="1" s="1"/>
  <c r="H463" i="1"/>
  <c r="H489" i="1" s="1"/>
  <c r="G463" i="1"/>
  <c r="F463" i="1"/>
  <c r="E463" i="1"/>
  <c r="I462" i="1"/>
  <c r="I490" i="1" s="1"/>
  <c r="H462" i="1"/>
  <c r="H474" i="1" s="1"/>
  <c r="G462" i="1"/>
  <c r="G490" i="1" s="1"/>
  <c r="F462" i="1"/>
  <c r="F490" i="1" s="1"/>
  <c r="E462" i="1"/>
  <c r="I461" i="1"/>
  <c r="H461" i="1"/>
  <c r="G461" i="1"/>
  <c r="F461" i="1"/>
  <c r="E461" i="1"/>
  <c r="E491" i="1" s="1"/>
  <c r="I460" i="1"/>
  <c r="H460" i="1"/>
  <c r="G460" i="1"/>
  <c r="G492" i="1" s="1"/>
  <c r="F460" i="1"/>
  <c r="J460" i="1" s="1"/>
  <c r="E460" i="1"/>
  <c r="C422" i="1"/>
  <c r="C421" i="1"/>
  <c r="C420" i="1"/>
  <c r="C419" i="1"/>
  <c r="C418" i="1"/>
  <c r="A415" i="1"/>
  <c r="AI413" i="1"/>
  <c r="AG413" i="1"/>
  <c r="AD413" i="1"/>
  <c r="AE413" i="1" s="1"/>
  <c r="AH413" i="1" s="1"/>
  <c r="AC413" i="1"/>
  <c r="AB413" i="1"/>
  <c r="S413" i="1"/>
  <c r="AH412" i="1"/>
  <c r="AG412" i="1"/>
  <c r="AD412" i="1"/>
  <c r="AC412" i="1"/>
  <c r="AB412" i="1"/>
  <c r="AE412" i="1" s="1"/>
  <c r="AI412" i="1" s="1"/>
  <c r="S412" i="1"/>
  <c r="AI411" i="1"/>
  <c r="AH411" i="1"/>
  <c r="AD411" i="1"/>
  <c r="AE411" i="1" s="1"/>
  <c r="AG411" i="1" s="1"/>
  <c r="AC411" i="1"/>
  <c r="AB411" i="1"/>
  <c r="S411" i="1"/>
  <c r="AI410" i="1"/>
  <c r="AG410" i="1"/>
  <c r="AD410" i="1"/>
  <c r="AC410" i="1"/>
  <c r="AE410" i="1" s="1"/>
  <c r="AH410" i="1" s="1"/>
  <c r="AB410" i="1"/>
  <c r="S410" i="1"/>
  <c r="AI409" i="1"/>
  <c r="AH409" i="1"/>
  <c r="AD409" i="1"/>
  <c r="AC409" i="1"/>
  <c r="AE409" i="1" s="1"/>
  <c r="AG409" i="1" s="1"/>
  <c r="AB409" i="1"/>
  <c r="S409" i="1"/>
  <c r="S408" i="1"/>
  <c r="AH407" i="1"/>
  <c r="AG407" i="1"/>
  <c r="AE407" i="1"/>
  <c r="AI407" i="1" s="1"/>
  <c r="AD407" i="1"/>
  <c r="AC407" i="1"/>
  <c r="AB407" i="1"/>
  <c r="S407" i="1"/>
  <c r="AH406" i="1"/>
  <c r="AG406" i="1"/>
  <c r="AE406" i="1"/>
  <c r="AI406" i="1" s="1"/>
  <c r="AD406" i="1"/>
  <c r="AC406" i="1"/>
  <c r="AB406" i="1"/>
  <c r="S406" i="1"/>
  <c r="AH405" i="1"/>
  <c r="AG405" i="1"/>
  <c r="AE405" i="1"/>
  <c r="AI405" i="1" s="1"/>
  <c r="AD405" i="1"/>
  <c r="AC405" i="1"/>
  <c r="AB405" i="1"/>
  <c r="S405" i="1"/>
  <c r="AH404" i="1"/>
  <c r="AG404" i="1"/>
  <c r="AD404" i="1"/>
  <c r="AE404" i="1" s="1"/>
  <c r="AI404" i="1" s="1"/>
  <c r="AC404" i="1"/>
  <c r="AB404" i="1"/>
  <c r="S404" i="1"/>
  <c r="AH403" i="1"/>
  <c r="AG403" i="1"/>
  <c r="AE403" i="1"/>
  <c r="AI403" i="1" s="1"/>
  <c r="AD403" i="1"/>
  <c r="AC403" i="1"/>
  <c r="AB403" i="1"/>
  <c r="S403" i="1"/>
  <c r="S402" i="1"/>
  <c r="AH401" i="1"/>
  <c r="AG401" i="1"/>
  <c r="AD401" i="1"/>
  <c r="AC401" i="1"/>
  <c r="AB401" i="1"/>
  <c r="AE401" i="1" s="1"/>
  <c r="AI401" i="1" s="1"/>
  <c r="S401" i="1"/>
  <c r="AI400" i="1"/>
  <c r="AG400" i="1"/>
  <c r="AD400" i="1"/>
  <c r="AC400" i="1"/>
  <c r="AB400" i="1"/>
  <c r="S400" i="1"/>
  <c r="AI399" i="1"/>
  <c r="AH399" i="1"/>
  <c r="AG399" i="1"/>
  <c r="AD399" i="1"/>
  <c r="AC399" i="1"/>
  <c r="AB399" i="1"/>
  <c r="AE399" i="1" s="1"/>
  <c r="S399" i="1"/>
  <c r="AH398" i="1"/>
  <c r="AG398" i="1"/>
  <c r="AE398" i="1"/>
  <c r="AI398" i="1" s="1"/>
  <c r="AD398" i="1"/>
  <c r="AC398" i="1"/>
  <c r="AB398" i="1"/>
  <c r="S398" i="1"/>
  <c r="AH397" i="1"/>
  <c r="AG397" i="1"/>
  <c r="AD397" i="1"/>
  <c r="AC397" i="1"/>
  <c r="AB397" i="1"/>
  <c r="AE397" i="1" s="1"/>
  <c r="AI397" i="1" s="1"/>
  <c r="S397" i="1"/>
  <c r="AH396" i="1"/>
  <c r="AG396" i="1"/>
  <c r="AD396" i="1"/>
  <c r="AC396" i="1"/>
  <c r="AB396" i="1"/>
  <c r="AE396" i="1" s="1"/>
  <c r="AI396" i="1" s="1"/>
  <c r="S396" i="1"/>
  <c r="S395" i="1"/>
  <c r="AH394" i="1"/>
  <c r="AG394" i="1"/>
  <c r="AD394" i="1"/>
  <c r="AC394" i="1"/>
  <c r="AB394" i="1"/>
  <c r="S394" i="1"/>
  <c r="AI393" i="1"/>
  <c r="AH393" i="1"/>
  <c r="AG393" i="1"/>
  <c r="AD393" i="1"/>
  <c r="AC393" i="1"/>
  <c r="AE393" i="1" s="1"/>
  <c r="AB393" i="1"/>
  <c r="S393" i="1"/>
  <c r="AH392" i="1"/>
  <c r="AG392" i="1"/>
  <c r="AD392" i="1"/>
  <c r="AC392" i="1"/>
  <c r="AB392" i="1"/>
  <c r="AE392" i="1" s="1"/>
  <c r="AI392" i="1" s="1"/>
  <c r="S392" i="1"/>
  <c r="AI390" i="1"/>
  <c r="AG390" i="1"/>
  <c r="AD390" i="1"/>
  <c r="AE390" i="1" s="1"/>
  <c r="AH390" i="1" s="1"/>
  <c r="AC390" i="1"/>
  <c r="AB390" i="1"/>
  <c r="S390" i="1"/>
  <c r="AH389" i="1"/>
  <c r="AG389" i="1"/>
  <c r="AD389" i="1"/>
  <c r="AC389" i="1"/>
  <c r="AB389" i="1"/>
  <c r="AE389" i="1" s="1"/>
  <c r="AI389" i="1" s="1"/>
  <c r="S389" i="1"/>
  <c r="AH388" i="1"/>
  <c r="AG388" i="1"/>
  <c r="AD388" i="1"/>
  <c r="AC388" i="1"/>
  <c r="AB388" i="1"/>
  <c r="S388" i="1"/>
  <c r="AI386" i="1"/>
  <c r="AG386" i="1"/>
  <c r="AD386" i="1"/>
  <c r="AC386" i="1"/>
  <c r="AE386" i="1" s="1"/>
  <c r="AH386" i="1" s="1"/>
  <c r="AB386" i="1"/>
  <c r="AI385" i="1"/>
  <c r="AG385" i="1"/>
  <c r="AD385" i="1"/>
  <c r="AC385" i="1"/>
  <c r="AB385" i="1"/>
  <c r="AE385" i="1" s="1"/>
  <c r="AH385" i="1" s="1"/>
  <c r="S385" i="1"/>
  <c r="AH384" i="1"/>
  <c r="AG384" i="1"/>
  <c r="AE384" i="1"/>
  <c r="AI384" i="1" s="1"/>
  <c r="AD384" i="1"/>
  <c r="AC384" i="1"/>
  <c r="AB384" i="1"/>
  <c r="S384" i="1"/>
  <c r="AH383" i="1"/>
  <c r="AG383" i="1"/>
  <c r="AD383" i="1"/>
  <c r="AC383" i="1"/>
  <c r="AB383" i="1"/>
  <c r="AE383" i="1" s="1"/>
  <c r="AI383" i="1" s="1"/>
  <c r="S383" i="1"/>
  <c r="AH382" i="1"/>
  <c r="AG382" i="1"/>
  <c r="AD382" i="1"/>
  <c r="AC382" i="1"/>
  <c r="AB382" i="1"/>
  <c r="AE382" i="1" s="1"/>
  <c r="AI382" i="1" s="1"/>
  <c r="S382" i="1"/>
  <c r="AI381" i="1"/>
  <c r="AH381" i="1"/>
  <c r="AG381" i="1"/>
  <c r="AD381" i="1"/>
  <c r="AC381" i="1"/>
  <c r="AB381" i="1"/>
  <c r="AE381" i="1" s="1"/>
  <c r="S381" i="1"/>
  <c r="AH380" i="1"/>
  <c r="AG380" i="1"/>
  <c r="AD380" i="1"/>
  <c r="AC380" i="1"/>
  <c r="AB380" i="1"/>
  <c r="AE380" i="1" s="1"/>
  <c r="AI380" i="1" s="1"/>
  <c r="S380" i="1"/>
  <c r="AI379" i="1"/>
  <c r="AH379" i="1"/>
  <c r="AD379" i="1"/>
  <c r="AC379" i="1"/>
  <c r="AB379" i="1"/>
  <c r="AE379" i="1" s="1"/>
  <c r="AG379" i="1" s="1"/>
  <c r="S379" i="1"/>
  <c r="S378" i="1"/>
  <c r="AH377" i="1"/>
  <c r="AG377" i="1"/>
  <c r="AD377" i="1"/>
  <c r="AC377" i="1"/>
  <c r="AB377" i="1"/>
  <c r="AE377" i="1" s="1"/>
  <c r="AI377" i="1" s="1"/>
  <c r="S377" i="1"/>
  <c r="S376" i="1"/>
  <c r="S375" i="1"/>
  <c r="AH374" i="1"/>
  <c r="AG374" i="1"/>
  <c r="AD374" i="1"/>
  <c r="AC374" i="1"/>
  <c r="AE374" i="1" s="1"/>
  <c r="AI374" i="1" s="1"/>
  <c r="AB374" i="1"/>
  <c r="S374" i="1"/>
  <c r="AH373" i="1"/>
  <c r="AG373" i="1"/>
  <c r="AE373" i="1"/>
  <c r="AI373" i="1" s="1"/>
  <c r="AD373" i="1"/>
  <c r="AC373" i="1"/>
  <c r="AB373" i="1"/>
  <c r="S373" i="1"/>
  <c r="AH372" i="1"/>
  <c r="AG372" i="1"/>
  <c r="AD372" i="1"/>
  <c r="AC372" i="1"/>
  <c r="AB372" i="1"/>
  <c r="AE372" i="1" s="1"/>
  <c r="AI372" i="1" s="1"/>
  <c r="S372" i="1"/>
  <c r="AI371" i="1"/>
  <c r="AH371" i="1"/>
  <c r="AG371" i="1"/>
  <c r="AE371" i="1"/>
  <c r="AD371" i="1"/>
  <c r="AC371" i="1"/>
  <c r="AB371" i="1"/>
  <c r="S371" i="1"/>
  <c r="AH370" i="1"/>
  <c r="AG370" i="1"/>
  <c r="AD370" i="1"/>
  <c r="AE370" i="1" s="1"/>
  <c r="AI370" i="1" s="1"/>
  <c r="AC370" i="1"/>
  <c r="AB370" i="1"/>
  <c r="S370" i="1"/>
  <c r="AH369" i="1"/>
  <c r="AG369" i="1"/>
  <c r="AD369" i="1"/>
  <c r="AC369" i="1"/>
  <c r="AB369" i="1"/>
  <c r="AE369" i="1" s="1"/>
  <c r="AI369" i="1" s="1"/>
  <c r="S369" i="1"/>
  <c r="AH368" i="1"/>
  <c r="AG368" i="1"/>
  <c r="AE368" i="1"/>
  <c r="AI368" i="1" s="1"/>
  <c r="AD368" i="1"/>
  <c r="AC368" i="1"/>
  <c r="AB368" i="1"/>
  <c r="S368" i="1"/>
  <c r="AH367" i="1"/>
  <c r="AG367" i="1"/>
  <c r="AE367" i="1"/>
  <c r="AI367" i="1" s="1"/>
  <c r="AD367" i="1"/>
  <c r="AC367" i="1"/>
  <c r="AB367" i="1"/>
  <c r="S367" i="1"/>
  <c r="AH366" i="1"/>
  <c r="AG366" i="1"/>
  <c r="AE366" i="1"/>
  <c r="AI366" i="1" s="1"/>
  <c r="AD366" i="1"/>
  <c r="AC366" i="1"/>
  <c r="AB366" i="1"/>
  <c r="S366" i="1"/>
  <c r="AH365" i="1"/>
  <c r="AG365" i="1"/>
  <c r="AD365" i="1"/>
  <c r="AE365" i="1" s="1"/>
  <c r="AI365" i="1" s="1"/>
  <c r="AC365" i="1"/>
  <c r="AB365" i="1"/>
  <c r="S365" i="1"/>
  <c r="AH364" i="1"/>
  <c r="AG364" i="1"/>
  <c r="AD364" i="1"/>
  <c r="AC364" i="1"/>
  <c r="AB364" i="1"/>
  <c r="AE364" i="1" s="1"/>
  <c r="AI364" i="1" s="1"/>
  <c r="S364" i="1"/>
  <c r="AH363" i="1"/>
  <c r="AG363" i="1"/>
  <c r="AE363" i="1"/>
  <c r="AI363" i="1" s="1"/>
  <c r="AD363" i="1"/>
  <c r="AC363" i="1"/>
  <c r="AB363" i="1"/>
  <c r="S363" i="1"/>
  <c r="AH362" i="1"/>
  <c r="AG362" i="1"/>
  <c r="AD362" i="1"/>
  <c r="AC362" i="1"/>
  <c r="AB362" i="1"/>
  <c r="AE362" i="1" s="1"/>
  <c r="AI362" i="1" s="1"/>
  <c r="S362" i="1"/>
  <c r="AH361" i="1"/>
  <c r="AG361" i="1"/>
  <c r="AE361" i="1"/>
  <c r="AI361" i="1" s="1"/>
  <c r="AD361" i="1"/>
  <c r="AC361" i="1"/>
  <c r="AB361" i="1"/>
  <c r="S361" i="1"/>
  <c r="AH360" i="1"/>
  <c r="AG360" i="1"/>
  <c r="AE360" i="1"/>
  <c r="AI360" i="1" s="1"/>
  <c r="AD360" i="1"/>
  <c r="AC360" i="1"/>
  <c r="AB360" i="1"/>
  <c r="S360" i="1"/>
  <c r="AH359" i="1"/>
  <c r="AG359" i="1"/>
  <c r="AD359" i="1"/>
  <c r="AC359" i="1"/>
  <c r="AE359" i="1" s="1"/>
  <c r="AI359" i="1" s="1"/>
  <c r="AB359" i="1"/>
  <c r="S359" i="1"/>
  <c r="AH358" i="1"/>
  <c r="AG358" i="1"/>
  <c r="AE358" i="1"/>
  <c r="AI358" i="1" s="1"/>
  <c r="AD358" i="1"/>
  <c r="AC358" i="1"/>
  <c r="AB358" i="1"/>
  <c r="S358" i="1"/>
  <c r="AH357" i="1"/>
  <c r="AG357" i="1"/>
  <c r="AD357" i="1"/>
  <c r="AC357" i="1"/>
  <c r="AB357" i="1"/>
  <c r="AE357" i="1" s="1"/>
  <c r="AI357" i="1" s="1"/>
  <c r="S357" i="1"/>
  <c r="AI356" i="1"/>
  <c r="AH356" i="1"/>
  <c r="AG356" i="1"/>
  <c r="AE356" i="1"/>
  <c r="AD356" i="1"/>
  <c r="AC356" i="1"/>
  <c r="AB356" i="1"/>
  <c r="S356" i="1"/>
  <c r="AH355" i="1"/>
  <c r="AG355" i="1"/>
  <c r="AE355" i="1"/>
  <c r="AI355" i="1" s="1"/>
  <c r="AD355" i="1"/>
  <c r="AC355" i="1"/>
  <c r="AB355" i="1"/>
  <c r="S355" i="1"/>
  <c r="AI354" i="1"/>
  <c r="AG354" i="1"/>
  <c r="AD354" i="1"/>
  <c r="AC354" i="1"/>
  <c r="AB354" i="1"/>
  <c r="AE354" i="1" s="1"/>
  <c r="AH354" i="1" s="1"/>
  <c r="S354" i="1"/>
  <c r="AI353" i="1"/>
  <c r="AH353" i="1"/>
  <c r="AE353" i="1"/>
  <c r="AG353" i="1" s="1"/>
  <c r="AD353" i="1"/>
  <c r="AC353" i="1"/>
  <c r="AB353" i="1"/>
  <c r="S353" i="1"/>
  <c r="AI352" i="1"/>
  <c r="AH352" i="1"/>
  <c r="AG352" i="1"/>
  <c r="AE352" i="1"/>
  <c r="AD352" i="1"/>
  <c r="AC352" i="1"/>
  <c r="AB352" i="1"/>
  <c r="S352" i="1"/>
  <c r="AH351" i="1"/>
  <c r="AG351" i="1"/>
  <c r="AE351" i="1"/>
  <c r="AI351" i="1" s="1"/>
  <c r="AD351" i="1"/>
  <c r="AC351" i="1"/>
  <c r="AB351" i="1"/>
  <c r="S351" i="1"/>
  <c r="AH350" i="1"/>
  <c r="AG350" i="1"/>
  <c r="AD350" i="1"/>
  <c r="AE350" i="1" s="1"/>
  <c r="AI350" i="1" s="1"/>
  <c r="AC350" i="1"/>
  <c r="AB350" i="1"/>
  <c r="S350" i="1"/>
  <c r="AI349" i="1"/>
  <c r="AG349" i="1"/>
  <c r="AD349" i="1"/>
  <c r="AC349" i="1"/>
  <c r="AB349" i="1"/>
  <c r="AE349" i="1" s="1"/>
  <c r="AH349" i="1" s="1"/>
  <c r="S349" i="1"/>
  <c r="AH348" i="1"/>
  <c r="AG348" i="1"/>
  <c r="AE348" i="1"/>
  <c r="AI348" i="1" s="1"/>
  <c r="AD348" i="1"/>
  <c r="AC348" i="1"/>
  <c r="AB348" i="1"/>
  <c r="S348" i="1"/>
  <c r="AI347" i="1"/>
  <c r="AH347" i="1"/>
  <c r="AE347" i="1"/>
  <c r="AG347" i="1" s="1"/>
  <c r="AD347" i="1"/>
  <c r="AC347" i="1"/>
  <c r="AB347" i="1"/>
  <c r="S347" i="1"/>
  <c r="AI346" i="1"/>
  <c r="AH346" i="1"/>
  <c r="AG346" i="1"/>
  <c r="AE346" i="1"/>
  <c r="AD346" i="1"/>
  <c r="AC346" i="1"/>
  <c r="AB346" i="1"/>
  <c r="S346" i="1"/>
  <c r="AI345" i="1"/>
  <c r="AH345" i="1"/>
  <c r="AG345" i="1"/>
  <c r="AD345" i="1"/>
  <c r="AE345" i="1" s="1"/>
  <c r="AC345" i="1"/>
  <c r="AB345" i="1"/>
  <c r="S345" i="1"/>
  <c r="AH344" i="1"/>
  <c r="AG344" i="1"/>
  <c r="AD344" i="1"/>
  <c r="AC344" i="1"/>
  <c r="AE344" i="1" s="1"/>
  <c r="AI344" i="1" s="1"/>
  <c r="AB344" i="1"/>
  <c r="S344" i="1"/>
  <c r="AH343" i="1"/>
  <c r="AG343" i="1"/>
  <c r="AE343" i="1"/>
  <c r="AI343" i="1" s="1"/>
  <c r="AD343" i="1"/>
  <c r="AC343" i="1"/>
  <c r="AB343" i="1"/>
  <c r="S343" i="1"/>
  <c r="AH342" i="1"/>
  <c r="AG342" i="1"/>
  <c r="AD342" i="1"/>
  <c r="AC342" i="1"/>
  <c r="AB342" i="1"/>
  <c r="AE342" i="1" s="1"/>
  <c r="AI342" i="1" s="1"/>
  <c r="S342" i="1"/>
  <c r="AI341" i="1"/>
  <c r="AH341" i="1"/>
  <c r="AG341" i="1"/>
  <c r="AE341" i="1"/>
  <c r="AD341" i="1"/>
  <c r="AC341" i="1"/>
  <c r="AB341" i="1"/>
  <c r="S341" i="1"/>
  <c r="AH340" i="1"/>
  <c r="AG340" i="1"/>
  <c r="AE340" i="1"/>
  <c r="AI340" i="1" s="1"/>
  <c r="AD340" i="1"/>
  <c r="AC340" i="1"/>
  <c r="AB340" i="1"/>
  <c r="S340" i="1"/>
  <c r="AI339" i="1"/>
  <c r="AH339" i="1"/>
  <c r="AD339" i="1"/>
  <c r="AE339" i="1" s="1"/>
  <c r="AG339" i="1" s="1"/>
  <c r="AC339" i="1"/>
  <c r="AB339" i="1"/>
  <c r="AI338" i="1"/>
  <c r="AH338" i="1"/>
  <c r="AG338" i="1"/>
  <c r="AD338" i="1"/>
  <c r="AE338" i="1" s="1"/>
  <c r="AC338" i="1"/>
  <c r="AB338" i="1"/>
  <c r="S338" i="1"/>
  <c r="AI337" i="1"/>
  <c r="AH337" i="1"/>
  <c r="AG337" i="1"/>
  <c r="AD337" i="1"/>
  <c r="AC337" i="1"/>
  <c r="AB337" i="1"/>
  <c r="AE337" i="1" s="1"/>
  <c r="S337" i="1"/>
  <c r="AH336" i="1"/>
  <c r="AG336" i="1"/>
  <c r="AE336" i="1"/>
  <c r="AI336" i="1" s="1"/>
  <c r="AD336" i="1"/>
  <c r="AC336" i="1"/>
  <c r="AB336" i="1"/>
  <c r="S336" i="1"/>
  <c r="AH335" i="1"/>
  <c r="AG335" i="1"/>
  <c r="AD335" i="1"/>
  <c r="AC335" i="1"/>
  <c r="AE335" i="1" s="1"/>
  <c r="AI335" i="1" s="1"/>
  <c r="AB335" i="1"/>
  <c r="AH334" i="1"/>
  <c r="AG334" i="1"/>
  <c r="AD334" i="1"/>
  <c r="AC334" i="1"/>
  <c r="AB334" i="1"/>
  <c r="S334" i="1"/>
  <c r="AI333" i="1"/>
  <c r="AH333" i="1"/>
  <c r="AG333" i="1"/>
  <c r="AD333" i="1"/>
  <c r="AC333" i="1"/>
  <c r="AE333" i="1" s="1"/>
  <c r="AB333" i="1"/>
  <c r="S333" i="1"/>
  <c r="AH332" i="1"/>
  <c r="AG332" i="1"/>
  <c r="AD332" i="1"/>
  <c r="AC332" i="1"/>
  <c r="AB332" i="1"/>
  <c r="AI331" i="1"/>
  <c r="AG331" i="1"/>
  <c r="AE331" i="1"/>
  <c r="AH331" i="1" s="1"/>
  <c r="AD331" i="1"/>
  <c r="AC331" i="1"/>
  <c r="AB331" i="1"/>
  <c r="S331" i="1"/>
  <c r="AH330" i="1"/>
  <c r="AG330" i="1"/>
  <c r="AD330" i="1"/>
  <c r="AC330" i="1"/>
  <c r="AB330" i="1"/>
  <c r="AE330" i="1" s="1"/>
  <c r="AI330" i="1" s="1"/>
  <c r="S330" i="1"/>
  <c r="AH329" i="1"/>
  <c r="AG329" i="1"/>
  <c r="AD329" i="1"/>
  <c r="AC329" i="1"/>
  <c r="AB329" i="1"/>
  <c r="AE329" i="1" s="1"/>
  <c r="AI329" i="1" s="1"/>
  <c r="S329" i="1"/>
  <c r="AI328" i="1"/>
  <c r="AH328" i="1"/>
  <c r="AG328" i="1"/>
  <c r="AD328" i="1"/>
  <c r="AC328" i="1"/>
  <c r="AB328" i="1"/>
  <c r="AE328" i="1" s="1"/>
  <c r="S328" i="1"/>
  <c r="AH327" i="1"/>
  <c r="AG327" i="1"/>
  <c r="AD327" i="1"/>
  <c r="AC327" i="1"/>
  <c r="AB327" i="1"/>
  <c r="AE327" i="1" s="1"/>
  <c r="AI327" i="1" s="1"/>
  <c r="S327" i="1"/>
  <c r="AH326" i="1"/>
  <c r="AG326" i="1"/>
  <c r="AD326" i="1"/>
  <c r="AC326" i="1"/>
  <c r="AB326" i="1"/>
  <c r="AE326" i="1" s="1"/>
  <c r="AI326" i="1" s="1"/>
  <c r="S326" i="1"/>
  <c r="AH325" i="1"/>
  <c r="AG325" i="1"/>
  <c r="AD325" i="1"/>
  <c r="AC325" i="1"/>
  <c r="AB325" i="1"/>
  <c r="AE325" i="1" s="1"/>
  <c r="AI325" i="1" s="1"/>
  <c r="S325" i="1"/>
  <c r="AI324" i="1"/>
  <c r="AH324" i="1"/>
  <c r="AD324" i="1"/>
  <c r="AC324" i="1"/>
  <c r="AB324" i="1"/>
  <c r="AE324" i="1" s="1"/>
  <c r="AG324" i="1" s="1"/>
  <c r="S324" i="1"/>
  <c r="AH323" i="1"/>
  <c r="AG323" i="1"/>
  <c r="AD323" i="1"/>
  <c r="AC323" i="1"/>
  <c r="AB323" i="1"/>
  <c r="AE323" i="1" s="1"/>
  <c r="AI323" i="1" s="1"/>
  <c r="S323" i="1"/>
  <c r="AH320" i="1"/>
  <c r="AG320" i="1"/>
  <c r="AE320" i="1"/>
  <c r="AI320" i="1" s="1"/>
  <c r="AD320" i="1"/>
  <c r="AC320" i="1"/>
  <c r="AB320" i="1"/>
  <c r="S320" i="1"/>
  <c r="AI318" i="1"/>
  <c r="AH318" i="1"/>
  <c r="AD318" i="1"/>
  <c r="AE318" i="1" s="1"/>
  <c r="AG318" i="1" s="1"/>
  <c r="AC318" i="1"/>
  <c r="AB318" i="1"/>
  <c r="AI317" i="1"/>
  <c r="AH317" i="1"/>
  <c r="AE317" i="1"/>
  <c r="AG317" i="1" s="1"/>
  <c r="AD317" i="1"/>
  <c r="AC317" i="1"/>
  <c r="AB317" i="1"/>
  <c r="S317" i="1"/>
  <c r="AI316" i="1"/>
  <c r="AH316" i="1"/>
  <c r="AE316" i="1"/>
  <c r="AG316" i="1" s="1"/>
  <c r="AD316" i="1"/>
  <c r="AC316" i="1"/>
  <c r="AB316" i="1"/>
  <c r="S316" i="1"/>
  <c r="AH315" i="1"/>
  <c r="AG315" i="1"/>
  <c r="AE315" i="1"/>
  <c r="AI315" i="1" s="1"/>
  <c r="AD315" i="1"/>
  <c r="AC315" i="1"/>
  <c r="AB315" i="1"/>
  <c r="S315" i="1"/>
  <c r="AI314" i="1"/>
  <c r="AH314" i="1"/>
  <c r="AD314" i="1"/>
  <c r="AE314" i="1" s="1"/>
  <c r="AG314" i="1" s="1"/>
  <c r="AC314" i="1"/>
  <c r="AB314" i="1"/>
  <c r="S314" i="1"/>
  <c r="S313" i="1"/>
  <c r="AH312" i="1"/>
  <c r="AG312" i="1"/>
  <c r="AD312" i="1"/>
  <c r="AC312" i="1"/>
  <c r="AB312" i="1"/>
  <c r="AE312" i="1" s="1"/>
  <c r="AI312" i="1" s="1"/>
  <c r="S312" i="1"/>
  <c r="AH311" i="1"/>
  <c r="AG311" i="1"/>
  <c r="AD311" i="1"/>
  <c r="AC311" i="1"/>
  <c r="AB311" i="1"/>
  <c r="AE311" i="1" s="1"/>
  <c r="AI311" i="1" s="1"/>
  <c r="S311" i="1"/>
  <c r="AI310" i="1"/>
  <c r="AG310" i="1"/>
  <c r="AD310" i="1"/>
  <c r="AC310" i="1"/>
  <c r="AB310" i="1"/>
  <c r="AE310" i="1" s="1"/>
  <c r="AH310" i="1" s="1"/>
  <c r="S310" i="1"/>
  <c r="AI309" i="1"/>
  <c r="AH309" i="1"/>
  <c r="AG309" i="1"/>
  <c r="AD309" i="1"/>
  <c r="AC309" i="1"/>
  <c r="AB309" i="1"/>
  <c r="AE309" i="1" s="1"/>
  <c r="S309" i="1"/>
  <c r="AH308" i="1"/>
  <c r="AG308" i="1"/>
  <c r="AE308" i="1"/>
  <c r="AI308" i="1" s="1"/>
  <c r="AD308" i="1"/>
  <c r="AC308" i="1"/>
  <c r="AB308" i="1"/>
  <c r="S308" i="1"/>
  <c r="AH307" i="1"/>
  <c r="AG307" i="1"/>
  <c r="AD307" i="1"/>
  <c r="AC307" i="1"/>
  <c r="AB307" i="1"/>
  <c r="AE307" i="1" s="1"/>
  <c r="AI307" i="1" s="1"/>
  <c r="S307" i="1"/>
  <c r="AH306" i="1"/>
  <c r="AG306" i="1"/>
  <c r="AD306" i="1"/>
  <c r="AC306" i="1"/>
  <c r="AB306" i="1"/>
  <c r="AE306" i="1" s="1"/>
  <c r="AI306" i="1" s="1"/>
  <c r="S306" i="1"/>
  <c r="AH305" i="1"/>
  <c r="AG305" i="1"/>
  <c r="AD305" i="1"/>
  <c r="AC305" i="1"/>
  <c r="AB305" i="1"/>
  <c r="AE305" i="1" s="1"/>
  <c r="AI305" i="1" s="1"/>
  <c r="S305" i="1"/>
  <c r="AB304" i="1"/>
  <c r="S304" i="1"/>
  <c r="AH303" i="1"/>
  <c r="AG303" i="1"/>
  <c r="AD303" i="1"/>
  <c r="AE303" i="1" s="1"/>
  <c r="AI303" i="1" s="1"/>
  <c r="AC303" i="1"/>
  <c r="AB303" i="1"/>
  <c r="S303" i="1"/>
  <c r="AH302" i="1"/>
  <c r="AG302" i="1"/>
  <c r="AD302" i="1"/>
  <c r="AC302" i="1"/>
  <c r="S302" i="1"/>
  <c r="M302" i="1"/>
  <c r="AB302" i="1" s="1"/>
  <c r="AE302" i="1" s="1"/>
  <c r="AI302" i="1" s="1"/>
  <c r="AI301" i="1"/>
  <c r="AH301" i="1"/>
  <c r="AG301" i="1"/>
  <c r="AE301" i="1"/>
  <c r="AD301" i="1"/>
  <c r="AC301" i="1"/>
  <c r="AB301" i="1"/>
  <c r="S301" i="1"/>
  <c r="AH300" i="1"/>
  <c r="AG300" i="1"/>
  <c r="AE300" i="1"/>
  <c r="AI300" i="1" s="1"/>
  <c r="AD300" i="1"/>
  <c r="AC300" i="1"/>
  <c r="AB300" i="1"/>
  <c r="S300" i="1"/>
  <c r="AI299" i="1"/>
  <c r="AH299" i="1"/>
  <c r="AD299" i="1"/>
  <c r="AE299" i="1" s="1"/>
  <c r="AG299" i="1" s="1"/>
  <c r="AC299" i="1"/>
  <c r="AB299" i="1"/>
  <c r="S299" i="1"/>
  <c r="AI298" i="1"/>
  <c r="AH298" i="1"/>
  <c r="AG298" i="1"/>
  <c r="AE298" i="1"/>
  <c r="AD298" i="1"/>
  <c r="AC298" i="1"/>
  <c r="AB298" i="1"/>
  <c r="S298" i="1"/>
  <c r="AI297" i="1"/>
  <c r="AH297" i="1"/>
  <c r="AG297" i="1"/>
  <c r="AD297" i="1"/>
  <c r="AC297" i="1"/>
  <c r="AB297" i="1"/>
  <c r="AE297" i="1" s="1"/>
  <c r="S297" i="1"/>
  <c r="AI296" i="1"/>
  <c r="AH296" i="1"/>
  <c r="AG296" i="1"/>
  <c r="AE296" i="1"/>
  <c r="AD296" i="1"/>
  <c r="AC296" i="1"/>
  <c r="AB296" i="1"/>
  <c r="S296" i="1"/>
  <c r="AH295" i="1"/>
  <c r="AG295" i="1"/>
  <c r="AD295" i="1"/>
  <c r="AE295" i="1" s="1"/>
  <c r="AI295" i="1" s="1"/>
  <c r="AC295" i="1"/>
  <c r="AB295" i="1"/>
  <c r="S295" i="1"/>
  <c r="AH294" i="1"/>
  <c r="AG294" i="1"/>
  <c r="AD294" i="1"/>
  <c r="AC294" i="1"/>
  <c r="AB294" i="1"/>
  <c r="AE294" i="1" s="1"/>
  <c r="AI294" i="1" s="1"/>
  <c r="S294" i="1"/>
  <c r="AI293" i="1"/>
  <c r="AG293" i="1"/>
  <c r="AE293" i="1"/>
  <c r="AH293" i="1" s="1"/>
  <c r="AD293" i="1"/>
  <c r="AC293" i="1"/>
  <c r="AB293" i="1"/>
  <c r="S293" i="1"/>
  <c r="AH292" i="1"/>
  <c r="AG292" i="1"/>
  <c r="AE292" i="1"/>
  <c r="AI292" i="1" s="1"/>
  <c r="AD292" i="1"/>
  <c r="AC292" i="1"/>
  <c r="AB292" i="1"/>
  <c r="S292" i="1"/>
  <c r="AI291" i="1"/>
  <c r="AG291" i="1"/>
  <c r="AE291" i="1"/>
  <c r="AH291" i="1" s="1"/>
  <c r="AD291" i="1"/>
  <c r="AC291" i="1"/>
  <c r="AB291" i="1"/>
  <c r="S291" i="1"/>
  <c r="AI290" i="1"/>
  <c r="AG290" i="1"/>
  <c r="AD290" i="1"/>
  <c r="AE290" i="1" s="1"/>
  <c r="AH290" i="1" s="1"/>
  <c r="AC290" i="1"/>
  <c r="AB290" i="1"/>
  <c r="S290" i="1"/>
  <c r="AH289" i="1"/>
  <c r="AG289" i="1"/>
  <c r="AD289" i="1"/>
  <c r="AC289" i="1"/>
  <c r="AE289" i="1" s="1"/>
  <c r="AI289" i="1" s="1"/>
  <c r="AB289" i="1"/>
  <c r="S289" i="1"/>
  <c r="AH288" i="1"/>
  <c r="AG288" i="1"/>
  <c r="AE288" i="1"/>
  <c r="AI288" i="1" s="1"/>
  <c r="AD288" i="1"/>
  <c r="AC288" i="1"/>
  <c r="AB288" i="1"/>
  <c r="S288" i="1"/>
  <c r="AH287" i="1"/>
  <c r="AG287" i="1"/>
  <c r="AD287" i="1"/>
  <c r="AC287" i="1"/>
  <c r="AB287" i="1"/>
  <c r="AE287" i="1" s="1"/>
  <c r="AI287" i="1" s="1"/>
  <c r="S287" i="1"/>
  <c r="AI286" i="1"/>
  <c r="AH286" i="1"/>
  <c r="AG286" i="1"/>
  <c r="AE286" i="1"/>
  <c r="AD286" i="1"/>
  <c r="AC286" i="1"/>
  <c r="AB286" i="1"/>
  <c r="S286" i="1"/>
  <c r="AH285" i="1"/>
  <c r="AG285" i="1"/>
  <c r="AE285" i="1"/>
  <c r="AI285" i="1" s="1"/>
  <c r="AD285" i="1"/>
  <c r="AC285" i="1"/>
  <c r="AB285" i="1"/>
  <c r="S285" i="1"/>
  <c r="AH284" i="1"/>
  <c r="AG284" i="1"/>
  <c r="AE284" i="1"/>
  <c r="AI284" i="1" s="1"/>
  <c r="AD284" i="1"/>
  <c r="AC284" i="1"/>
  <c r="AB284" i="1"/>
  <c r="S284" i="1"/>
  <c r="AH283" i="1"/>
  <c r="AG283" i="1"/>
  <c r="AE283" i="1"/>
  <c r="AI283" i="1" s="1"/>
  <c r="AD283" i="1"/>
  <c r="AC283" i="1"/>
  <c r="AB283" i="1"/>
  <c r="S283" i="1"/>
  <c r="AH282" i="1"/>
  <c r="AG282" i="1"/>
  <c r="AD282" i="1"/>
  <c r="AC282" i="1"/>
  <c r="AB282" i="1"/>
  <c r="AE282" i="1" s="1"/>
  <c r="AI282" i="1" s="1"/>
  <c r="S282" i="1"/>
  <c r="AI281" i="1"/>
  <c r="AH281" i="1"/>
  <c r="AG281" i="1"/>
  <c r="AE281" i="1"/>
  <c r="AD281" i="1"/>
  <c r="AC281" i="1"/>
  <c r="AB281" i="1"/>
  <c r="S281" i="1"/>
  <c r="AH280" i="1"/>
  <c r="AG280" i="1"/>
  <c r="AD280" i="1"/>
  <c r="AE280" i="1" s="1"/>
  <c r="AI280" i="1" s="1"/>
  <c r="AC280" i="1"/>
  <c r="AB280" i="1"/>
  <c r="S280" i="1"/>
  <c r="AH279" i="1"/>
  <c r="AG279" i="1"/>
  <c r="AD279" i="1"/>
  <c r="AC279" i="1"/>
  <c r="AB279" i="1"/>
  <c r="AE279" i="1" s="1"/>
  <c r="AI279" i="1" s="1"/>
  <c r="S279" i="1"/>
  <c r="AH278" i="1"/>
  <c r="AG278" i="1"/>
  <c r="AE278" i="1"/>
  <c r="AI278" i="1" s="1"/>
  <c r="AD278" i="1"/>
  <c r="AC278" i="1"/>
  <c r="AB278" i="1"/>
  <c r="S278" i="1"/>
  <c r="AI277" i="1"/>
  <c r="AH277" i="1"/>
  <c r="AG277" i="1"/>
  <c r="AE277" i="1"/>
  <c r="AD277" i="1"/>
  <c r="AC277" i="1"/>
  <c r="AB277" i="1"/>
  <c r="S277" i="1"/>
  <c r="AI276" i="1"/>
  <c r="AG276" i="1"/>
  <c r="AE276" i="1"/>
  <c r="AH276" i="1" s="1"/>
  <c r="AD276" i="1"/>
  <c r="AC276" i="1"/>
  <c r="AB276" i="1"/>
  <c r="S276" i="1"/>
  <c r="AH275" i="1"/>
  <c r="AG275" i="1"/>
  <c r="AD275" i="1"/>
  <c r="AE275" i="1" s="1"/>
  <c r="AI275" i="1" s="1"/>
  <c r="AC275" i="1"/>
  <c r="AB275" i="1"/>
  <c r="S275" i="1"/>
  <c r="AI274" i="1"/>
  <c r="AG274" i="1"/>
  <c r="AD274" i="1"/>
  <c r="AC274" i="1"/>
  <c r="AB274" i="1"/>
  <c r="AE274" i="1" s="1"/>
  <c r="AH274" i="1" s="1"/>
  <c r="S274" i="1"/>
  <c r="AI273" i="1"/>
  <c r="AH273" i="1"/>
  <c r="AG273" i="1"/>
  <c r="AE273" i="1"/>
  <c r="AD273" i="1"/>
  <c r="AC273" i="1"/>
  <c r="AB273" i="1"/>
  <c r="S273" i="1"/>
  <c r="AI272" i="1"/>
  <c r="AH272" i="1"/>
  <c r="AG272" i="1"/>
  <c r="AE272" i="1"/>
  <c r="AD272" i="1"/>
  <c r="AC272" i="1"/>
  <c r="AB272" i="1"/>
  <c r="S272" i="1"/>
  <c r="AH271" i="1"/>
  <c r="AG271" i="1"/>
  <c r="AE271" i="1"/>
  <c r="AI271" i="1" s="1"/>
  <c r="AD271" i="1"/>
  <c r="AC271" i="1"/>
  <c r="AB271" i="1"/>
  <c r="S271" i="1"/>
  <c r="AH270" i="1"/>
  <c r="AG270" i="1"/>
  <c r="AE270" i="1"/>
  <c r="AI270" i="1" s="1"/>
  <c r="AD270" i="1"/>
  <c r="AC270" i="1"/>
  <c r="AB270" i="1"/>
  <c r="S270" i="1"/>
  <c r="AI269" i="1"/>
  <c r="AG269" i="1"/>
  <c r="AE269" i="1"/>
  <c r="AH269" i="1" s="1"/>
  <c r="AD269" i="1"/>
  <c r="AC269" i="1"/>
  <c r="AB269" i="1"/>
  <c r="S269" i="1"/>
  <c r="AH268" i="1"/>
  <c r="AG268" i="1"/>
  <c r="AE268" i="1"/>
  <c r="AI268" i="1" s="1"/>
  <c r="AD268" i="1"/>
  <c r="AC268" i="1"/>
  <c r="AB268" i="1"/>
  <c r="S268" i="1"/>
  <c r="AH267" i="1"/>
  <c r="AG267" i="1"/>
  <c r="AE267" i="1"/>
  <c r="AI267" i="1" s="1"/>
  <c r="AD267" i="1"/>
  <c r="AC267" i="1"/>
  <c r="AB267" i="1"/>
  <c r="S267" i="1"/>
  <c r="AI265" i="1"/>
  <c r="AH265" i="1"/>
  <c r="AG265" i="1"/>
  <c r="AE265" i="1"/>
  <c r="AD265" i="1"/>
  <c r="AC265" i="1"/>
  <c r="AB265" i="1"/>
  <c r="S265" i="1"/>
  <c r="AH264" i="1"/>
  <c r="AG264" i="1"/>
  <c r="AD264" i="1"/>
  <c r="AE264" i="1" s="1"/>
  <c r="AI264" i="1" s="1"/>
  <c r="AC264" i="1"/>
  <c r="AB264" i="1"/>
  <c r="S264" i="1"/>
  <c r="AH263" i="1"/>
  <c r="AG263" i="1"/>
  <c r="AE263" i="1"/>
  <c r="AI263" i="1" s="1"/>
  <c r="AD263" i="1"/>
  <c r="AC263" i="1"/>
  <c r="AB263" i="1"/>
  <c r="S263" i="1"/>
  <c r="AI262" i="1"/>
  <c r="AH262" i="1"/>
  <c r="AE262" i="1"/>
  <c r="AG262" i="1" s="1"/>
  <c r="AD262" i="1"/>
  <c r="AC262" i="1"/>
  <c r="AB262" i="1"/>
  <c r="S262" i="1"/>
  <c r="AH261" i="1"/>
  <c r="AG261" i="1"/>
  <c r="AD261" i="1"/>
  <c r="AC261" i="1"/>
  <c r="AB261" i="1"/>
  <c r="AE261" i="1" s="1"/>
  <c r="AI261" i="1" s="1"/>
  <c r="S261" i="1"/>
  <c r="AI260" i="1"/>
  <c r="AH260" i="1"/>
  <c r="AG260" i="1"/>
  <c r="AE260" i="1"/>
  <c r="AD260" i="1"/>
  <c r="AC260" i="1"/>
  <c r="AB260" i="1"/>
  <c r="S260" i="1"/>
  <c r="AH259" i="1"/>
  <c r="AG259" i="1"/>
  <c r="AD259" i="1"/>
  <c r="AE259" i="1" s="1"/>
  <c r="AI259" i="1" s="1"/>
  <c r="AC259" i="1"/>
  <c r="AB259" i="1"/>
  <c r="S259" i="1"/>
  <c r="AI258" i="1"/>
  <c r="AH258" i="1"/>
  <c r="AD258" i="1"/>
  <c r="AC258" i="1"/>
  <c r="AE258" i="1" s="1"/>
  <c r="AG258" i="1" s="1"/>
  <c r="AB258" i="1"/>
  <c r="S258" i="1"/>
  <c r="AH257" i="1"/>
  <c r="AG257" i="1"/>
  <c r="AE257" i="1"/>
  <c r="AI257" i="1" s="1"/>
  <c r="AD257" i="1"/>
  <c r="AC257" i="1"/>
  <c r="AB257" i="1"/>
  <c r="S257" i="1"/>
  <c r="AI256" i="1"/>
  <c r="AG256" i="1"/>
  <c r="AE256" i="1"/>
  <c r="AH256" i="1" s="1"/>
  <c r="AD256" i="1"/>
  <c r="AC256" i="1"/>
  <c r="AB256" i="1"/>
  <c r="S256" i="1"/>
  <c r="AH255" i="1"/>
  <c r="AG255" i="1"/>
  <c r="AE255" i="1"/>
  <c r="AI255" i="1" s="1"/>
  <c r="AD255" i="1"/>
  <c r="AC255" i="1"/>
  <c r="AB255" i="1"/>
  <c r="S255" i="1"/>
  <c r="AI254" i="1"/>
  <c r="AH254" i="1"/>
  <c r="AD254" i="1"/>
  <c r="AE254" i="1" s="1"/>
  <c r="AG254" i="1" s="1"/>
  <c r="AC254" i="1"/>
  <c r="AB254" i="1"/>
  <c r="S254" i="1"/>
  <c r="AI253" i="1"/>
  <c r="AH253" i="1"/>
  <c r="AG253" i="1"/>
  <c r="AD253" i="1"/>
  <c r="AC253" i="1"/>
  <c r="AB253" i="1"/>
  <c r="AE253" i="1" s="1"/>
  <c r="S253" i="1"/>
  <c r="AH252" i="1"/>
  <c r="AG252" i="1"/>
  <c r="AE252" i="1"/>
  <c r="AI252" i="1" s="1"/>
  <c r="AD252" i="1"/>
  <c r="AC252" i="1"/>
  <c r="AB252" i="1"/>
  <c r="S252" i="1"/>
  <c r="AI251" i="1"/>
  <c r="AH251" i="1"/>
  <c r="AG251" i="1"/>
  <c r="AE251" i="1"/>
  <c r="AD251" i="1"/>
  <c r="AC251" i="1"/>
  <c r="AB251" i="1"/>
  <c r="S251" i="1"/>
  <c r="AH250" i="1"/>
  <c r="AG250" i="1"/>
  <c r="AE250" i="1"/>
  <c r="AI250" i="1" s="1"/>
  <c r="AD250" i="1"/>
  <c r="AC250" i="1"/>
  <c r="AB250" i="1"/>
  <c r="S250" i="1"/>
  <c r="AH249" i="1"/>
  <c r="AG249" i="1"/>
  <c r="AD249" i="1"/>
  <c r="AE249" i="1" s="1"/>
  <c r="AI249" i="1" s="1"/>
  <c r="AC249" i="1"/>
  <c r="AB249" i="1"/>
  <c r="S249" i="1"/>
  <c r="AH248" i="1"/>
  <c r="AG248" i="1"/>
  <c r="AE248" i="1"/>
  <c r="AI248" i="1" s="1"/>
  <c r="AD248" i="1"/>
  <c r="AC248" i="1"/>
  <c r="AB248" i="1"/>
  <c r="S248" i="1"/>
  <c r="AH247" i="1"/>
  <c r="AG247" i="1"/>
  <c r="AE247" i="1"/>
  <c r="AI247" i="1" s="1"/>
  <c r="AD247" i="1"/>
  <c r="AC247" i="1"/>
  <c r="AB247" i="1"/>
  <c r="S247" i="1"/>
  <c r="AH246" i="1"/>
  <c r="AG246" i="1"/>
  <c r="AD246" i="1"/>
  <c r="AC246" i="1"/>
  <c r="AB246" i="1"/>
  <c r="AE246" i="1" s="1"/>
  <c r="AI246" i="1" s="1"/>
  <c r="S246" i="1"/>
  <c r="AI245" i="1"/>
  <c r="AH245" i="1"/>
  <c r="AG245" i="1"/>
  <c r="AE245" i="1"/>
  <c r="AD245" i="1"/>
  <c r="AC245" i="1"/>
  <c r="AB245" i="1"/>
  <c r="S245" i="1"/>
  <c r="AH244" i="1"/>
  <c r="AG244" i="1"/>
  <c r="AD244" i="1"/>
  <c r="AE244" i="1" s="1"/>
  <c r="AI244" i="1" s="1"/>
  <c r="AC244" i="1"/>
  <c r="AB244" i="1"/>
  <c r="S244" i="1"/>
  <c r="AH243" i="1"/>
  <c r="AG243" i="1"/>
  <c r="AD243" i="1"/>
  <c r="AC243" i="1"/>
  <c r="AB243" i="1"/>
  <c r="AE243" i="1" s="1"/>
  <c r="AI243" i="1" s="1"/>
  <c r="S243" i="1"/>
  <c r="AH242" i="1"/>
  <c r="AG242" i="1"/>
  <c r="AE242" i="1"/>
  <c r="AI242" i="1" s="1"/>
  <c r="AD242" i="1"/>
  <c r="AC242" i="1"/>
  <c r="AB242" i="1"/>
  <c r="S242" i="1"/>
  <c r="AI241" i="1"/>
  <c r="AH241" i="1"/>
  <c r="AE241" i="1"/>
  <c r="AG241" i="1" s="1"/>
  <c r="AD241" i="1"/>
  <c r="AC241" i="1"/>
  <c r="AB241" i="1"/>
  <c r="S241" i="1"/>
  <c r="AI240" i="1"/>
  <c r="AG240" i="1"/>
  <c r="AE240" i="1"/>
  <c r="AH240" i="1" s="1"/>
  <c r="AD240" i="1"/>
  <c r="AC240" i="1"/>
  <c r="AB240" i="1"/>
  <c r="S240" i="1"/>
  <c r="AI239" i="1"/>
  <c r="AG239" i="1"/>
  <c r="AD239" i="1"/>
  <c r="AE239" i="1" s="1"/>
  <c r="AH239" i="1" s="1"/>
  <c r="AC239" i="1"/>
  <c r="AB239" i="1"/>
  <c r="S239" i="1"/>
  <c r="AH238" i="1"/>
  <c r="AG238" i="1"/>
  <c r="AD238" i="1"/>
  <c r="AC238" i="1"/>
  <c r="AB238" i="1"/>
  <c r="AE238" i="1" s="1"/>
  <c r="AI238" i="1" s="1"/>
  <c r="S238" i="1"/>
  <c r="AI237" i="1"/>
  <c r="AH237" i="1"/>
  <c r="AE237" i="1"/>
  <c r="AG237" i="1" s="1"/>
  <c r="AD237" i="1"/>
  <c r="AC237" i="1"/>
  <c r="AB237" i="1"/>
  <c r="S237" i="1"/>
  <c r="AH236" i="1"/>
  <c r="AG236" i="1"/>
  <c r="AE236" i="1"/>
  <c r="AI236" i="1" s="1"/>
  <c r="AD236" i="1"/>
  <c r="AC236" i="1"/>
  <c r="AB236" i="1"/>
  <c r="S236" i="1"/>
  <c r="S235" i="1"/>
  <c r="AH234" i="1"/>
  <c r="AG234" i="1"/>
  <c r="AD234" i="1"/>
  <c r="AC234" i="1"/>
  <c r="AB234" i="1"/>
  <c r="AE234" i="1" s="1"/>
  <c r="AI234" i="1" s="1"/>
  <c r="S234" i="1"/>
  <c r="AI233" i="1"/>
  <c r="AG233" i="1"/>
  <c r="AD233" i="1"/>
  <c r="AC233" i="1"/>
  <c r="AB233" i="1"/>
  <c r="AE233" i="1" s="1"/>
  <c r="AH233" i="1" s="1"/>
  <c r="S233" i="1"/>
  <c r="AI232" i="1"/>
  <c r="AH232" i="1"/>
  <c r="AG232" i="1"/>
  <c r="AE232" i="1"/>
  <c r="AD232" i="1"/>
  <c r="AC232" i="1"/>
  <c r="AB232" i="1"/>
  <c r="S232" i="1"/>
  <c r="AI231" i="1"/>
  <c r="AG231" i="1"/>
  <c r="AD231" i="1"/>
  <c r="AC231" i="1"/>
  <c r="AB231" i="1"/>
  <c r="AE231" i="1" s="1"/>
  <c r="AH231" i="1" s="1"/>
  <c r="S231" i="1"/>
  <c r="AH230" i="1"/>
  <c r="AG230" i="1"/>
  <c r="AD230" i="1"/>
  <c r="AC230" i="1"/>
  <c r="AB230" i="1"/>
  <c r="AE230" i="1" s="1"/>
  <c r="AI230" i="1" s="1"/>
  <c r="S230" i="1"/>
  <c r="AI229" i="1"/>
  <c r="AH229" i="1"/>
  <c r="AG229" i="1"/>
  <c r="AD229" i="1"/>
  <c r="AC229" i="1"/>
  <c r="AB229" i="1"/>
  <c r="AE229" i="1" s="1"/>
  <c r="S229" i="1"/>
  <c r="AH228" i="1"/>
  <c r="AG228" i="1"/>
  <c r="AD228" i="1"/>
  <c r="AC228" i="1"/>
  <c r="AB228" i="1"/>
  <c r="AE228" i="1" s="1"/>
  <c r="AI228" i="1" s="1"/>
  <c r="S228" i="1"/>
  <c r="AI227" i="1"/>
  <c r="AG227" i="1"/>
  <c r="AD227" i="1"/>
  <c r="AC227" i="1"/>
  <c r="AB227" i="1"/>
  <c r="AE227" i="1" s="1"/>
  <c r="AH227" i="1" s="1"/>
  <c r="S227" i="1"/>
  <c r="AH226" i="1"/>
  <c r="AG226" i="1"/>
  <c r="AD226" i="1"/>
  <c r="AC226" i="1"/>
  <c r="AB226" i="1"/>
  <c r="AE226" i="1" s="1"/>
  <c r="AI226" i="1" s="1"/>
  <c r="S226" i="1"/>
  <c r="AI225" i="1"/>
  <c r="AH225" i="1"/>
  <c r="AG225" i="1"/>
  <c r="AD225" i="1"/>
  <c r="AC225" i="1"/>
  <c r="AB225" i="1"/>
  <c r="S225" i="1"/>
  <c r="AH224" i="1"/>
  <c r="AG224" i="1"/>
  <c r="AD224" i="1"/>
  <c r="AC224" i="1"/>
  <c r="AB224" i="1"/>
  <c r="AE224" i="1" s="1"/>
  <c r="AI224" i="1" s="1"/>
  <c r="S224" i="1"/>
  <c r="AH223" i="1"/>
  <c r="AG223" i="1"/>
  <c r="AD223" i="1"/>
  <c r="AC223" i="1"/>
  <c r="AB223" i="1"/>
  <c r="AE223" i="1" s="1"/>
  <c r="AI223" i="1" s="1"/>
  <c r="S223" i="1"/>
  <c r="AI222" i="1"/>
  <c r="AG222" i="1"/>
  <c r="AE222" i="1"/>
  <c r="AH222" i="1" s="1"/>
  <c r="AD222" i="1"/>
  <c r="AC222" i="1"/>
  <c r="AB222" i="1"/>
  <c r="S222" i="1"/>
  <c r="AH221" i="1"/>
  <c r="AG221" i="1"/>
  <c r="AD221" i="1"/>
  <c r="AC221" i="1"/>
  <c r="AB221" i="1"/>
  <c r="AE221" i="1" s="1"/>
  <c r="AI221" i="1" s="1"/>
  <c r="S221" i="1"/>
  <c r="AI220" i="1"/>
  <c r="AH220" i="1"/>
  <c r="AG220" i="1"/>
  <c r="AD220" i="1"/>
  <c r="AC220" i="1"/>
  <c r="AB220" i="1"/>
  <c r="AE220" i="1" s="1"/>
  <c r="S220" i="1"/>
  <c r="AI219" i="1"/>
  <c r="AH219" i="1"/>
  <c r="AG219" i="1"/>
  <c r="AD219" i="1"/>
  <c r="AC219" i="1"/>
  <c r="AB219" i="1"/>
  <c r="AE219" i="1" s="1"/>
  <c r="S219" i="1"/>
  <c r="AH218" i="1"/>
  <c r="AG218" i="1"/>
  <c r="AE218" i="1"/>
  <c r="AI218" i="1" s="1"/>
  <c r="AD218" i="1"/>
  <c r="AC218" i="1"/>
  <c r="AB218" i="1"/>
  <c r="S218" i="1"/>
  <c r="AI217" i="1"/>
  <c r="AG217" i="1"/>
  <c r="AD217" i="1"/>
  <c r="AC217" i="1"/>
  <c r="AB217" i="1"/>
  <c r="AE217" i="1" s="1"/>
  <c r="AH217" i="1" s="1"/>
  <c r="S217" i="1"/>
  <c r="AI216" i="1"/>
  <c r="AH216" i="1"/>
  <c r="AG216" i="1"/>
  <c r="AD216" i="1"/>
  <c r="AC216" i="1"/>
  <c r="AB216" i="1"/>
  <c r="AE216" i="1" s="1"/>
  <c r="S216" i="1"/>
  <c r="AH215" i="1"/>
  <c r="AG215" i="1"/>
  <c r="AD215" i="1"/>
  <c r="AC215" i="1"/>
  <c r="AB215" i="1"/>
  <c r="AE215" i="1" s="1"/>
  <c r="AI215" i="1" s="1"/>
  <c r="S215" i="1"/>
  <c r="AH214" i="1"/>
  <c r="AG214" i="1"/>
  <c r="AD214" i="1"/>
  <c r="AC214" i="1"/>
  <c r="AB214" i="1"/>
  <c r="AE214" i="1" s="1"/>
  <c r="AI214" i="1" s="1"/>
  <c r="S214" i="1"/>
  <c r="AH213" i="1"/>
  <c r="AG213" i="1"/>
  <c r="AE213" i="1"/>
  <c r="AI213" i="1" s="1"/>
  <c r="AD213" i="1"/>
  <c r="AC213" i="1"/>
  <c r="AB213" i="1"/>
  <c r="S213" i="1"/>
  <c r="AI212" i="1"/>
  <c r="AG212" i="1"/>
  <c r="AD212" i="1"/>
  <c r="AE212" i="1" s="1"/>
  <c r="AH212" i="1" s="1"/>
  <c r="AC212" i="1"/>
  <c r="AB212" i="1"/>
  <c r="S212" i="1"/>
  <c r="AH211" i="1"/>
  <c r="AG211" i="1"/>
  <c r="AD211" i="1"/>
  <c r="AC211" i="1"/>
  <c r="AB211" i="1"/>
  <c r="AE211" i="1" s="1"/>
  <c r="AI211" i="1" s="1"/>
  <c r="S211" i="1"/>
  <c r="AH210" i="1"/>
  <c r="AG210" i="1"/>
  <c r="AD210" i="1"/>
  <c r="AC210" i="1"/>
  <c r="AB210" i="1"/>
  <c r="S210" i="1"/>
  <c r="AI209" i="1"/>
  <c r="AH209" i="1"/>
  <c r="AG209" i="1"/>
  <c r="AD209" i="1"/>
  <c r="AC209" i="1"/>
  <c r="AB209" i="1"/>
  <c r="AE209" i="1" s="1"/>
  <c r="S209" i="1"/>
  <c r="AH208" i="1"/>
  <c r="AG208" i="1"/>
  <c r="AD208" i="1"/>
  <c r="AC208" i="1"/>
  <c r="AB208" i="1"/>
  <c r="AE208" i="1" s="1"/>
  <c r="AI208" i="1" s="1"/>
  <c r="S208" i="1"/>
  <c r="AI207" i="1"/>
  <c r="AG207" i="1"/>
  <c r="AD207" i="1"/>
  <c r="AC207" i="1"/>
  <c r="AB207" i="1"/>
  <c r="AE207" i="1" s="1"/>
  <c r="AH207" i="1" s="1"/>
  <c r="S207" i="1"/>
  <c r="AI206" i="1"/>
  <c r="AG206" i="1"/>
  <c r="AD206" i="1"/>
  <c r="AC206" i="1"/>
  <c r="AB206" i="1"/>
  <c r="AE206" i="1" s="1"/>
  <c r="AH206" i="1" s="1"/>
  <c r="S206" i="1"/>
  <c r="AH205" i="1"/>
  <c r="AG205" i="1"/>
  <c r="AD205" i="1"/>
  <c r="AC205" i="1"/>
  <c r="AB205" i="1"/>
  <c r="AE205" i="1" s="1"/>
  <c r="AI205" i="1" s="1"/>
  <c r="S205" i="1"/>
  <c r="AH204" i="1"/>
  <c r="AG204" i="1"/>
  <c r="AD204" i="1"/>
  <c r="AC204" i="1"/>
  <c r="AB204" i="1"/>
  <c r="AE204" i="1" s="1"/>
  <c r="AI204" i="1" s="1"/>
  <c r="S204" i="1"/>
  <c r="AH203" i="1"/>
  <c r="AG203" i="1"/>
  <c r="AE203" i="1"/>
  <c r="AI203" i="1" s="1"/>
  <c r="AD203" i="1"/>
  <c r="AC203" i="1"/>
  <c r="AB203" i="1"/>
  <c r="S203" i="1"/>
  <c r="AI202" i="1"/>
  <c r="AH202" i="1"/>
  <c r="AD202" i="1"/>
  <c r="AC202" i="1"/>
  <c r="AE202" i="1" s="1"/>
  <c r="AG202" i="1" s="1"/>
  <c r="AB202" i="1"/>
  <c r="S202" i="1"/>
  <c r="AI201" i="1"/>
  <c r="AG201" i="1"/>
  <c r="AD201" i="1"/>
  <c r="AC201" i="1"/>
  <c r="AB201" i="1"/>
  <c r="AE201" i="1" s="1"/>
  <c r="AH201" i="1" s="1"/>
  <c r="S201" i="1"/>
  <c r="AH200" i="1"/>
  <c r="AG200" i="1"/>
  <c r="AD200" i="1"/>
  <c r="AC200" i="1"/>
  <c r="AB200" i="1"/>
  <c r="S200" i="1"/>
  <c r="AI199" i="1"/>
  <c r="AG199" i="1"/>
  <c r="AD199" i="1"/>
  <c r="AC199" i="1"/>
  <c r="AB199" i="1"/>
  <c r="AE199" i="1" s="1"/>
  <c r="AH199" i="1" s="1"/>
  <c r="S199" i="1"/>
  <c r="AI198" i="1"/>
  <c r="AG198" i="1"/>
  <c r="AD198" i="1"/>
  <c r="AC198" i="1"/>
  <c r="AB198" i="1"/>
  <c r="AE198" i="1" s="1"/>
  <c r="AH198" i="1" s="1"/>
  <c r="S198" i="1"/>
  <c r="AB197" i="1"/>
  <c r="S197" i="1"/>
  <c r="AI196" i="1"/>
  <c r="AH196" i="1"/>
  <c r="AG196" i="1"/>
  <c r="AE196" i="1"/>
  <c r="AD196" i="1"/>
  <c r="AC196" i="1"/>
  <c r="AB196" i="1"/>
  <c r="S196" i="1"/>
  <c r="AI195" i="1"/>
  <c r="AH195" i="1"/>
  <c r="AG195" i="1"/>
  <c r="AD195" i="1"/>
  <c r="AC195" i="1"/>
  <c r="AE195" i="1" s="1"/>
  <c r="AB195" i="1"/>
  <c r="S195" i="1"/>
  <c r="AH194" i="1"/>
  <c r="AG194" i="1"/>
  <c r="AD194" i="1"/>
  <c r="AC194" i="1"/>
  <c r="AE194" i="1" s="1"/>
  <c r="AI194" i="1" s="1"/>
  <c r="AB194" i="1"/>
  <c r="S194" i="1"/>
  <c r="AH193" i="1"/>
  <c r="AG193" i="1"/>
  <c r="AD193" i="1"/>
  <c r="AE193" i="1" s="1"/>
  <c r="AI193" i="1" s="1"/>
  <c r="AC193" i="1"/>
  <c r="AB193" i="1"/>
  <c r="S193" i="1"/>
  <c r="AH192" i="1"/>
  <c r="AG192" i="1"/>
  <c r="AD192" i="1"/>
  <c r="AC192" i="1"/>
  <c r="AB192" i="1"/>
  <c r="AE192" i="1" s="1"/>
  <c r="AI192" i="1" s="1"/>
  <c r="S192" i="1"/>
  <c r="AI191" i="1"/>
  <c r="AG191" i="1"/>
  <c r="AE191" i="1"/>
  <c r="AH191" i="1" s="1"/>
  <c r="AD191" i="1"/>
  <c r="AC191" i="1"/>
  <c r="AB191" i="1"/>
  <c r="S191" i="1"/>
  <c r="AI190" i="1"/>
  <c r="AH190" i="1"/>
  <c r="AD190" i="1"/>
  <c r="AC190" i="1"/>
  <c r="AE190" i="1" s="1"/>
  <c r="AG190" i="1" s="1"/>
  <c r="AB190" i="1"/>
  <c r="S190" i="1"/>
  <c r="AH189" i="1"/>
  <c r="AG189" i="1"/>
  <c r="AD189" i="1"/>
  <c r="AC189" i="1"/>
  <c r="AB189" i="1"/>
  <c r="AE189" i="1" s="1"/>
  <c r="AI189" i="1" s="1"/>
  <c r="S189" i="1"/>
  <c r="AI188" i="1"/>
  <c r="AG188" i="1"/>
  <c r="AD188" i="1"/>
  <c r="AE188" i="1" s="1"/>
  <c r="AH188" i="1" s="1"/>
  <c r="AC188" i="1"/>
  <c r="AB188" i="1"/>
  <c r="S188" i="1"/>
  <c r="AH187" i="1"/>
  <c r="AG187" i="1"/>
  <c r="AD187" i="1"/>
  <c r="AC187" i="1"/>
  <c r="AB187" i="1"/>
  <c r="S187" i="1"/>
  <c r="AI186" i="1"/>
  <c r="AH186" i="1"/>
  <c r="AG186" i="1"/>
  <c r="AD186" i="1"/>
  <c r="AE186" i="1" s="1"/>
  <c r="AC186" i="1"/>
  <c r="AB186" i="1"/>
  <c r="S186" i="1"/>
  <c r="AI185" i="1"/>
  <c r="AH185" i="1"/>
  <c r="AD185" i="1"/>
  <c r="AC185" i="1"/>
  <c r="AE185" i="1" s="1"/>
  <c r="AG185" i="1" s="1"/>
  <c r="AB185" i="1"/>
  <c r="S185" i="1"/>
  <c r="AI184" i="1"/>
  <c r="AH184" i="1"/>
  <c r="AG184" i="1"/>
  <c r="AE184" i="1"/>
  <c r="AD184" i="1"/>
  <c r="AC184" i="1"/>
  <c r="AB184" i="1"/>
  <c r="S184" i="1"/>
  <c r="AH183" i="1"/>
  <c r="AG183" i="1"/>
  <c r="AD183" i="1"/>
  <c r="AE183" i="1" s="1"/>
  <c r="AI183" i="1" s="1"/>
  <c r="AC183" i="1"/>
  <c r="AB183" i="1"/>
  <c r="S183" i="1"/>
  <c r="AI182" i="1"/>
  <c r="AH182" i="1"/>
  <c r="AD182" i="1"/>
  <c r="AC182" i="1"/>
  <c r="AB182" i="1"/>
  <c r="AE182" i="1" s="1"/>
  <c r="AG182" i="1" s="1"/>
  <c r="S182" i="1"/>
  <c r="AI181" i="1"/>
  <c r="AH181" i="1"/>
  <c r="AD181" i="1"/>
  <c r="AE181" i="1" s="1"/>
  <c r="AG181" i="1" s="1"/>
  <c r="AC181" i="1"/>
  <c r="AB181" i="1"/>
  <c r="S181" i="1"/>
  <c r="AI180" i="1"/>
  <c r="AH180" i="1"/>
  <c r="AG180" i="1"/>
  <c r="AD180" i="1"/>
  <c r="AC180" i="1"/>
  <c r="AE180" i="1" s="1"/>
  <c r="AB180" i="1"/>
  <c r="S180" i="1"/>
  <c r="AH179" i="1"/>
  <c r="AG179" i="1"/>
  <c r="AD179" i="1"/>
  <c r="AC179" i="1"/>
  <c r="AB179" i="1"/>
  <c r="AE179" i="1" s="1"/>
  <c r="AI179" i="1" s="1"/>
  <c r="S179" i="1"/>
  <c r="AI178" i="1"/>
  <c r="AH178" i="1"/>
  <c r="AD178" i="1"/>
  <c r="AE178" i="1" s="1"/>
  <c r="AG178" i="1" s="1"/>
  <c r="AC178" i="1"/>
  <c r="AB178" i="1"/>
  <c r="S178" i="1"/>
  <c r="AI177" i="1"/>
  <c r="AG177" i="1"/>
  <c r="AD177" i="1"/>
  <c r="AC177" i="1"/>
  <c r="AB177" i="1"/>
  <c r="S177" i="1"/>
  <c r="AH176" i="1"/>
  <c r="AG176" i="1"/>
  <c r="AD176" i="1"/>
  <c r="AE176" i="1" s="1"/>
  <c r="AI176" i="1" s="1"/>
  <c r="AC176" i="1"/>
  <c r="AB176" i="1"/>
  <c r="S176" i="1"/>
  <c r="AH175" i="1"/>
  <c r="AG175" i="1"/>
  <c r="AD175" i="1"/>
  <c r="AC175" i="1"/>
  <c r="AE175" i="1" s="1"/>
  <c r="AI175" i="1" s="1"/>
  <c r="AB175" i="1"/>
  <c r="S175" i="1"/>
  <c r="AH174" i="1"/>
  <c r="AG174" i="1"/>
  <c r="AD174" i="1"/>
  <c r="AC174" i="1"/>
  <c r="AB174" i="1"/>
  <c r="AE174" i="1" s="1"/>
  <c r="AI174" i="1" s="1"/>
  <c r="S174" i="1"/>
  <c r="AI173" i="1"/>
  <c r="AH173" i="1"/>
  <c r="AD173" i="1"/>
  <c r="AE173" i="1" s="1"/>
  <c r="AG173" i="1" s="1"/>
  <c r="AC173" i="1"/>
  <c r="AB173" i="1"/>
  <c r="S173" i="1"/>
  <c r="AI172" i="1"/>
  <c r="AG172" i="1"/>
  <c r="AD172" i="1"/>
  <c r="AC172" i="1"/>
  <c r="AB172" i="1"/>
  <c r="AE172" i="1" s="1"/>
  <c r="AH172" i="1" s="1"/>
  <c r="S172" i="1"/>
  <c r="AI170" i="1"/>
  <c r="AG170" i="1"/>
  <c r="AD170" i="1"/>
  <c r="AE170" i="1" s="1"/>
  <c r="AH170" i="1" s="1"/>
  <c r="AC170" i="1"/>
  <c r="AB170" i="1"/>
  <c r="S170" i="1"/>
  <c r="AI168" i="1"/>
  <c r="AG168" i="1"/>
  <c r="AD168" i="1"/>
  <c r="AC168" i="1"/>
  <c r="AB168" i="1"/>
  <c r="S168" i="1"/>
  <c r="AH167" i="1"/>
  <c r="AG167" i="1"/>
  <c r="AD167" i="1"/>
  <c r="AE167" i="1" s="1"/>
  <c r="AI167" i="1" s="1"/>
  <c r="AC167" i="1"/>
  <c r="AB167" i="1"/>
  <c r="S167" i="1"/>
  <c r="AH166" i="1"/>
  <c r="AG166" i="1"/>
  <c r="AD166" i="1"/>
  <c r="AE166" i="1" s="1"/>
  <c r="AI166" i="1" s="1"/>
  <c r="AC166" i="1"/>
  <c r="AB166" i="1"/>
  <c r="S166" i="1"/>
  <c r="AI165" i="1"/>
  <c r="AH165" i="1"/>
  <c r="AG165" i="1"/>
  <c r="AD165" i="1"/>
  <c r="AC165" i="1"/>
  <c r="AB165" i="1"/>
  <c r="AE165" i="1" s="1"/>
  <c r="S165" i="1"/>
  <c r="AH164" i="1"/>
  <c r="AG164" i="1"/>
  <c r="AD164" i="1"/>
  <c r="AE164" i="1" s="1"/>
  <c r="AI164" i="1" s="1"/>
  <c r="AC164" i="1"/>
  <c r="AB164" i="1"/>
  <c r="S164" i="1"/>
  <c r="AI163" i="1"/>
  <c r="AG163" i="1"/>
  <c r="AD163" i="1"/>
  <c r="AC163" i="1"/>
  <c r="AE163" i="1" s="1"/>
  <c r="AH163" i="1" s="1"/>
  <c r="AB163" i="1"/>
  <c r="S163" i="1"/>
  <c r="AH162" i="1"/>
  <c r="AG162" i="1"/>
  <c r="AD162" i="1"/>
  <c r="AC162" i="1"/>
  <c r="AB162" i="1"/>
  <c r="AE162" i="1" s="1"/>
  <c r="AI162" i="1" s="1"/>
  <c r="S162" i="1"/>
  <c r="AI161" i="1"/>
  <c r="AG161" i="1"/>
  <c r="AD161" i="1"/>
  <c r="AE161" i="1" s="1"/>
  <c r="AH161" i="1" s="1"/>
  <c r="AC161" i="1"/>
  <c r="AB161" i="1"/>
  <c r="S161" i="1"/>
  <c r="AI160" i="1"/>
  <c r="AH160" i="1"/>
  <c r="AD160" i="1"/>
  <c r="AC160" i="1"/>
  <c r="AB160" i="1"/>
  <c r="AE160" i="1" s="1"/>
  <c r="AG160" i="1" s="1"/>
  <c r="S160" i="1"/>
  <c r="AH159" i="1"/>
  <c r="AG159" i="1"/>
  <c r="AD159" i="1"/>
  <c r="AE159" i="1" s="1"/>
  <c r="AI159" i="1" s="1"/>
  <c r="AC159" i="1"/>
  <c r="AB159" i="1"/>
  <c r="S159" i="1"/>
  <c r="AH158" i="1"/>
  <c r="AG158" i="1"/>
  <c r="AD158" i="1"/>
  <c r="AC158" i="1"/>
  <c r="AB158" i="1"/>
  <c r="S158" i="1"/>
  <c r="AI157" i="1"/>
  <c r="AG157" i="1"/>
  <c r="AD157" i="1"/>
  <c r="AC157" i="1"/>
  <c r="AD421" i="1" s="1"/>
  <c r="AB157" i="1"/>
  <c r="AE157" i="1" s="1"/>
  <c r="AH157" i="1" s="1"/>
  <c r="S157" i="1"/>
  <c r="AI156" i="1"/>
  <c r="AH156" i="1"/>
  <c r="AG156" i="1"/>
  <c r="AD156" i="1"/>
  <c r="AE156" i="1" s="1"/>
  <c r="AC156" i="1"/>
  <c r="AB156" i="1"/>
  <c r="S156" i="1"/>
  <c r="AI155" i="1"/>
  <c r="AH155" i="1"/>
  <c r="AD155" i="1"/>
  <c r="AC155" i="1"/>
  <c r="AB155" i="1"/>
  <c r="S155" i="1"/>
  <c r="AI154" i="1"/>
  <c r="AH154" i="1"/>
  <c r="AD154" i="1"/>
  <c r="AE154" i="1" s="1"/>
  <c r="AG154" i="1" s="1"/>
  <c r="AC154" i="1"/>
  <c r="AB154" i="1"/>
  <c r="S154" i="1"/>
  <c r="AH153" i="1"/>
  <c r="AG153" i="1"/>
  <c r="AD153" i="1"/>
  <c r="AC153" i="1"/>
  <c r="AE153" i="1" s="1"/>
  <c r="AI153" i="1" s="1"/>
  <c r="AB153" i="1"/>
  <c r="S153" i="1"/>
  <c r="AI152" i="1"/>
  <c r="AH152" i="1"/>
  <c r="AD152" i="1"/>
  <c r="AC152" i="1"/>
  <c r="AB152" i="1"/>
  <c r="AE152" i="1" s="1"/>
  <c r="AG152" i="1" s="1"/>
  <c r="S152" i="1"/>
  <c r="AI151" i="1"/>
  <c r="AH151" i="1"/>
  <c r="AD151" i="1"/>
  <c r="AE151" i="1" s="1"/>
  <c r="AG151" i="1" s="1"/>
  <c r="AC151" i="1"/>
  <c r="AB151" i="1"/>
  <c r="S151" i="1"/>
  <c r="AI150" i="1"/>
  <c r="AH150" i="1"/>
  <c r="AD150" i="1"/>
  <c r="AC150" i="1"/>
  <c r="AB150" i="1"/>
  <c r="AC421" i="1" s="1"/>
  <c r="S150" i="1"/>
  <c r="AI149" i="1"/>
  <c r="AG149" i="1"/>
  <c r="AD149" i="1"/>
  <c r="AE149" i="1" s="1"/>
  <c r="AH149" i="1" s="1"/>
  <c r="AC149" i="1"/>
  <c r="AB149" i="1"/>
  <c r="S149" i="1"/>
  <c r="S148" i="1"/>
  <c r="AI147" i="1"/>
  <c r="AH147" i="1"/>
  <c r="AG147" i="1"/>
  <c r="AD147" i="1"/>
  <c r="AE147" i="1" s="1"/>
  <c r="AC147" i="1"/>
  <c r="AB147" i="1"/>
  <c r="S147" i="1"/>
  <c r="AI146" i="1"/>
  <c r="AH146" i="1"/>
  <c r="AG146" i="1"/>
  <c r="AD146" i="1"/>
  <c r="AE146" i="1" s="1"/>
  <c r="AC146" i="1"/>
  <c r="AB146" i="1"/>
  <c r="S146" i="1"/>
  <c r="AH145" i="1"/>
  <c r="AG145" i="1"/>
  <c r="AE145" i="1"/>
  <c r="AI145" i="1" s="1"/>
  <c r="AD145" i="1"/>
  <c r="AC145" i="1"/>
  <c r="AB145" i="1"/>
  <c r="S145" i="1"/>
  <c r="AI144" i="1"/>
  <c r="AH144" i="1"/>
  <c r="AD144" i="1"/>
  <c r="AC144" i="1"/>
  <c r="AB144" i="1"/>
  <c r="AE144" i="1" s="1"/>
  <c r="AG144" i="1" s="1"/>
  <c r="S144" i="1"/>
  <c r="AI143" i="1"/>
  <c r="AH143" i="1"/>
  <c r="AG143" i="1"/>
  <c r="AE143" i="1"/>
  <c r="AD143" i="1"/>
  <c r="AC143" i="1"/>
  <c r="AB143" i="1"/>
  <c r="S143" i="1"/>
  <c r="AH142" i="1"/>
  <c r="AG142" i="1"/>
  <c r="AE142" i="1"/>
  <c r="AI142" i="1" s="1"/>
  <c r="AD142" i="1"/>
  <c r="AC142" i="1"/>
  <c r="AB142" i="1"/>
  <c r="S142" i="1"/>
  <c r="AI141" i="1"/>
  <c r="AH141" i="1"/>
  <c r="AD141" i="1"/>
  <c r="AE141" i="1" s="1"/>
  <c r="AG141" i="1" s="1"/>
  <c r="AC141" i="1"/>
  <c r="AB141" i="1"/>
  <c r="S141" i="1"/>
  <c r="AI140" i="1"/>
  <c r="AG140" i="1"/>
  <c r="AE140" i="1"/>
  <c r="AH140" i="1" s="1"/>
  <c r="AD140" i="1"/>
  <c r="AC140" i="1"/>
  <c r="AB140" i="1"/>
  <c r="S140" i="1"/>
  <c r="AI139" i="1"/>
  <c r="AG139" i="1"/>
  <c r="AD139" i="1"/>
  <c r="AC139" i="1"/>
  <c r="AB139" i="1"/>
  <c r="AE139" i="1" s="1"/>
  <c r="AH139" i="1" s="1"/>
  <c r="S139" i="1"/>
  <c r="AI138" i="1"/>
  <c r="AH138" i="1"/>
  <c r="AG138" i="1"/>
  <c r="AE138" i="1"/>
  <c r="AD138" i="1"/>
  <c r="AC138" i="1"/>
  <c r="AB138" i="1"/>
  <c r="S138" i="1"/>
  <c r="AI137" i="1"/>
  <c r="AG137" i="1"/>
  <c r="AD137" i="1"/>
  <c r="AE137" i="1" s="1"/>
  <c r="AH137" i="1" s="1"/>
  <c r="AC137" i="1"/>
  <c r="AB137" i="1"/>
  <c r="S137" i="1"/>
  <c r="AI136" i="1"/>
  <c r="AG136" i="1"/>
  <c r="AD136" i="1"/>
  <c r="AC136" i="1"/>
  <c r="AB136" i="1"/>
  <c r="AE136" i="1" s="1"/>
  <c r="AH136" i="1" s="1"/>
  <c r="S136" i="1"/>
  <c r="AH135" i="1"/>
  <c r="AG135" i="1"/>
  <c r="AE135" i="1"/>
  <c r="AI135" i="1" s="1"/>
  <c r="AD135" i="1"/>
  <c r="AC135" i="1"/>
  <c r="AB135" i="1"/>
  <c r="S135" i="1"/>
  <c r="AH134" i="1"/>
  <c r="AG134" i="1"/>
  <c r="AE134" i="1"/>
  <c r="AI134" i="1" s="1"/>
  <c r="AD134" i="1"/>
  <c r="AC134" i="1"/>
  <c r="AB134" i="1"/>
  <c r="S134" i="1"/>
  <c r="S133" i="1"/>
  <c r="S132" i="1"/>
  <c r="S131" i="1"/>
  <c r="AI130" i="1"/>
  <c r="AG130" i="1"/>
  <c r="AD130" i="1"/>
  <c r="AE130" i="1" s="1"/>
  <c r="AH130" i="1" s="1"/>
  <c r="AC130" i="1"/>
  <c r="AB130" i="1"/>
  <c r="S130" i="1"/>
  <c r="AI129" i="1"/>
  <c r="AH129" i="1"/>
  <c r="AD129" i="1"/>
  <c r="AC129" i="1"/>
  <c r="AB129" i="1"/>
  <c r="AE129" i="1" s="1"/>
  <c r="AG129" i="1" s="1"/>
  <c r="S129" i="1"/>
  <c r="AI128" i="1"/>
  <c r="AH128" i="1"/>
  <c r="AG128" i="1"/>
  <c r="AD128" i="1"/>
  <c r="AE128" i="1" s="1"/>
  <c r="AC128" i="1"/>
  <c r="AB128" i="1"/>
  <c r="S128" i="1"/>
  <c r="AI127" i="1"/>
  <c r="AG127" i="1"/>
  <c r="AD127" i="1"/>
  <c r="AC127" i="1"/>
  <c r="S127" i="1"/>
  <c r="M127" i="1"/>
  <c r="AB127" i="1" s="1"/>
  <c r="AI126" i="1"/>
  <c r="AH126" i="1"/>
  <c r="AD126" i="1"/>
  <c r="AC126" i="1"/>
  <c r="AB126" i="1"/>
  <c r="AE126" i="1" s="1"/>
  <c r="AG126" i="1" s="1"/>
  <c r="S126" i="1"/>
  <c r="AH125" i="1"/>
  <c r="AG125" i="1"/>
  <c r="AE125" i="1"/>
  <c r="AI125" i="1" s="1"/>
  <c r="AD125" i="1"/>
  <c r="AC125" i="1"/>
  <c r="AB125" i="1"/>
  <c r="S125" i="1"/>
  <c r="AB124" i="1"/>
  <c r="S124" i="1"/>
  <c r="S123" i="1"/>
  <c r="AH122" i="1"/>
  <c r="AG122" i="1"/>
  <c r="AD122" i="1"/>
  <c r="AC122" i="1"/>
  <c r="AB122" i="1"/>
  <c r="AE122" i="1" s="1"/>
  <c r="AI122" i="1" s="1"/>
  <c r="S122" i="1"/>
  <c r="AI121" i="1"/>
  <c r="AH121" i="1"/>
  <c r="AD121" i="1"/>
  <c r="AE121" i="1" s="1"/>
  <c r="AG121" i="1" s="1"/>
  <c r="AC121" i="1"/>
  <c r="AB121" i="1"/>
  <c r="S121" i="1"/>
  <c r="AI120" i="1"/>
  <c r="AH120" i="1"/>
  <c r="AD120" i="1"/>
  <c r="AC120" i="1"/>
  <c r="AB120" i="1"/>
  <c r="S120" i="1"/>
  <c r="AI119" i="1"/>
  <c r="AG119" i="1"/>
  <c r="AE119" i="1"/>
  <c r="AH119" i="1" s="1"/>
  <c r="AD119" i="1"/>
  <c r="AC119" i="1"/>
  <c r="AB119" i="1"/>
  <c r="S119" i="1"/>
  <c r="AI118" i="1"/>
  <c r="AH118" i="1"/>
  <c r="AD118" i="1"/>
  <c r="AC118" i="1"/>
  <c r="AE118" i="1" s="1"/>
  <c r="AG118" i="1" s="1"/>
  <c r="AB118" i="1"/>
  <c r="S118" i="1"/>
  <c r="AH117" i="1"/>
  <c r="AG117" i="1"/>
  <c r="AE117" i="1"/>
  <c r="AI117" i="1" s="1"/>
  <c r="AD117" i="1"/>
  <c r="AC117" i="1"/>
  <c r="AB117" i="1"/>
  <c r="S117" i="1"/>
  <c r="AH116" i="1"/>
  <c r="AG116" i="1"/>
  <c r="AD116" i="1"/>
  <c r="AE116" i="1" s="1"/>
  <c r="AI116" i="1" s="1"/>
  <c r="AC116" i="1"/>
  <c r="AB116" i="1"/>
  <c r="S116" i="1"/>
  <c r="AH115" i="1"/>
  <c r="AG115" i="1"/>
  <c r="AD115" i="1"/>
  <c r="AC115" i="1"/>
  <c r="AB115" i="1"/>
  <c r="S115" i="1"/>
  <c r="AH114" i="1"/>
  <c r="AG114" i="1"/>
  <c r="AD114" i="1"/>
  <c r="AE114" i="1" s="1"/>
  <c r="AI114" i="1" s="1"/>
  <c r="AC114" i="1"/>
  <c r="AB114" i="1"/>
  <c r="S114" i="1"/>
  <c r="AI113" i="1"/>
  <c r="AG113" i="1"/>
  <c r="AD113" i="1"/>
  <c r="AC113" i="1"/>
  <c r="AE113" i="1" s="1"/>
  <c r="AH113" i="1" s="1"/>
  <c r="AB113" i="1"/>
  <c r="S113" i="1"/>
  <c r="AI112" i="1"/>
  <c r="AG112" i="1"/>
  <c r="AD112" i="1"/>
  <c r="AC112" i="1"/>
  <c r="AB112" i="1"/>
  <c r="AE112" i="1" s="1"/>
  <c r="AH112" i="1" s="1"/>
  <c r="S112" i="1"/>
  <c r="AI111" i="1"/>
  <c r="AH111" i="1"/>
  <c r="AG111" i="1"/>
  <c r="AD111" i="1"/>
  <c r="AE111" i="1" s="1"/>
  <c r="AC111" i="1"/>
  <c r="AB111" i="1"/>
  <c r="S111" i="1"/>
  <c r="AI110" i="1"/>
  <c r="AH110" i="1"/>
  <c r="AG110" i="1"/>
  <c r="AD110" i="1"/>
  <c r="AC110" i="1"/>
  <c r="AB110" i="1"/>
  <c r="AE110" i="1" s="1"/>
  <c r="S110" i="1"/>
  <c r="AI109" i="1"/>
  <c r="AH109" i="1"/>
  <c r="AD109" i="1"/>
  <c r="AE109" i="1" s="1"/>
  <c r="AG109" i="1" s="1"/>
  <c r="AC109" i="1"/>
  <c r="AB109" i="1"/>
  <c r="S109" i="1"/>
  <c r="AI108" i="1"/>
  <c r="AH108" i="1"/>
  <c r="AD108" i="1"/>
  <c r="AC108" i="1"/>
  <c r="AB108" i="1"/>
  <c r="S108" i="1"/>
  <c r="AB107" i="1"/>
  <c r="S107" i="1"/>
  <c r="AI106" i="1"/>
  <c r="AG106" i="1"/>
  <c r="AD106" i="1"/>
  <c r="AC106" i="1"/>
  <c r="AB106" i="1"/>
  <c r="AE106" i="1" s="1"/>
  <c r="AH106" i="1" s="1"/>
  <c r="S106" i="1"/>
  <c r="AB105" i="1"/>
  <c r="S105" i="1"/>
  <c r="AH104" i="1"/>
  <c r="AG104" i="1"/>
  <c r="AD104" i="1"/>
  <c r="AC104" i="1"/>
  <c r="AB104" i="1"/>
  <c r="S104" i="1"/>
  <c r="AH103" i="1"/>
  <c r="AG103" i="1"/>
  <c r="AD103" i="1"/>
  <c r="AC103" i="1"/>
  <c r="AE103" i="1" s="1"/>
  <c r="AI103" i="1" s="1"/>
  <c r="AB103" i="1"/>
  <c r="S103" i="1"/>
  <c r="AH102" i="1"/>
  <c r="AG102" i="1"/>
  <c r="AD102" i="1"/>
  <c r="AE102" i="1" s="1"/>
  <c r="AI102" i="1" s="1"/>
  <c r="AC102" i="1"/>
  <c r="AB102" i="1"/>
  <c r="S102" i="1"/>
  <c r="AH101" i="1"/>
  <c r="AG101" i="1"/>
  <c r="AD101" i="1"/>
  <c r="AC101" i="1"/>
  <c r="AB101" i="1"/>
  <c r="AE101" i="1" s="1"/>
  <c r="AI101" i="1" s="1"/>
  <c r="S101" i="1"/>
  <c r="AI100" i="1"/>
  <c r="AH100" i="1"/>
  <c r="AG100" i="1"/>
  <c r="AE100" i="1"/>
  <c r="AD100" i="1"/>
  <c r="AC100" i="1"/>
  <c r="AB100" i="1"/>
  <c r="W100" i="1"/>
  <c r="S100" i="1"/>
  <c r="AI99" i="1"/>
  <c r="AG99" i="1"/>
  <c r="AE99" i="1"/>
  <c r="AH99" i="1" s="1"/>
  <c r="AD99" i="1"/>
  <c r="AC99" i="1"/>
  <c r="AB99" i="1"/>
  <c r="S99" i="1"/>
  <c r="AI98" i="1"/>
  <c r="AG98" i="1"/>
  <c r="AD98" i="1"/>
  <c r="AC98" i="1"/>
  <c r="AB98" i="1"/>
  <c r="AE98" i="1" s="1"/>
  <c r="AH98" i="1" s="1"/>
  <c r="S98" i="1"/>
  <c r="AB97" i="1"/>
  <c r="S97" i="1"/>
  <c r="AH96" i="1"/>
  <c r="AG96" i="1"/>
  <c r="AD96" i="1"/>
  <c r="AC96" i="1"/>
  <c r="AB96" i="1"/>
  <c r="AE96" i="1" s="1"/>
  <c r="AI96" i="1" s="1"/>
  <c r="S96" i="1"/>
  <c r="AH95" i="1"/>
  <c r="AG95" i="1"/>
  <c r="AE95" i="1"/>
  <c r="AI95" i="1" s="1"/>
  <c r="AD95" i="1"/>
  <c r="AC95" i="1"/>
  <c r="AB95" i="1"/>
  <c r="S95" i="1"/>
  <c r="AI94" i="1"/>
  <c r="AG94" i="1"/>
  <c r="AD94" i="1"/>
  <c r="AC94" i="1"/>
  <c r="AE94" i="1" s="1"/>
  <c r="AH94" i="1" s="1"/>
  <c r="AB94" i="1"/>
  <c r="S94" i="1"/>
  <c r="AH93" i="1"/>
  <c r="AG93" i="1"/>
  <c r="AD93" i="1"/>
  <c r="AC93" i="1"/>
  <c r="AB93" i="1"/>
  <c r="AE93" i="1" s="1"/>
  <c r="AI93" i="1" s="1"/>
  <c r="S93" i="1"/>
  <c r="AI92" i="1"/>
  <c r="AG92" i="1"/>
  <c r="AD92" i="1"/>
  <c r="AC92" i="1"/>
  <c r="AE92" i="1" s="1"/>
  <c r="AH92" i="1" s="1"/>
  <c r="AB92" i="1"/>
  <c r="S92" i="1"/>
  <c r="AB91" i="1"/>
  <c r="AI90" i="1"/>
  <c r="AH90" i="1"/>
  <c r="AG90" i="1"/>
  <c r="AD90" i="1"/>
  <c r="AC90" i="1"/>
  <c r="AE90" i="1" s="1"/>
  <c r="AB90" i="1"/>
  <c r="AB89" i="1"/>
  <c r="S89" i="1"/>
  <c r="AI88" i="1"/>
  <c r="AH88" i="1"/>
  <c r="AD88" i="1"/>
  <c r="AC88" i="1"/>
  <c r="AE88" i="1" s="1"/>
  <c r="AG88" i="1" s="1"/>
  <c r="AB88" i="1"/>
  <c r="S88" i="1"/>
  <c r="AH87" i="1"/>
  <c r="AG87" i="1"/>
  <c r="AE87" i="1"/>
  <c r="AI87" i="1" s="1"/>
  <c r="AD87" i="1"/>
  <c r="AC87" i="1"/>
  <c r="AB87" i="1"/>
  <c r="S87" i="1"/>
  <c r="AI86" i="1"/>
  <c r="AH86" i="1"/>
  <c r="AD86" i="1"/>
  <c r="AC86" i="1"/>
  <c r="AB86" i="1"/>
  <c r="AE86" i="1" s="1"/>
  <c r="AG86" i="1" s="1"/>
  <c r="S86" i="1"/>
  <c r="AI85" i="1"/>
  <c r="AH85" i="1"/>
  <c r="AG85" i="1"/>
  <c r="AE85" i="1"/>
  <c r="AD85" i="1"/>
  <c r="AC85" i="1"/>
  <c r="AB85" i="1"/>
  <c r="S85" i="1"/>
  <c r="AI84" i="1"/>
  <c r="AH84" i="1"/>
  <c r="AG84" i="1"/>
  <c r="AE84" i="1"/>
  <c r="AD84" i="1"/>
  <c r="AC84" i="1"/>
  <c r="AB84" i="1"/>
  <c r="S84" i="1"/>
  <c r="AI83" i="1"/>
  <c r="AH83" i="1"/>
  <c r="AD83" i="1"/>
  <c r="AE83" i="1" s="1"/>
  <c r="AG83" i="1" s="1"/>
  <c r="AC83" i="1"/>
  <c r="AB83" i="1"/>
  <c r="S83" i="1"/>
  <c r="AI82" i="1"/>
  <c r="AH82" i="1"/>
  <c r="AG82" i="1"/>
  <c r="AE82" i="1"/>
  <c r="AD82" i="1"/>
  <c r="AC82" i="1"/>
  <c r="AB82" i="1"/>
  <c r="AI81" i="1"/>
  <c r="AH81" i="1"/>
  <c r="AG81" i="1"/>
  <c r="AD81" i="1"/>
  <c r="AC81" i="1"/>
  <c r="AB81" i="1"/>
  <c r="AE81" i="1" s="1"/>
  <c r="AI80" i="1"/>
  <c r="AH80" i="1"/>
  <c r="AE80" i="1"/>
  <c r="AG80" i="1" s="1"/>
  <c r="AD80" i="1"/>
  <c r="AC80" i="1"/>
  <c r="AB80" i="1"/>
  <c r="S80" i="1"/>
  <c r="AI78" i="1"/>
  <c r="AH78" i="1"/>
  <c r="AG78" i="1"/>
  <c r="AD78" i="1"/>
  <c r="AC78" i="1"/>
  <c r="AB78" i="1"/>
  <c r="AE78" i="1" s="1"/>
  <c r="AH77" i="1"/>
  <c r="AG77" i="1"/>
  <c r="AD77" i="1"/>
  <c r="AC77" i="1"/>
  <c r="AB77" i="1"/>
  <c r="AE77" i="1" s="1"/>
  <c r="AI77" i="1" s="1"/>
  <c r="AH76" i="1"/>
  <c r="AG76" i="1"/>
  <c r="AE76" i="1"/>
  <c r="AI76" i="1" s="1"/>
  <c r="AD76" i="1"/>
  <c r="AC76" i="1"/>
  <c r="AB76" i="1"/>
  <c r="AI75" i="1"/>
  <c r="AH75" i="1"/>
  <c r="AG75" i="1"/>
  <c r="AD75" i="1"/>
  <c r="AC75" i="1"/>
  <c r="AB75" i="1"/>
  <c r="AI74" i="1"/>
  <c r="AG74" i="1"/>
  <c r="AE74" i="1"/>
  <c r="AH74" i="1" s="1"/>
  <c r="AD74" i="1"/>
  <c r="AC74" i="1"/>
  <c r="AB74" i="1"/>
  <c r="AI73" i="1"/>
  <c r="AH73" i="1"/>
  <c r="AG73" i="1"/>
  <c r="AD73" i="1"/>
  <c r="AC73" i="1"/>
  <c r="AB73" i="1"/>
  <c r="AE73" i="1" s="1"/>
  <c r="AH72" i="1"/>
  <c r="AG72" i="1"/>
  <c r="AD72" i="1"/>
  <c r="AC72" i="1"/>
  <c r="AB72" i="1"/>
  <c r="AE72" i="1" s="1"/>
  <c r="AI72" i="1" s="1"/>
  <c r="AB71" i="1"/>
  <c r="AI70" i="1"/>
  <c r="AG70" i="1"/>
  <c r="AE70" i="1"/>
  <c r="AH70" i="1" s="1"/>
  <c r="AD70" i="1"/>
  <c r="AC70" i="1"/>
  <c r="AB70" i="1"/>
  <c r="AI69" i="1"/>
  <c r="AH69" i="1"/>
  <c r="AD69" i="1"/>
  <c r="AE69" i="1" s="1"/>
  <c r="AG69" i="1" s="1"/>
  <c r="AC69" i="1"/>
  <c r="AB69" i="1"/>
  <c r="AH68" i="1"/>
  <c r="AG68" i="1"/>
  <c r="AD68" i="1"/>
  <c r="AC68" i="1"/>
  <c r="AB68" i="1"/>
  <c r="AH67" i="1"/>
  <c r="AG67" i="1"/>
  <c r="AD67" i="1"/>
  <c r="AC67" i="1"/>
  <c r="AB67" i="1"/>
  <c r="AE67" i="1" s="1"/>
  <c r="AI67" i="1" s="1"/>
  <c r="AI66" i="1"/>
  <c r="AH66" i="1"/>
  <c r="AG66" i="1"/>
  <c r="AE66" i="1"/>
  <c r="AD66" i="1"/>
  <c r="AC66" i="1"/>
  <c r="AB66" i="1"/>
  <c r="AI65" i="1"/>
  <c r="AH65" i="1"/>
  <c r="AG65" i="1"/>
  <c r="AE65" i="1"/>
  <c r="AD65" i="1"/>
  <c r="AC65" i="1"/>
  <c r="AB65" i="1"/>
  <c r="AI63" i="1"/>
  <c r="AH63" i="1"/>
  <c r="AD63" i="1"/>
  <c r="AE416" i="1" s="1"/>
  <c r="AC63" i="1"/>
  <c r="AE63" i="1" s="1"/>
  <c r="AG63" i="1" s="1"/>
  <c r="AB63" i="1"/>
  <c r="AI61" i="1"/>
  <c r="AH61" i="1"/>
  <c r="AG61" i="1"/>
  <c r="AD61" i="1"/>
  <c r="AC61" i="1"/>
  <c r="AB61" i="1"/>
  <c r="AE61" i="1" s="1"/>
  <c r="AI60" i="1"/>
  <c r="AG60" i="1"/>
  <c r="AE60" i="1"/>
  <c r="AD60" i="1"/>
  <c r="AC60" i="1"/>
  <c r="AB60" i="1"/>
  <c r="S1" i="1"/>
  <c r="J555" i="1" l="1"/>
  <c r="C424" i="1"/>
  <c r="J462" i="1"/>
  <c r="J475" i="1" s="1"/>
  <c r="J465" i="1"/>
  <c r="J486" i="1"/>
  <c r="AE115" i="1"/>
  <c r="AI115" i="1" s="1"/>
  <c r="AE210" i="1"/>
  <c r="AI210" i="1" s="1"/>
  <c r="J518" i="1"/>
  <c r="J521" i="1"/>
  <c r="J627" i="1"/>
  <c r="J698" i="1"/>
  <c r="I474" i="1"/>
  <c r="I491" i="1"/>
  <c r="J491" i="1" s="1"/>
  <c r="I494" i="1"/>
  <c r="J687" i="1"/>
  <c r="J622" i="1"/>
  <c r="J657" i="1"/>
  <c r="AE417" i="1"/>
  <c r="J461" i="1"/>
  <c r="AE421" i="1"/>
  <c r="AD420" i="1"/>
  <c r="J638" i="1"/>
  <c r="J691" i="1"/>
  <c r="AE334" i="1"/>
  <c r="AI334" i="1" s="1"/>
  <c r="AE388" i="1"/>
  <c r="AI388" i="1" s="1"/>
  <c r="AE420" i="1"/>
  <c r="I565" i="1"/>
  <c r="I569" i="1" s="1"/>
  <c r="J661" i="1"/>
  <c r="J695" i="1"/>
  <c r="AE168" i="1"/>
  <c r="AH168" i="1" s="1"/>
  <c r="AE187" i="1"/>
  <c r="AI187" i="1" s="1"/>
  <c r="AE225" i="1"/>
  <c r="E489" i="1"/>
  <c r="J489" i="1" s="1"/>
  <c r="J463" i="1"/>
  <c r="J544" i="1"/>
  <c r="J558" i="1"/>
  <c r="J577" i="1"/>
  <c r="J585" i="1" s="1"/>
  <c r="J665" i="1"/>
  <c r="J566" i="1"/>
  <c r="J635" i="1"/>
  <c r="J541" i="1"/>
  <c r="G548" i="1"/>
  <c r="AE150" i="1"/>
  <c r="AC420" i="1"/>
  <c r="AE75" i="1"/>
  <c r="AE332" i="1"/>
  <c r="AI332" i="1" s="1"/>
  <c r="AE400" i="1"/>
  <c r="AH400" i="1" s="1"/>
  <c r="H490" i="1"/>
  <c r="J490" i="1" s="1"/>
  <c r="J534" i="1"/>
  <c r="J549" i="1" s="1"/>
  <c r="E569" i="1"/>
  <c r="J643" i="1"/>
  <c r="AJ417" i="1"/>
  <c r="E548" i="1"/>
  <c r="J481" i="1"/>
  <c r="H527" i="1"/>
  <c r="J538" i="1"/>
  <c r="AC417" i="1"/>
  <c r="AE68" i="1"/>
  <c r="AI68" i="1" s="1"/>
  <c r="AJ416" i="1" s="1"/>
  <c r="AE108" i="1"/>
  <c r="AG108" i="1" s="1"/>
  <c r="AE155" i="1"/>
  <c r="AG155" i="1" s="1"/>
  <c r="AE200" i="1"/>
  <c r="AI200" i="1" s="1"/>
  <c r="J471" i="1"/>
  <c r="I527" i="1"/>
  <c r="G569" i="1"/>
  <c r="E584" i="1"/>
  <c r="J584" i="1" s="1"/>
  <c r="J590" i="1"/>
  <c r="J614" i="1"/>
  <c r="J469" i="1"/>
  <c r="E483" i="1"/>
  <c r="J483" i="1" s="1"/>
  <c r="F494" i="1"/>
  <c r="F569" i="1"/>
  <c r="J554" i="1"/>
  <c r="AD417" i="1"/>
  <c r="AE104" i="1"/>
  <c r="AI104" i="1" s="1"/>
  <c r="AE127" i="1"/>
  <c r="AH127" i="1" s="1"/>
  <c r="AE158" i="1"/>
  <c r="AI158" i="1" s="1"/>
  <c r="AE177" i="1"/>
  <c r="AH177" i="1" s="1"/>
  <c r="AC416" i="1"/>
  <c r="F474" i="1"/>
  <c r="J484" i="1"/>
  <c r="F584" i="1"/>
  <c r="F704" i="1"/>
  <c r="F548" i="1"/>
  <c r="AD416" i="1"/>
  <c r="J603" i="1"/>
  <c r="J678" i="1"/>
  <c r="J697" i="1"/>
  <c r="AH60" i="1"/>
  <c r="F492" i="1"/>
  <c r="J492" i="1" s="1"/>
  <c r="J648" i="1"/>
  <c r="J667" i="1"/>
  <c r="J693" i="1"/>
  <c r="E704" i="1"/>
  <c r="J487" i="1"/>
  <c r="G474" i="1"/>
  <c r="J506" i="1"/>
  <c r="J528" i="1" s="1"/>
  <c r="H548" i="1"/>
  <c r="H564" i="1"/>
  <c r="H569" i="1" s="1"/>
  <c r="G704" i="1"/>
  <c r="AE120" i="1"/>
  <c r="AG120" i="1" s="1"/>
  <c r="AE394" i="1"/>
  <c r="AI394" i="1" s="1"/>
  <c r="AF416" i="1"/>
  <c r="J468" i="1"/>
  <c r="E527" i="1"/>
  <c r="J527" i="1" s="1"/>
  <c r="J536" i="1"/>
  <c r="I704" i="1"/>
  <c r="J637" i="1"/>
  <c r="J663" i="1"/>
  <c r="J671" i="1"/>
  <c r="J467" i="1"/>
  <c r="E562" i="1"/>
  <c r="J562" i="1" s="1"/>
  <c r="E474" i="1"/>
  <c r="J535" i="1"/>
  <c r="J474" i="1" l="1"/>
  <c r="J569" i="1"/>
  <c r="J705" i="1"/>
  <c r="AG150" i="1"/>
  <c r="AH416" i="1" s="1"/>
  <c r="AF421" i="1"/>
  <c r="AF420" i="1"/>
  <c r="J704" i="1"/>
  <c r="AH417" i="1"/>
  <c r="H494" i="1"/>
  <c r="J495" i="1"/>
  <c r="J565" i="1"/>
  <c r="E494" i="1"/>
  <c r="J494" i="1" s="1"/>
  <c r="AF417" i="1"/>
  <c r="J564" i="1"/>
  <c r="J570" i="1" s="1"/>
  <c r="J548" i="1"/>
  <c r="AI416" i="1"/>
  <c r="AI417" i="1"/>
</calcChain>
</file>

<file path=xl/sharedStrings.xml><?xml version="1.0" encoding="utf-8"?>
<sst xmlns="http://schemas.openxmlformats.org/spreadsheetml/2006/main" count="3542" uniqueCount="1332">
  <si>
    <t>SEVERITY CODE</t>
  </si>
  <si>
    <t>MINE/PROJECT &amp; LOCATION</t>
  </si>
  <si>
    <t>ORE TYPE</t>
  </si>
  <si>
    <t>DAM TYPE</t>
  </si>
  <si>
    <t>DAM FILL MATERIAL</t>
  </si>
  <si>
    <t>DAM HEIGHT (meters)</t>
  </si>
  <si>
    <t>STORAGE VOLUME
(cu. meters)</t>
  </si>
  <si>
    <t>Type Number</t>
  </si>
  <si>
    <t>Type Key</t>
  </si>
  <si>
    <t>Type Cause</t>
  </si>
  <si>
    <t>INCIDENT YEAR</t>
  </si>
  <si>
    <t>INCIDENT DATE</t>
  </si>
  <si>
    <t>RELEASE
(cu. meters)</t>
  </si>
  <si>
    <t>RUNOUT (km)</t>
  </si>
  <si>
    <t>DEATHS</t>
  </si>
  <si>
    <t>SOURCES</t>
  </si>
  <si>
    <t>NOTES</t>
  </si>
  <si>
    <t>DEPOSIT TYPE</t>
  </si>
  <si>
    <t>Est. Size (resource)  Mtonnes</t>
  </si>
  <si>
    <t>Cu, %</t>
  </si>
  <si>
    <t>Au, ppm</t>
  </si>
  <si>
    <t>CuEq, %</t>
  </si>
  <si>
    <t>1st Prod</t>
  </si>
  <si>
    <t>Est. Mill through-put to event, Mtonnes</t>
  </si>
  <si>
    <t>Adverse Minerals</t>
  </si>
  <si>
    <t>Release</t>
  </si>
  <si>
    <t>Runout</t>
  </si>
  <si>
    <t>Deaths</t>
  </si>
  <si>
    <t>Overall</t>
  </si>
  <si>
    <t>vser</t>
  </si>
  <si>
    <t>ser</t>
  </si>
  <si>
    <t>minor</t>
  </si>
  <si>
    <t>ICOLD Incident Classifications</t>
  </si>
  <si>
    <t>ORE DEPOSIT DATA</t>
  </si>
  <si>
    <t>P/PRAVG</t>
  </si>
  <si>
    <t>Q/QRAVG</t>
  </si>
  <si>
    <t>R/RRAVG</t>
  </si>
  <si>
    <t>SUM AH:AJ</t>
  </si>
  <si>
    <t>raw</t>
  </si>
  <si>
    <t>Santa Fe gold mine (Industrial Minera Sinaloa SA de CV (IMSSA)) near Durango, southern Sinaloa, Mexico
[23.214297034656965, -105.8336003507634]</t>
  </si>
  <si>
    <t>Au Ag</t>
  </si>
  <si>
    <t>A</t>
  </si>
  <si>
    <t>WISE</t>
  </si>
  <si>
    <t>Failure in the impoundment bottom geomembrane of a tailings dam. This rupture allowed muddy material to seep into the mine, generating an internal erosion process that blocked the main access ramps of the underground mine. Four miners were trapped, two were rescued. See: https://orgullomineronoticias.com/2026/03/29/mina-el-rosario-produccion-historia-y-el-desafio-permanente-de-la-seguridad-minera/</t>
  </si>
  <si>
    <t>KCC mine, Kolwezi, Lualaba province, DR Congo (Kamoto Copper Company (KCC), Glencore (70%), Gécamines (25%), DRC State (5%)) 
[-10.711232, 25.448376]</t>
  </si>
  <si>
    <t>Cu Co</t>
  </si>
  <si>
    <t>B</t>
  </si>
  <si>
    <t xml:space="preserve">Tailings stored in T17 tailings site in an abandoned pit spilled into Musonoï River, threatening the drinking water supply of downstream communities. On Mar. 23, 2026, the government declared the area a "Radiological Emergency Zone" (due to the uranium content of that ore deposit), without any further government or company activity observed on site afterwards, while artisanal mining continues unabated. See: https://www.facebook.com/100083215490627/videos/-kolwezi-incident-%C3%A0-la-carri%C3%A8re-t17-aucune-perte-en-vies-humaines-vid%C3%A9o/1298520488788511/, 
https://www.facebook.com/100088228702194/videos/kcc-t17/1890186695001626/, https://www.facebook.com/marlene.lunkutumwepu.1/videos/-la-carri%C3%A8re-t17-%C3%A0-kolwezi/1708449390330274/ </t>
  </si>
  <si>
    <t>PT Huayue Nickel Cobalt and PT QMB New Energy Materials (PT Indonesia Morowali Industrial Park - IMIP), Bahodopi District, Morowali Regency, Central Sulawesi (Sulteng), Indonesia (2 of 2)</t>
  </si>
  <si>
    <t>Ni</t>
  </si>
  <si>
    <t>Filtered</t>
  </si>
  <si>
    <t>ST</t>
  </si>
  <si>
    <t>WISE, https://www.reuters.com/world/asia-pacific/landslide-indonesias-morowali-nickel-hub-kills-one-halts-operations-2026-02-19/</t>
  </si>
  <si>
    <t>Excavators and bulldozers were swept away. One local equipment operator contractor was killed by the landslide.</t>
  </si>
  <si>
    <t>Mukabamo Copper Mines, Ezed Mining Ltd, Chebele site of Mwense district, Zambia</t>
  </si>
  <si>
    <t>Cu</t>
  </si>
  <si>
    <t>OT</t>
  </si>
  <si>
    <t>https://www.zambiamonitor.com/mukabamo-copper-mines-to-face-stiff-penalties-for-tailings-dam-collapse-in-mwense-zambian-govt-vows/</t>
  </si>
  <si>
    <t>Pollutes River in Luapula. No published release volume, but photos indicate a major failure</t>
  </si>
  <si>
    <t>Congo Dongfang International Mining (a subsidiary of China-based Zhejiang Huayou Cobalt Co), Lubumbashi, Democratic Republic of Congo</t>
  </si>
  <si>
    <t>Co/Cu</t>
  </si>
  <si>
    <t>&gt; 1 million cubic meters</t>
  </si>
  <si>
    <t>https://stateofthenation.co.zw/2025/11/14/dam-collapse-suspends-chinese-owned-mine-in-dr-congo-as-toxic-water-spills-into-lubumbashi/</t>
  </si>
  <si>
    <t>Collapse of a containment dam/wall at CDM’s copper‑cobalt processing site, “several million cubic meters of electrolytes” spilled on Nov. 4 that flooded hundreds of homes in three neighborhoods, forcing residents to flee the area.</t>
  </si>
  <si>
    <t>Mae Moh Mine, Thailand</t>
  </si>
  <si>
    <t>Coal</t>
  </si>
  <si>
    <t>Waste Rock</t>
  </si>
  <si>
    <t>EOS Landslide Blog</t>
  </si>
  <si>
    <t>A landslide in coal waste covering about a square kilometre was triggered by heavy rainfall. This is an extremely large coal mining site that is co-located with electricity generating plants. The landslide occurred in Mae Moh 8 Project area, and that it damaged the offices of Sahakol Equipment Co. Ltd. Movement was first detected on about 31 October 2025, and that heavy rainfall over the following days led to the failure.</t>
  </si>
  <si>
    <t>Metales Rosmex S.A. de C.V., Concordia, Sinaloa, Mexico</t>
  </si>
  <si>
    <t>https://revistaespejo.com/2025/07/16/clausuran-mina-de-metales-rosmex-por-derrame-de-jales-que-afecto-selva-y-arroyos-en-concordia/</t>
  </si>
  <si>
    <t>A structural failure in the jales dam of the company Metales Rosmex S.A. de C.V. caused a spill of 19,280 cubic meters of mining waste, severely affecting 596 meters of low forest and three bodies of water in the municipality of Concordia, in the state of Sinaloa. The incident occurred on June 30, when the polluting material overflowed from the jales dam, reaching the Tía Chona stream, which connects with the Magistral stream, of permanent current, and also with the Agüita Caliente stream. The discharge not only affected bodies of water, but also traveled nearly 600 meters of low jungle and threatens to continue draining due to current rains.</t>
  </si>
  <si>
    <t>Šuplja Stijena Mine (Gradir Montenegro), Pljevlja, Montenegro</t>
  </si>
  <si>
    <t>Pb Zn</t>
  </si>
  <si>
    <t>https://en.vijesti.me/amp/766100/The-inspection-temporarily-suspended-part-of-the-mining-operations-in-the-Suplja-Stijena-mine, https://en.vijesti.me/news-b/society/775013/Srk-Lipljen-filed-reports-due-to-suspicion-of-spreading-pollution-from-the-Suplja-Stijena-mine</t>
  </si>
  <si>
    <t>Formation of a cavern (cavity) in the soil of the flotation tailings pond. The sinkhole "sucked up" slag and wastewater at the flotation landfill of the mine.</t>
  </si>
  <si>
    <t xml:space="preserve">Bukit Mantri gold mine (AuMas Resources Berhad), Tawau, Sabah, Malaysia </t>
  </si>
  <si>
    <t>Au</t>
  </si>
  <si>
    <t>WISE, eos.org/thelandslideblog/bukit-mantri-1, https://tuhaubambangan.com/?p=5292</t>
  </si>
  <si>
    <t>This appears to have been an overtopping event. A report in Sabah News Today has an image of the aftermath, which is consistent with the above image, showing a major break in the dam. "The pool leak has caused polluted water to overflow and flow into the Kalumpang River, causing concern about the risk of pollution to the surrounding environment and the health of local residents."</t>
  </si>
  <si>
    <t>Jianfeng Trading, Wuding, Lufeng city, Chuxiong Yi autonomous prefecture, Yunnan province, China</t>
  </si>
  <si>
    <t>?</t>
  </si>
  <si>
    <t>SI</t>
  </si>
  <si>
    <t>Investigators concluded that the disaster was caused by the company's prolonged illegal extraction and piling of tailings, which resulted in slopes that were excessively high and steep. Over time, continuous seepage of water through the tailings led to infiltration and softening, ultimately triggering a collapse. The report said failures in oversight by relevant regulatory departments, as well as negligence by local Party and government authorities, allowed major safety risks to persist for an extended period.</t>
  </si>
  <si>
    <t>PT Huayue Nickel Cobalt and PT QMB New Energy Materials (PT Indonesia Morowali Industrial Park - IMIP), Bahodopi District, Morowali Regency, Central Sulawesi (Sulteng), Indonesia (1 of 2)</t>
  </si>
  <si>
    <t>~11,500,000</t>
  </si>
  <si>
    <t>EOS Landslide Blog, WISE, https://betahita.id/news/detail/11026/11-5-juta-ton-limbah-tailing-imip-ancam-sungai-bahodopi.html?v=1745280966</t>
  </si>
  <si>
    <t>Tailings failure after heavy rain; a further landslide occured later on the same day. Tailings outflow flooded the industrial park and buried and killed three workers. From Goolge Earth photos (1/3/25), no tailings dam is apparent, only waste piles.  There appears to be steep terrain above the waste piles, and a storm event could have mobilized the waste.</t>
  </si>
  <si>
    <t xml:space="preserve"> Andavilque, Llallagua, Potosí, Bolivia (Corporación Minera de Bolivia - Comibol)</t>
  </si>
  <si>
    <t>Sn</t>
  </si>
  <si>
    <r>
      <rPr>
        <sz val="11"/>
        <rFont val="Arial"/>
        <family val="2"/>
      </rPr>
      <t>~</t>
    </r>
    <r>
      <rPr>
        <sz val="11"/>
        <rFont val="Aptos Narrow"/>
        <family val="2"/>
        <scheme val="minor"/>
      </rPr>
      <t>21 million tons</t>
    </r>
  </si>
  <si>
    <t>ER</t>
  </si>
  <si>
    <t>EOS Landslide Blog, WISE, The role of cassiterite controlling arsenic mobility in an abandoned stanniferous tailings impoundment at Llallagua, Bolivia, Romero et al, 2014</t>
  </si>
  <si>
    <t>Failure of El Kenko tailings dam. Heavy rainfall may have led to an overtopping that rapidly turned into a large-scale breach.  The failure affected more than 70% of homes in Llallagua, and 47 homes were completely destroyed. There were two deaths. According to preliminary reports, the disaster was caused by rain, but other factors are being investigated.</t>
  </si>
  <si>
    <t>Chambishi, Sino Metals (China Nonferrous Metal Mining Corp), Zambia</t>
  </si>
  <si>
    <t>SE</t>
  </si>
  <si>
    <t>EOS Landslide Blog, https://www.linkedin.com/feed/update/urn:li:activity:7299136678747635712/</t>
  </si>
  <si>
    <t>The failure was a cascading failure which was as a result of a piping that developed through the divisional wall between the two upper compartments, triggering a wall collapse. The supernatant water from the active compartment inundated the second inactive compartment with no operational freeboard causing an overtopping event that breached the wall, flowing into the third lower compartment. Acidic material with high heavy metal content, with pH levels between 1.8 and 3.5, was released into the Mwambashi and Kafue Rivers. About 200 farmers in Chambishi were affected by the acid spill. Local fish populations were wiped out, maize crops were contaminated. www.dailymaverick.co.za reported, "Widespread ecological damage is now being observed at least 100km downstream from the mining facility. Dead fish are washing on to riverbeds and previously thriving birdlife has disappeared. Agricultural crops along the river banks have been destroyed as mining waste seeps into the soil, potentially contaminating groundwater reservoirs."</t>
  </si>
  <si>
    <t xml:space="preserve">Iduapriem mine, Beposa TSF (AngloGold Ashanti Iduapriem Limited), Tarkwa, Western Region, Ghana </t>
  </si>
  <si>
    <t>EOS Landslide Blog, WISE</t>
  </si>
  <si>
    <t>The supernatant water with elevated cyanide levels flowed approx. 1.7 km to the Awoenaben stream diversion channel which discharges into the Ahumabru stream, Bonsa river and finally into the Ankobra river, thereby covering an estimated area of 13.89 ha.</t>
  </si>
  <si>
    <t>Seikmu Village Tract, Hpakant, Kachin state, Myanmar</t>
  </si>
  <si>
    <t>Jade</t>
  </si>
  <si>
    <t>EOS Landslide Blog, https://anewz.tv/world/world-news/1862/myanmar-jade-mine-mudslide-engulfs-homes/news</t>
  </si>
  <si>
    <t xml:space="preserve">A 10-foot high embankment collapsed, engulfing around 70 properties and swept away homes. The disaster struck early on Monday morning. Rescue teams have so far recovered 12 bodies, including three children aged between two and nine, but authorities fear that over 50 residents may have perished. </t>
  </si>
  <si>
    <t xml:space="preserve">Turmalina mine (Jaguar Mining Inc), Conceiçâo do Pará, Minas Gerais, Brazil </t>
  </si>
  <si>
    <t>Co-Disposal</t>
  </si>
  <si>
    <t xml:space="preserve">Slump in the north wall of the Satinoco waste facility, which was probably filtered tailings on top of waste rock. Further landslides occured on Dec. 8, 9, and 11, 2024.  Material from the slump traveled 500 m, covering an area of approx. 10 ha, impacting some of the infrastructure at the mine and damaging 7 residential houses in the village of Casquilho de Cima. 255 residents were evacuated from 162 buildings (no injuries) and 889 animals were rescued. </t>
  </si>
  <si>
    <t>Vedanta Company, Kalahandi district of Odisha, India</t>
  </si>
  <si>
    <t>Al</t>
  </si>
  <si>
    <t>CL</t>
  </si>
  <si>
    <t xml:space="preserve">A water storage facility (not the tailings dam) of Vedanta Company in Lanjigarh, constructed in nearer Basantpada area, collapsed due heavy rains. Hectares of agricultural land in Bangguda, Turiguda, including Basantpada area was flooded with red muddy water. </t>
  </si>
  <si>
    <t>Eagle mine (Victoria Gold') north of Mayo, Yukon Territory, Canada</t>
  </si>
  <si>
    <t>Heap</t>
  </si>
  <si>
    <t>EOS Landslide Blog, https://www.geofem.com/post/eagle-gold-mine-ground-displacement-monitoring</t>
  </si>
  <si>
    <t xml:space="preserve">Approximately 4 million tonnes of material crumbled down the hillside. Of that, two million tonnes of material breached containment due to the heap leach facility failure. </t>
  </si>
  <si>
    <t>Las Cenizas mine (Grupo Minero Las Cenizas S.A.), Cabildo, Chinchorro, Peñablanca, Valparaíso region, Chile</t>
  </si>
  <si>
    <t>Paste</t>
  </si>
  <si>
    <t>EOS Landslide Blog, https://newsletter.value.space/p/newsflash-satellite-data-showed-warnings-ahead-tailings-facility-failure-chile</t>
  </si>
  <si>
    <t>Heavy rains caused water to exceed the freeboard, leading to overtopping and erosion of the embankment. The failure manifested as a slip in the confinement wall. Satellite InSAR detected a clear deformation cluster on the failed wall section 11 months before the collapse, indicating progressive instability. Localized release and wall damage, but not a long‑runout disaster. Thickened/paste tailings limited mobility. Potential heavy‑metal contamination risk noted due to overflow.</t>
  </si>
  <si>
    <t xml:space="preserve">Mana Village, Aye Mya Thayar Ward, Hpakant, Kachin state, Myanmar </t>
  </si>
  <si>
    <t>Landslide from mining pond. At least 25 people "disappeared"</t>
  </si>
  <si>
    <t>Siana in Surigao del Norte, Philippines (TVI Resource Development Philippines Inc/Greenstone Resources Corporation)</t>
  </si>
  <si>
    <t>Failure of Tailings Storage Facility 3 after heavy rain and seismic activity. This facility, known as TSF3, was previously managed by an Australian company, Red 5, but was not actively used at the time of the landslide by the current operator, Greenstone Resources Corporation, who bought the facility in July 2021. About 10 to 15 houses were affected but no casualties have been reported owing to a timely evacuation of residents. 55 families had to flee.</t>
  </si>
  <si>
    <t>Çöpler Mine (Calik Holding and SSR Mining), Erzincan province, Turkey</t>
  </si>
  <si>
    <t>EOS Landslide Blog, https://en.wikipedia.org/wiki/%C3%87%C3%B6pler_mine_disaster</t>
  </si>
  <si>
    <t>The movement was along a slope with a height of around 200 m (660 ft). It is estimated that the total volume of the sliding mass was about 10 million m3, which moved approximately 800 m with an average speed of 10 m/s. At least nine miners are missing.</t>
  </si>
  <si>
    <t>Lone Khin, Hpakant, Kachin, Myanmar (111 Jade Mining Co. - Kyaukmyet Shwe Pyi Company)</t>
  </si>
  <si>
    <t>WISE, EOS Landslide Blog</t>
  </si>
  <si>
    <t>The location is [25.6821, 96.3366]. It appears that there was a lower basin that has intercepted the mine waste, preventing further escape of the material.</t>
  </si>
  <si>
    <t>El Corazón mine (Agroindustrial El Corazón S.A), Imbabura, Ecuador</t>
  </si>
  <si>
    <t>DS</t>
  </si>
  <si>
    <t>WISE, https://earthworks.org/wp-content/uploads/2025/03/El_Corazon_Report_Emerman.pdf</t>
  </si>
  <si>
    <t>Failure of tailings pond no.15. Excessive levels of cyanide and heavy metals in downstream waterways. The most likely proximal cause of the tailings dam failure was a tear in the geomembrane followed by internal erosion of the outer embankment.</t>
  </si>
  <si>
    <t>Williamson Mine, Mwadui Lohumbo, Kishapu District, Shinyanga Province, Tanzania (Petra Diamonds-75% and the Government of Tanzania-25%)</t>
  </si>
  <si>
    <t>Diamonds</t>
  </si>
  <si>
    <t>Modified CL</t>
  </si>
  <si>
    <t>Sand</t>
  </si>
  <si>
    <t>AGU Blog, WISE, Sharecast News, CoE-Tailings-Safety-Disclosure-Response-Petra-Diamonds-All-Mines-June-2020</t>
  </si>
  <si>
    <t>The failure mechanism was subsidence of a portion of the east wall of the tailings storage facility by around 1.5 metres, that enabled the water to crest the wall, initiating the breach. The plume is over 8 km long and has a width of about 1.2 km. A small community was heavily affected by the waste. A total area of 3.57 square kilometres was covered with the material on Williamson’s mine lease area, with 1.52 square kilometres outside the mine lease area. A total of 13 dwellings and farmland.were affected. Three injuries have been reported. About 115 citizens of Ngw'wanholo village have been severely affected.</t>
  </si>
  <si>
    <t>Jagersfontein, South Africa (De Beers, a unit of Anglo American)</t>
  </si>
  <si>
    <t>FN</t>
  </si>
  <si>
    <t>WISE, https://www.researchgate.net/publication/380993915_The_catastrophic_failure_of_the_Jagersfontein_tailings_dam_an_industrial_disaster_150_years_in_the_making</t>
  </si>
  <si>
    <t>De Beers sold the Jagersfontein mine and tailings in 2010 to a consortium, which was reprocessing the tailings waste in the hopes of finding diamonds that were missed during initial mining. Jagersfontein had produced some of the world’s largest gems when operating between 1870 and 1971. Homes and vehicles were swept away when the dam collapsed. (also see https://www.miningweekly.com/article/new-study-shows-jagersfontein-dam-deviated-from-best-practice-2023-04-12)</t>
  </si>
  <si>
    <t>Agua Dulce, Potosí, Bolivia (Federación Departamental de Cooperativas Mineras de Potosí (Fedecomín))</t>
  </si>
  <si>
    <t>Ag, Zn</t>
  </si>
  <si>
    <t xml:space="preserve">A mud wave with unrecovered minerals and chemical elements reached the river of la Rivera, as well as the Quebrada de Tarapaya, which connects with the Pilcomayo River. Argentina's Salta province has issued an order forbidding the use of the Pilcomayo River water. </t>
  </si>
  <si>
    <t xml:space="preserve">Shanxi Daoer Aluminum Co, Wenquan Township Jiaokou County, Shanxi Province, China </t>
  </si>
  <si>
    <t>WISE, https://blogs.agu.org/landslideblog/2022/04/06/wenquan-township-tailings-1/</t>
  </si>
  <si>
    <t>Tailings pond was put into use around 2018.  7.5 mu of arbor forest land to be buried, more than 200 meters of seasonal ditches and rural roads were blocked, and part of the surrounding walls of adjacent enterprises were washed away. No casualties</t>
  </si>
  <si>
    <t>QMM Mandena Mine (QIT Madagascar Minerals / Rio Tinto)</t>
  </si>
  <si>
    <t>Ti</t>
  </si>
  <si>
    <t>https://theecologist.org/2022/mar/25/dead-fish-found-mine-dumps-water</t>
  </si>
  <si>
    <t>The basin has overflowed because there is no protective wall to retain the water. The incident lasted an hour. The spill potentially affected drinking water for Fort-Dauphin.  Subsequent to this incident, QMM released an additional one million cubic meters of wastewater, which led to a significant fish kill.</t>
  </si>
  <si>
    <t>Thelkoloi, in Odisha, India (JSW Bhushan Power and Steel Limited)</t>
  </si>
  <si>
    <t>Fe</t>
  </si>
  <si>
    <t>AGU Blog, WISE, https://www.hindustantimes.com/india-news/farmland-in-odisha-s-sambalpur-contaminated-by-breach-in-slurry-pond-101642794038816.html</t>
  </si>
  <si>
    <t>Breach of tailings pond wall holding iron slurry generated from beneficiation plant.   20-30 acres of farmland submerged under the iron ore slurry at Banjhiberana village.  Two ponds were contaminated, causing a fish kill; a security guard is reported missing.</t>
  </si>
  <si>
    <t>MMK Chrome smetler, (MMK - Metallurgy Industry Trade and Port Management Inc), Toroslar district of Mersin, Turkey</t>
  </si>
  <si>
    <t>Cr</t>
  </si>
  <si>
    <t>https://gazetesokak.com/toroslarda-cevre-felaketi-yasandi-video/</t>
  </si>
  <si>
    <t>A leak in the impoundment had been noted for 20 days.  The spill into the Deliçay Stream sent toxic wastes through the Taurus Mountains into the Meditterrean Sea. The smelter was opened in 2013.</t>
  </si>
  <si>
    <t>Pau Branco mine, Quadrilátero Ferrífero region, Brazll (Vallourec)</t>
  </si>
  <si>
    <t>https://blogs.agu.org/landslideblog/2022/01/11/pau-branco-1/, https://www.earthisland.org/journal/index.php/articles/entry/an-unfolding-disaster-in-brazil/</t>
  </si>
  <si>
    <t>The waste pile was a co-disposal stack of waste rock and tailings, and was registered as a tailings dam with the ANM. The overflow flooded a major highway, sweeping away cars and leading to a two-day road closure. It also forced the evacuation of a staff member and 400 animals that the Wild Animal Rehabilitation Center located below the mine. Brazilian regulators fined the company $51.6M USD for the spill and suspended operations at the mine.  The most likely cause of failure is a improperly maintained drainage system (Strange geometric order: weaknesses and limitations of monitoring the waste/tailings pile at Vallourec, in Nova Lima (MG), Bruno Milanez, Discussion Papers PoEMAS, 6(2), 1-34, June 2022, ISSN: 2526-9658)</t>
  </si>
  <si>
    <t>Zululand Anthracite Colliery (ZAC) coal mine, KwaZulu-Natal, South Africa</t>
  </si>
  <si>
    <t>https://www.dailymaverick.co.za/article/2022-01-11-river-turns-black-after-coal-mine-dam-collapse-next-to-rural-communities-and-hluhluwe-imfolozi-game-reserve/, WISE</t>
  </si>
  <si>
    <t xml:space="preserve">Coal slurry dam collapsed during heavy rains.  The incident happened on 24 December 2021, at around 2pm,  The slurry pond end wall was newly installed, following the loading out of the dry slurry during November 2021. Heavy rain fall four days prior to the failure – 66mm. Extensive pollution of the Black Umfolozi River inside the wilderness zone of the 96,000ha Hluhluwe-iMfolozi Park. </t>
  </si>
  <si>
    <t>San Antonio de María mine, Ananea Puno Mineria, La Rinconada, Ananea district, Peru</t>
  </si>
  <si>
    <t>WISE, AGU Blog, and https://larepublica.pe/sociedad/2021/11/27/puno-relaves-mineros-inunden-calles-de-ananea-tras-falla-en-infraestructura-vial-lrsd/</t>
  </si>
  <si>
    <t>In the foothills of the Andes, the overflow of mining tailings ponds due to the constant rains in the jurisdiction of the Ananea district, caused vehicles to be swept away, flooded streets and destroyed roads.  The tailings wave destroyed approx. 400 meters of the national road that goes to the La Rinconada town center and spilled into three residential areas (Progreso, Central and Santiago).  The overflow occurred at 8:30 in the morning, apparently from one of the sedimentation ponds of the San Antonio mining cooperative, located on the Q’oñiunu hill.</t>
  </si>
  <si>
    <t>Nesko Madencilik AŞ (Yıldızlar Holdings) Şebinkarahisar district, Giresun Province, Turkey</t>
  </si>
  <si>
    <t>Cu, Pb, Zn</t>
  </si>
  <si>
    <t>&gt; 4,500</t>
  </si>
  <si>
    <t>https://www.duvarenglish.com/tailings-pond-breach-in-turkeys-north-creates-environmental-disaster-news-59786</t>
  </si>
  <si>
    <t>The ponds in the flotation facility belonging to Yıldızlar Holding's Nesko Mining collapsed on Nov.19 and the waste poured into the rivers nearby in the Şebinkarahisar district. The cyanide waste has also reached the Kılıçkaya Dam in the region. The accident occurred during the rehabilitation of the old tailings dam (#2). Old dam's body collapsed and the tailings spilled to the new dam (#3) causing this dam to overspill. Thousands of tons of heavy chemicals poured into the Darabul river reaching to Kılıçkaya dam,  It was at a closed mine that was hit by Hurricane Pamela and owned by Rio Panusco SA de CV.</t>
  </si>
  <si>
    <t>Rio Panusco SA de CV, municipality of Concordia, Sinaloa State, Mexico</t>
  </si>
  <si>
    <t>Ag, Cu, Pb, Zn</t>
  </si>
  <si>
    <t>https://sonplayas.com/comunidad/denuncian-derrame-de-jales-mineros-en-afluente-del-rio-panuco-concordia/</t>
  </si>
  <si>
    <t>Highly toxic mining tailings were spilled into the Florido stream, a tributary of the Pánuco river, in the municipality of Concordia, Sinaloa.  The overflow of mining waste could have originated from the effect of the rains generated by Hurricane Pamela that touched Sinaloa territory on October 13. The compnay responsible for the spill has not been identified.</t>
  </si>
  <si>
    <t>Catoca Mine, Angola (Angolan state diamond company Endiama-41% and Russia’s Alrosa-41%)</t>
  </si>
  <si>
    <t>OT?</t>
  </si>
  <si>
    <t>WISE, https://theafricanmirror.africa/news/drc-wants-angola-to-pay-for-deaths/</t>
  </si>
  <si>
    <t xml:space="preserve">After a "breach in a spillway for the mine waste dam", the Tshikapa river across the border in DR Congo turned red killing hippos, fish, and other animals. The leak killed at least 12 people and left 4,500 sick, a minister in neighbouring Democratic Republic of Congo says.  </t>
  </si>
  <si>
    <t>Aurizona mine, Maranhão, Brazil (Equinox Gold)</t>
  </si>
  <si>
    <t>https://yubanet.com/world/no-relief-for-4000-people-affected-by-brazil-mine-spill/, https://vision6.excelplas.com/ch/38100/6w3zs/2962306/Bt4wuxrf1AvFKR3xHAPrmRnz7Bf0u4GWgdGNndo6.pdf</t>
  </si>
  <si>
    <t>The failure of the Lagoa do Pirocáua dam at the Equinox Gold Aurizona mine on the Atlantic coast of Maranhão State, northeast Brazil, on March 25, 2021, at 4:00 am local time, contaminated the water supply of the village of Aurizona. The purpose of the 7-meter high earthen dam was to capture sediments from the open pits and to store water for use in the mining operation. The failure was caused by overtopping of the dam, which resulted from 426 mm of rain over March 23-24, corresponding to a 10,000-year precipitation event.  The dam did not hold tailings.</t>
  </si>
  <si>
    <t>Rongxing Investment Limited, Chambishi, Zambia</t>
  </si>
  <si>
    <t>https://www.facebook.com/zemazambia/posts/abnormal-discharge-of-tailings-into-luela-stream-at-rongxin-investments-limited-/1497594153784365/</t>
  </si>
  <si>
    <t>Tailings dam collapsed, spilling suspected acidic content into the Luela stream. The Luela stream feeds into the Mwambashi stream, which is one of the tributaries of the Kafue River. As a result of the spillage, fish were found floating while others were washed to the banks of the stream. Several residents caught the fish and sold it to unsuspecting people, but police officers quickly moved in to confiscate it.</t>
  </si>
  <si>
    <t>Sasa Tailings Storage Facility 4, central Macedonia (Central Asia Metals)</t>
  </si>
  <si>
    <t>Pb, Zn, Ag</t>
  </si>
  <si>
    <t>https://polaris.brighterir.com/public/central_asia_metals_plc/news/rns/story/x5og98r, https://polaris.brighterir.com/public/central_asia_metals_plc/news/rns/story/w68zpkr</t>
  </si>
  <si>
    <t>Central Asia Metals reported ".. short-term leakage of tailings from Sasa's TSF4 into the local river."  (14Sep20)  And,  "… structural dam repairs that are underway, the causes of the incident must be fully understood in order to implement any necessary engineering solutions for the future ahead of the facility reopening." (17Sep20)</t>
  </si>
  <si>
    <t>Levikhinsky mine, Sverdlovsk Oblast, western Siberia</t>
  </si>
  <si>
    <t>https://www.e1.ru/news/spool/news_id-69366844.html;
https://www.reuters.com/article/us-russia-mine-acid-spill/streams-of-acid-from-abandoned-russian-mine-burn-mountains-yellow-and-red-idUSKCN24O1YM</t>
  </si>
  <si>
    <t>Underflow/overflow point is heading to the Tagil River.  https://goo.gl/maps/1zWwFg5QQreZKYxJA  In January, the environmental prosecutor's office reported that there were no signs of destruction or uncontrolled overflow of water. But now they are conducting a new check after a wave of publications in the media - experts went to the mine on July 13.  In January, the environmental prosecutor's office reported that there were no signs of destruction or uncontrolled overflow of water. But now they are conducting a new check after a wave of publications in the media - experts went to the mine on July 13.</t>
  </si>
  <si>
    <t>Hpakant, Kachin state, Myanmar</t>
  </si>
  <si>
    <t>K2fly 2021</t>
  </si>
  <si>
    <t>Following heavy rain, mining waste collapsed into a lake, triggering a 6.1-meter (20 ft) wave of mud and water that buried many workers. At least 174 people were killed and 100 missing.</t>
  </si>
  <si>
    <t>Ponce Enríquez, Azuay Province, Equador (Austro Gold)</t>
  </si>
  <si>
    <t>Reuters</t>
  </si>
  <si>
    <t>A small tailings dam breached in the southern Azuay province, releasing about 50 tonnes of pollutants into the Tenguel river, killing fish.</t>
  </si>
  <si>
    <t>San José de Los Manzanos, Canelas, Durango, Mexico (Exportaciones de Minerales de Topia SA - EMITSA)</t>
  </si>
  <si>
    <t>Pb, Zn</t>
  </si>
  <si>
    <t>Tailings spilled on a nearby road and 8,000 m2 of land, reaching the San Bernabé stream after 5 km and the town of the same name (https://www.gob.mx/profepa/prensa/clausura-profepa-a-empresa-minera-que-sufrio-derrame-de-casi-6-mil-metros-cubicos-de-jales-en-durango)</t>
  </si>
  <si>
    <t>Sasan Ultra Mega Power Project, Harrahva in Singrauli district of Madhya Pradesh, India (Reliance Company)</t>
  </si>
  <si>
    <t>Ash</t>
  </si>
  <si>
    <t>https://sandrp.in/2020/04/12/singruali-fly-ash-dam-breach-who-regulates-these-dams-in-india/, Rana</t>
  </si>
  <si>
    <t>A fly ash Dam of Sasan Ultra Mega Power Project of Reliance Company has breached[i] in the evening of April 10, 2020, near village Harrahva in Singrauli district of Madhya Pradesh, killing six people and destroying downstream river and fields.  Following the breach there was massive flash flood of coal ash mixed sludge reportedly affecting hundreds of villages and destroying crops on thousands of acres. The liquid fly ash in huge volume has reached the river and Rihind reservoir located downstream in close proximity. According to Amar Ujala report the incident had destroyed crops[ix] on 200 acres of land and flash flood affected several villages and debris flow entered many houses in the area.</t>
  </si>
  <si>
    <t>Yichun Luming Mining, Heilongjiang Province, China (China Railway Resources Group)</t>
  </si>
  <si>
    <t>Mo</t>
  </si>
  <si>
    <t>US</t>
  </si>
  <si>
    <t>Rueters, WISE, AGU, Decipher</t>
  </si>
  <si>
    <t>Water and tailings flowed through the surrounding area, reaching Yijimi river after 3km, threatening the drinking water of 68,000 people in Tieli City. By 4 April 2020, the pollution reached 208km downstream.  "No. 4 overflow well" [?] of the tailings dam tilted, resulting in the release of supernatant water and tailings (WISE).  Testing of water in the Hulan river some 110 km southwest of the mining site in Yichun showed the molybdenum content was 2.8 times higher than standard levels.  AGU Blogoshpere proposed two hypotheses - (1) that this was a decant tower, a structure constructed to dewater the tailings; and, (2) this is a reclaim system.  (I favor the first explanation - DMC)</t>
  </si>
  <si>
    <t>La Rinconada, Ananea, San Antonio de Putina Province, Puno, Peru (Corporación minera San Francisco)</t>
  </si>
  <si>
    <t xml:space="preserve"> The tailings wave flowed over the Ananea-La Rinconada highway, killing one motorcyclist </t>
  </si>
  <si>
    <t>Nossa Senhora do Livramento, Mato Grosso, Brazil (VM Mineração e Construção, Cuiabá)</t>
  </si>
  <si>
    <t>WISE, AGU, RISKOPE</t>
  </si>
  <si>
    <t xml:space="preserve">Tailings flowed 1-2 km, disrupting a power line </t>
  </si>
  <si>
    <t>Cobriza mine, San Pedro de Coris district, Churcampa province, Huancavelica region, Peru (Doe Run Perú S.R.L)</t>
  </si>
  <si>
    <t>WISE, AGU, Rana</t>
  </si>
  <si>
    <t xml:space="preserve">tailings covered an area of 41,574 m2 and reached Mantaro River. The tailings runout has reportedly generated a serious pollution incident in the Rio Mantaro.  There are fears that a stretch of the river extending for 375 km has been contaminated with cyanide.  </t>
  </si>
  <si>
    <t>Hpakant, Kachin state, Myanmar (Shwe Nagar Koe Kaung Gems Co. Ltd., Myanmar Thura Gems Co. Ltd.)</t>
  </si>
  <si>
    <t>wase heap failure 3 dead 54 missing</t>
  </si>
  <si>
    <t>Muri, Jharkhand, India (Hindalco Industries Limited)</t>
  </si>
  <si>
    <t>Spill of red mud over 35 acres and a nearby railway line, number of casualties still unclear. The boundary wall of the caustic pond created by Hindalco Ltd collapsed thus leading to a landslide like situation in Muri near the railway tracks.  Appears to be the result of stacking dry tailings too high.</t>
  </si>
  <si>
    <t>Machadinho d'Oeste, Oriente Novo, Rondônia, Brazil (Metalmig Mineração Indústria e Comércio S/A)</t>
  </si>
  <si>
    <t>Failure of inactive tailings dam after heavy rain. Tailings spill damaged seven bridges, leaving 50 families isolated. No deaths or injuries reported.  A number of photos of the accident aftermath were reviewed, and from the photos it is apparent the spill release is large enough to warrant a Severtiy Code rating of 2.</t>
  </si>
  <si>
    <t>Brumadinho, Mina Córrego do Feijão, Minas Gerais, Brazil (Vale)</t>
  </si>
  <si>
    <t>T</t>
  </si>
  <si>
    <t>Quelopana, 2019, www.worldminetailingsfailures.org</t>
  </si>
  <si>
    <t>The tailings wave devastated the mine's loading station and its administrative area. It then traveled approx. downhill until reaching Rio Paraopeba, destroying a railway bridge, and spreading to parts of the local community Vila Ferteco.</t>
  </si>
  <si>
    <t>Duke Energy, L.V. Sutton Power Station, Wilmington, North Carolina.</t>
  </si>
  <si>
    <t>https://www.nytimes.com/2018/09/21/climate/florences-floodwaters-breach-defenses-at-power-plant-prompting-shutdown.html</t>
  </si>
  <si>
    <t>The dam imperils two unlined coal ash ponds on site, which contain a combined 2.1 million cubic yards of coal ash.  During Hurricane Florence the ponds were overtopped.</t>
  </si>
  <si>
    <t>Duke Energy, HF Lee Power Plant, Goldsboro, North Carolina</t>
  </si>
  <si>
    <t>https://www.wral.com/after-florence-coal-ash-sites-near-goldsboro-completely-underwater-/17860975/</t>
  </si>
  <si>
    <t xml:space="preserve">Three older inactive storage sites, covered by soil and vegetation, including tall trees, were submerged by Hurrican Florence. They hold 1.3 million tons of ash. </t>
  </si>
  <si>
    <t>Cieneguita mine, Urique municipality, Chihuahua, Mexico 
(Minera Rio Tinto and Pan American Goldfields)</t>
  </si>
  <si>
    <t>http://www.mining.com/five-bodies-rescued-collapsed-mine-mexico/, Rana</t>
  </si>
  <si>
    <t>Dam failure results in tailings release in Cañitas creek for 26 km. Seven workers reported missing.</t>
  </si>
  <si>
    <t>Hpakant Jade Mines, Myanmar</t>
  </si>
  <si>
    <t>U</t>
  </si>
  <si>
    <t>https://www.mmtimes.com/news/death-toll-hpakant-landslide-rises-20.html</t>
  </si>
  <si>
    <t>Failure of waste rock pile for Jade mining.</t>
  </si>
  <si>
    <t>Hector Mine Pit Pond, MN, USA</t>
  </si>
  <si>
    <t>ASDSO</t>
  </si>
  <si>
    <t>Tributary stream meandered into abandoned mine pit during spring snowmelt causing partially filled mine pit to completely fill and overtop natural earth embankment.  Embankment failed, draining pit into the Embarass River and causing damage to utilities and water quality issues on Embarass Lake.  There is question about whether the embankment that failed was man-made or natural.</t>
  </si>
  <si>
    <t>Cadia, New South Wales (Newcrest Mining)</t>
  </si>
  <si>
    <t>Cu Au</t>
  </si>
  <si>
    <t>DS / US</t>
  </si>
  <si>
    <t>MW</t>
  </si>
  <si>
    <t>WISE, Newcrest Release, Report on NTSF Embankment Failure, Cadia Valley Operations, for Ashurst Australia, by Independent Technical Review Board, Rana</t>
  </si>
  <si>
    <t>A central mechanism in how the embankment failure developed was load redistribution within the dam and its foundation as zones became over-stressed. A section of the northern dam wall collapsed into the southern tailings dam. The upstream embankment raises that had extended onto the tailings surface became unstable when static liquefaction was triggered by foundation deformation along a brittle layer. Two earthquakes were recorded in the area, ten seconds apart and just over two kilometres from the mine the day before the failure. The earthquake had a magnitude of 2.7 with 0.15g loading that did affect the failure.</t>
  </si>
  <si>
    <t>Huancapatí, Recuay province, Áncash region, Peru (Compañía Minera Lincuna SA, Grupo Picasso)</t>
  </si>
  <si>
    <t>Au, Cu</t>
  </si>
  <si>
    <t>WISE, Decipher</t>
  </si>
  <si>
    <t>Collapse of embankment of tailings dam No. 2 after heavy rain.  The incident contaminated crops, the Sipchoc creek and the Santa river.</t>
  </si>
  <si>
    <t>Barcarena, Pará, Brazil , Alunorte 
(Hydro Alu Norte/Norsk Hydro ASA)</t>
  </si>
  <si>
    <t>https://news.mongabay.com/2018/02/norsk-hydro-accused-of-amazon-toxic-spill-admits-clandestine-pipeline/</t>
  </si>
  <si>
    <t>High levels of lead, aluminum, sodium and other toxins have been detected in drinking water up to two kilometers away from the Norsk Hydro property, according to the Ministry of Health. The pH recorded in the waters was 10. The company denied the spill on its website.</t>
  </si>
  <si>
    <t>https://www.efe.com/efe/english/portada/6-killed-in-landslide-abandoned-jade-mine-myanmar/50000260-3484590</t>
  </si>
  <si>
    <t>Hernic PGM Project, South Africa (Jubilee Metals Group)</t>
  </si>
  <si>
    <t>Reuters 5Jan18</t>
  </si>
  <si>
    <t>V-shaped failure of the side wall of compartment 2 of the tailings dam. The failure in the wall was resealed the same day by Hernic. The spillage was contained on the adjacent property, which was previously used as an opencast mining area.</t>
  </si>
  <si>
    <t>Kokoya mine, Liberia (MNG Gold-Liberia)</t>
  </si>
  <si>
    <t>Liberian Observer (https://www.liberianobserver.com/news/epa-provides-updates-on-mng-gold-mine-incident/)</t>
  </si>
  <si>
    <t>A section of the geo-membrane layer of the tailing storage dam at the MNG Gold mines in Kokoya Bong County ruptured and resulted into uncontrollable discharged of slurry containing cyanide from the dam into the Sien Creek. 34 persons were reportedly affected and admitted at major medical centers. The TSF holds about 300,000 cubic meters of water, and theamount spilled was 3 million gallons (11,356 m3, https://frontpageafricaonline.com/news/liberia-investigation-into-cyanide-spillage-finds-mng-gold-liable-of-polluting-bong-county/).</t>
  </si>
  <si>
    <t>Vedanta Aluminium Limited Smelter Ash Pond, Jharsuguda, India</t>
  </si>
  <si>
    <t>https://www.telegraphindia.com/1170908/jsp/odisha/story_171460.jsp</t>
  </si>
  <si>
    <t>115 acres of agricultural land had been covered by ash layered around 0.5 metres to 3 metres. The officials have also found evidence of severe water pollution in the Bheden river.</t>
  </si>
  <si>
    <t>Mishor Rotem, Israel (Rotem Amfert Negev Ltd.,Israel Chemicals (ICL))</t>
  </si>
  <si>
    <t>P</t>
  </si>
  <si>
    <t>Reuters 2Jul17, Rana</t>
  </si>
  <si>
    <t>ICL reported that on June 30 a dike partially collapsed at Pool 3, which is used for the accumulation of phosphogypsum water. 100,000 cubic meters (26.4 million gallons) of highly acidic wastewater surged through a dry Ashalim riverbed in southern Israel left a wake of ecological destruction more than 20 km (12 miles) long.</t>
  </si>
  <si>
    <t>La Zarza, Huelva, Andalusia, Spain (Ormonde Mining Plc)</t>
  </si>
  <si>
    <t xml:space="preserve">WISE, Causes and Impacts of a Mine Water Spill from an Acidic Pit Lake (Iberian Pyrite Belt), M. Olías et. al. </t>
  </si>
  <si>
    <t xml:space="preserve">A concrete plug of an old adit connected to La Zarza pit lake collapsed. The pit lake overflowed, and acidic waters rapidly reached the Odiel River and later the Ría de Huelva estuary. Acid mine waters, containing heavy metals like As, Ni, Cu, Zn were discharged. This impacted the Marismas del Odiel Natural Area, part of the Natura 2000 Network, with confirmed effects on the Odiel estuary. </t>
  </si>
  <si>
    <t>Husab, Namibia (Swakop Uranium (Taurus Minerals))</t>
  </si>
  <si>
    <t>https://www.namibian.com.na/166987/archive-read/Husab-tailings-facility-leaked-due-to-pump-failure</t>
  </si>
  <si>
    <t>Pump failure in commissioning caused overtopping initially denied by miner. Fully contained near perimter.  No release onto unlined area</t>
  </si>
  <si>
    <t>Highland Valley Copper, British Columbia, Canada (Teck Resources)</t>
  </si>
  <si>
    <t>https://www.castanet.net/news/Kamloops/194524/225K-gallon-spill-at-mine</t>
  </si>
  <si>
    <t>A 4.5-metre deep and six-metre wide trench down the face of the 140-metre high dam. Contaminated water collected in containment system at the base of the dam.  Water pipeline leak wasn't noticed for three hours.</t>
  </si>
  <si>
    <t>Tonglvshan Mine, Hubei Province, China (China Daye Ltd.)</t>
  </si>
  <si>
    <t>Cu Au Ag Fe</t>
  </si>
  <si>
    <t>Rana, WISE</t>
  </si>
  <si>
    <t xml:space="preserve">A partial dam failure occurred at the northwestern corner of the tailings pond, which flooded a fish pond downstream of approx. 27 hectares. Two persons were reported dead and one was reported missing. </t>
  </si>
  <si>
    <t>Hpakant Jade Mines, Myanmar (Jade Palace Company)</t>
  </si>
  <si>
    <t>Antamok, Baguio, Philippines (Philex)</t>
  </si>
  <si>
    <t>Antamok leak under control, Baguio Midland Courier Website, 6Nov16</t>
  </si>
  <si>
    <t>50,000 metric tons of tailings material leaked into Liang River during the onslaught of Super Typhoon.</t>
  </si>
  <si>
    <t>Duke Energy Coal Ash, Goldsboro, North Carolina</t>
  </si>
  <si>
    <t>http://www.ecowatch.com/coal-ash-duke-energy-2053607683.html</t>
  </si>
  <si>
    <t>Coal ash pond flooded by Hurricane Matthew. The leaked tailings flowed into Liang, Ambalanga and Agno rivers.Fly ash coated tree branches as much as seven feet above the river surface.</t>
  </si>
  <si>
    <t>New Wales plant, Polk County, Mulberry, Florida (Mosaic Co)</t>
  </si>
  <si>
    <t>WISE, WFLA.com</t>
  </si>
  <si>
    <t>14 metre-wide sinkhole appeared in a phosphogypsum stack, opening a pathway for contamined liquid into the underground; the liquid reached the Floridan Aquifer, a major drinking water resource.</t>
  </si>
  <si>
    <t>Kazzinc Mining &amp; Metallurgical Company (Glencore) - Concentrator TSF, Ridder (once called Leninogorsk), Kazakhstan</t>
  </si>
  <si>
    <t>~100</t>
  </si>
  <si>
    <t>http://siberiantimes.com/ecology/others/news/n0671-stinking-poisoned-water-flows-towards-siberia-from-mining-city-ridder-in-kazakhstan/
https://earthworks.org/blog/mine_disaster_in_siberia/
https://www.glencore.com/media-and-insights/news/kazzinc-environmental-incident</t>
  </si>
  <si>
    <t>On 22 May 2016, inert tailing slurry was discharged via a previously discontinued and sealed water discharge collector system into the Filippovka River from Talovsky Tailings Management Facility (TMF). The discharge occurred due to the failure of a water collector that, prior to 1979, was used to regulate the amount of water on the surface of the tailings dam. Talovsky TMF is part of the Ridder Ore Concentrator at our Kazzinc operation in the town of Ridder, Kazakhstan. Pollution spilled into the Ulba and Filippovka rivers, which flows near the Kazakhstan-Russian border, and headed toward the Siberian city of Omsk. Pictures of the polluted river look like freshwater was replaced by wet concrete. Reports from local partners say the waste contained cyanide and excess minerals such as zinc, lead copper and manganese, though mining and government officials downplayed the severity of the spill and presence of toxins. The ore from Tishinsky, Shubinsky and Ridder-Sokolny mines and gold-bearing tailings accumulated in the abandoned TSF are treated at the Ridder Concentrator.</t>
  </si>
  <si>
    <t>Luoyang, Dahegou Village, Henan Province, China (Luoyang Xiangjiang Wanji Aluminium Co., Ltd.)</t>
  </si>
  <si>
    <t>US / Filtered</t>
  </si>
  <si>
    <t>Back analyses of the August 2016 Luoyang red mud tailings facility failure, David Reid and Andy Fourie, Tailings and Mine Waste 2017 Conference, Banff, AB, 6-8Nov17</t>
  </si>
  <si>
    <t>Upstream dam built in ~3 years, ~45m in height.  Early tailings deposits were by conventional slurry, then they switched to filtered tailings.  There was a static failure at a very deep level resulting in almost total loss of contents due to static liquefaction caused by placing the dry stack on top of the slurry tailings. The southwest corner of its red-mud dam body was unsound, threatening a red-mud slide.  Around 7pm on 8th of August, Xiangjiang Wanji Aluminium’s red mud storage had a landslide accident. It has been reported that the dam held about 2 million cubic meters of red mud and was about 1.5km in length. (http://blogs.agu.org/landslideblog/2016/08/15/luoyang-1/) Xiangjiang Wanji Aluminium is a private alumina refinery ... established in 2005 ... annual capacity is 1.2 million tonnes of alumina. (http://az-china.com/archives/7980#)</t>
  </si>
  <si>
    <t>Hpakant Jade Mines, Lamaungkone, Kachin state, Myanmar (Tun Tauk Zabu jade mining company)</t>
  </si>
  <si>
    <t>1 worker killed, approximately 20 others missing.</t>
  </si>
  <si>
    <t>Hpakant Jade Mines, San Kat Kuu, Kachin state, Myanmar</t>
  </si>
  <si>
    <t>https://www.rfa.org/english/news/myanmar/landslide-05042018180440.html</t>
  </si>
  <si>
    <t>Fundao-Santarem (Germano), Minas Gerais, Brazil (Samarco = Vale &amp; BHP)</t>
  </si>
  <si>
    <t>Report on the Immediate Causes of the Failure of the Fundão Dam, August 25, 2016; SAMARCO Biennial (Sustainability) Report 2015-2016</t>
  </si>
  <si>
    <t>The Fundão dam breached and its tailings impacted the nearby Santarém dam and caused a partial erosion of its right shoulder.  The Selinha dike, one of the side walls of the Germano dam, was also damaged.  19 people killed, including 14 working on the dams at the time.  Waste discharge reached the Atlantic Ocean.</t>
  </si>
  <si>
    <t>Gold King Mine, near Silverton, Colorado</t>
  </si>
  <si>
    <t>N/A</t>
  </si>
  <si>
    <t>USEPA</t>
  </si>
  <si>
    <t>Summary Report, EPA Internal Review of the August 5, 2015 Gold King Mine Blowout, August 24, 2015.  On August 5, 2015, there was a release of approximately 3,000,000 gallons of mine wastewater from the Gold King Mine near Silverton, CO.</t>
  </si>
  <si>
    <t>Yellow Giant Mine, Banks Island, British Columbia, Canada</t>
  </si>
  <si>
    <t>Vancouver Sun</t>
  </si>
  <si>
    <t>Effluent and mine waste leaked from a pair of underground mine sites, including from a “non-engineered” containment berm and a concrete plug at an old underground site. Discharge reached the ocean through a creek, several beaver-dam-created wetlands and Banks Lake before entering the ocean at Surrey Bay. (Vancouver Sun, 27Jul15) ("Pollution spill at Yellow Giant gold mine sparks investigation by Environment Canada," Hoekstra, Vancouver 29Jul15)</t>
  </si>
  <si>
    <t>Herculano Iron Mine, Itabirite, Minas Gerais, Brazil</t>
  </si>
  <si>
    <t>WISE, Larrauri</t>
  </si>
  <si>
    <t>A large amount of waste was released on top of vehicles and workers. A truck driver, a bulldozer with operator and a Fiat Uno with the driver were all buried. "Tailings dam failure kills three workers," Mining.com, September 12, 2014.</t>
  </si>
  <si>
    <t>Buenavista del Cobre mine, Cananea, Sonora, Mexico (Grupo Mexico)</t>
  </si>
  <si>
    <t>WISE, CDC 2017</t>
  </si>
  <si>
    <t>Southern Copper Corp. (Grupo México) Flow into the 420km-long Bacanuchi river waterway, a tributary of the Sonora River, directly affecting 800,000 people</t>
  </si>
  <si>
    <t>PCD</t>
  </si>
  <si>
    <t>Py</t>
  </si>
  <si>
    <t>Imperial Metals, Mt Polley, British Columbia, Canada</t>
  </si>
  <si>
    <t>Expert Panel Report</t>
  </si>
  <si>
    <t>Report on Mount Polley Tailings Storage Facility Breach, Independent Expert Engineering Investigation and Review Panel, Province of British Columbia, January 30, 2015; Imperial Metals 2015 Annual Report</t>
  </si>
  <si>
    <t>Stolice mine, Northwestern Serbia (Farmakom MB)</t>
  </si>
  <si>
    <t>Sb</t>
  </si>
  <si>
    <t>1,200,000 tonnes</t>
  </si>
  <si>
    <t>https://www.miningsee.eu/mine-waste-failures-and-tailing-spills-in-serbia/</t>
  </si>
  <si>
    <t>When the 2014 rains hit, the Stolice tailings dams contained an estimated 1.2 million tons of mine waste. The heavy rains triggered a landslide that damaged parts of the drainage system and rain accumulated inside one of the tailings dams, pushing it beyond capacity. A site review carried out by the Serbian water management agency, Srbijavode, showed the, “ existing tailings dumps do not have an adequate level of protection. They are not protected from external waters, which drain uncontrollably and wash away tailings’’. One hundred thousand cubic meters of tailings were released into the Kostajnik River, creating a wave downstream that was 50 to 75 m wide and left everything in its path covered in a layer of toxic mud 5-10 cm thick. After another storm on July 17, tailings again spilled out of the damaged dam and into the Kostajnik.</t>
  </si>
  <si>
    <t>Queensland Nickel, Yabulu Refnery, Townsville, Australia</t>
  </si>
  <si>
    <t xml:space="preserve">NI </t>
  </si>
  <si>
    <t>https://www.townsvillebulletin.com.au/news/qni-fined-for-tailing-dam-spill/news-story/8276196b4f8f9d7b45b6dac23cece120</t>
  </si>
  <si>
    <t>Queensland Nickel was fined $50,000 after pleading guilty to causing contaminated water to flow on to the Great Barrier Reef, a breach of its environmental permit. Over four or five days from April 13, 2014, water contaminated with cobalt, ammonia and sulphur spilled from a tailing dam at the now-closed Yabulu refinery.  Release 56,000 - 105,000 cu yds.  Several days of unauthorized uncontrolled releases. Warned of inadequate capacity in 2012 &amp; ignored, complex financial background maintenance defered under BHP before transfer to Palmer in liquidation. Gov't footing cleanup bill.</t>
  </si>
  <si>
    <t>Ni U</t>
  </si>
  <si>
    <t>Monte Neme (Leitosa S.A.), Coruña, Galicia, Spain</t>
  </si>
  <si>
    <t>W, Sn</t>
  </si>
  <si>
    <t>contamination of waters with heavy metals</t>
  </si>
  <si>
    <t>Dan River Steam Station, North Carolina (Duke Energy)</t>
  </si>
  <si>
    <t>WISE, Caldwell 2014</t>
  </si>
  <si>
    <t>Collapse of an old drainage pipe under a 27-acre ash waste pond.  Ash flowing through drainage pipe into Dan River. Tailings Facility Failures in 2013/2014, Caldwell, 4Nov14</t>
  </si>
  <si>
    <t>Kajaran, Syunik Province, Armenia (Zangezur Copper Molybdenum Combine)</t>
  </si>
  <si>
    <t>Cu Mo</t>
  </si>
  <si>
    <t>WISE, Green Program</t>
  </si>
  <si>
    <t>Cronimet Mining AG. Tailings pipeline damage, tailings flowing into Norashenik River for several days (http://www.thegreenprogram.org/slopedoc2.html)</t>
  </si>
  <si>
    <t>Obed Mountain Coal Mine Alberta, Canada</t>
  </si>
  <si>
    <t>WISE; Caldwell, 2014</t>
  </si>
  <si>
    <t>Sherritt International. Breach of wall in containment pond. Plume of slurry containing fine coal particles, clay and heavy metals into the Apetowun und Plate creeks and eventually the Athabasca River. $52.2 million Set aside by Sheritt for cleanup (2013 Annual Report).  Tailings Facility Failures in 2013/2014, Caldwell, 4Nov14 undocumented description of plume 113 miles away.</t>
  </si>
  <si>
    <t>Coalmont Energy Corporation, Basin Coal Mine</t>
  </si>
  <si>
    <t>https://globalnews.ca/news/805234/coalmont-villagers-fuming-over-black-river/</t>
  </si>
  <si>
    <t>The coal processing plant malfunctioned Saturday, forcing plant water to be drained into a detention pond. The tailings then overflowed into an emergency pond with the material entering the Tulameen river .</t>
  </si>
  <si>
    <t>Casa Berardi Mine, La Sarre, Abitibi region, Quebec (Hecla Mining Company)</t>
  </si>
  <si>
    <t>Caldwell 2014</t>
  </si>
  <si>
    <t>Breach of an internal tailings dyke which resulted in a surge of liquids and suspended solids over the external tailings dyke. Tailings Facility Failures in 2013/2014, Caldwell, 4Nov14</t>
  </si>
  <si>
    <t>El Herrero mine, Otáez, Barrancas province, Durango state, Mexico (Grupo Minero Bacís, Durango, Mexico)</t>
  </si>
  <si>
    <t>Four people killed and one injured; Los Remedios river in Durango, San Lorenzo river and El Comedero reservoir in Sinaloa contaminated, fish killed in Los Remedios river 130 km downstream; 300 families lost their incomes from a tilapia fish farm</t>
  </si>
  <si>
    <t>Gullbridge Mine, Newfoundland, Canada</t>
  </si>
  <si>
    <t>E</t>
  </si>
  <si>
    <t>WISE, Caldwell 2013, CDC 2017, Rana</t>
  </si>
  <si>
    <t>At 7:45 am on Monday December 17, the tailings dam at the former Gullbridge copper mine, central Newfoundland failed while work was under way to stabilize it. The failure resulted in a breach of the 7 m high dam approximately 25 m wide. The dam was impounding mine tailings that were partially covered by water forming a tailings pond.</t>
  </si>
  <si>
    <t>Sotkamo, Kainuu Province, Finland (Talvivaara)</t>
  </si>
  <si>
    <t>Ni Cu Zn U</t>
  </si>
  <si>
    <t>Black schist-hosted low-grade Ni-Cu-Zn deposit mined since 2008. Uranium is also extracted as a byproduct. Talvivaara Mining Company Plc  Leak from gypsum pond through a "funnel-shaped hole." Nickel and zinc concentrations in nearby Snow River exceeded the values that are harmful to organisms tenfold or even a hundredfold, uranium concentrations more than tenfold. Heap-leach operation; leakage form gypsum pond also occured in 8 April 2013 (4th leak since 2008); after restarting operations, the gypsum leaked again on 21 May 2013</t>
  </si>
  <si>
    <t>Padcal No 3, Benquet Philippines (Philex)</t>
  </si>
  <si>
    <t>Au Cu</t>
  </si>
  <si>
    <t>NASSA &amp; CCCP, Larauri</t>
  </si>
  <si>
    <t>20.6 million tonnes released due to heavy rains.  The Balog and Agno River are heavily polluted. "CSOs release results of independent investigation on Philex's tailings spill," NASSA &amp; CCCP press release, 2 October 2012</t>
  </si>
  <si>
    <t>Hudson Bay (HB) Mine, Salmo, British Columbia (Regional District of Central Kootenay &amp; Teck)</t>
  </si>
  <si>
    <t>Nelson Star, 9Jul12, Larrauri</t>
  </si>
  <si>
    <t>A sinkhole in the dam at the HB mine site south of Salmo has been determined as the primary cause of the slough that threatened the stability of the tailings pond last week.  Heavy rainfall throughout the month of June was a contributing factor to some seepage and the initial slough. The Regional District of Central Kootenay purchased the six-hectare tailings area in 1998 as part of their central landfill area. "Sinkhole to blame for slough at mine site near Salmo," Nelson Star, 9Jul12.</t>
  </si>
  <si>
    <t>Johson Gold Mining Corporation at Baranggay Bangong-Bayan</t>
  </si>
  <si>
    <t>Mambulaoans Worldwide Buzz, 2012</t>
  </si>
  <si>
    <t>Cyanide-laden mine tailings destroyed 10 houses. (http://mambulaoansworldwidebuzz.blogspot.com/2012/04/friday-13th-disaster-gold-miners_21.html)</t>
  </si>
  <si>
    <t>Mineracao Serra Grande Tailings Dam, State of Goias, Brazil (Anglo Ashanti)</t>
  </si>
  <si>
    <t>2012 Operational Profile, Serra Grande, Brazil, AngloGold Ashanti, 13Jun13</t>
  </si>
  <si>
    <t>Due to torrential rain, the lake’s level in the tailings dam rose. An overflow of up to 900m³ of rainwater, mixed with effluent, entered the Vermelho River via a channel (drainage system).</t>
  </si>
  <si>
    <t>Mianyang City, Songpan County, Sichuan Province, China</t>
  </si>
  <si>
    <t>Mn</t>
  </si>
  <si>
    <t>Future Directions Intl.</t>
  </si>
  <si>
    <t>Heavy rain on July 20 led the managers of the electrolytic manganese metal plant to release water from its tailing dams into the Fujiang River, which provides drinking water to Sichuan’s second largest city - (http://www.futuredirections.org.au/publications/food-and-water-crises/28-global-food-and-water-crises-swa/176-chinese-city-of-4-million-left-dry-as-pollution-contaminates-water.html)</t>
  </si>
  <si>
    <t>Ray Mine, Hayden, AZ, USA (Asarco)</t>
  </si>
  <si>
    <t>National Response Center, Incident No. 975013</t>
  </si>
  <si>
    <t>6000-8000 tons of copper ore tailing released from one of the tailing ponds due to a breach in the dike.</t>
  </si>
  <si>
    <t>Bloom Lake, Newfoundland, Canada (Cleveland Cliffs)</t>
  </si>
  <si>
    <t>Globe and Mail, December 25, 2014</t>
  </si>
  <si>
    <t>Cliffs' Bloom Lake mine hit with record $7.5-million environmental fine</t>
  </si>
  <si>
    <t>Kayakari, Japan</t>
  </si>
  <si>
    <t>EQ</t>
  </si>
  <si>
    <t>Rana</t>
  </si>
  <si>
    <t>Ajka Alumina Plant, Kolontár, Hungary (MAL Magyar Aluminum)</t>
  </si>
  <si>
    <t>Compacted Fly Ash</t>
  </si>
  <si>
    <t>Kolontár Report, WISE, Zanbak 2010, Quelopana, 2019</t>
  </si>
  <si>
    <t>The Kolontar Report (https://www.google.com/?gws_rd=ssl#q=kolontar+hungary+disaster), 10 people dead and almost 150 injured, about 1,000 acres of polluted land.  8 square kilometres flooded, including several towns.  Failure Mechanism and Kinematics of the Ajka Tailings Pond, Hungary, C. Zanbak, 10 December 2010</t>
  </si>
  <si>
    <t>Zijin Mining, Xinyi Yinyan Tin Mine, Guangdong Province, China</t>
  </si>
  <si>
    <t>Zijin Mining Group;  Fry et al, 2012</t>
  </si>
  <si>
    <t>Gaoqiling tailing pool dam at Qianpai Town, Xinyi City, Guangdong. Yinyan Tin Mine Dam Failure, Zijin Mining Group, 27Dec10, (https://www.regjeringen.no/contentassets/e7016c9a7430498e8c583a533dd1ca15/rec_zijin_2012_eng.pdf, http://www.facing-finance.org/en/database/cases/zijin-mining-collapse-of-tailing-dam-kills-22-destroys-houses/)</t>
  </si>
  <si>
    <t>Zijin Mining, Zijinshan Gold &amp; Copper Mine, (Ting River)</t>
  </si>
  <si>
    <t>Zijin Mining Group</t>
  </si>
  <si>
    <t>Transfer tank used to dispose waste water for heap leach emergency leaked, Progress relating to the environmental incident concerning a sudden leakage of the waste water pond at the Zijinshan Copper Mine hydro-metallurgical plant, Zijin Mining Group, 16Jul10 (https://www.regjeringen.no/contentassets/e7016c9a7430498e8c583a533dd1ca15/rec_zijin_2012_eng.pdf)</t>
  </si>
  <si>
    <t>Heap Leach pond break, Social Responsibility Report of 2010, Zijin Mining Group Co., Ltd., Department of Investment Securities of Zijin Mining Group, 31Mar11 (https://www.regjeringen.no/contentassets/e7016c9a7430498e8c583a533dd1ca15/rec_zijin_2012_eng.pdf);</t>
  </si>
  <si>
    <t>Huancavelica, Peru, Unidad Minera Caudalosa Chica</t>
  </si>
  <si>
    <t>WISE, Wood 2012, McLemore et al, 2014</t>
  </si>
  <si>
    <t>Contamination of río Escalera and río Opamayo 110 km downstream.</t>
  </si>
  <si>
    <t>Las Palmas, Pencahue, VII Region, Maule, Chile (COMINOR)</t>
  </si>
  <si>
    <t>CST</t>
  </si>
  <si>
    <t>Villavicencio, Quelopana, 2019</t>
  </si>
  <si>
    <t>Intraplate earthquake Mw = 8.8, 80% of total volume estimated lost, overtopping with ﬂow failure</t>
  </si>
  <si>
    <t>Veta del Agua Tranque No. 5, Nogales, V Region, Valparaíso, Chile</t>
  </si>
  <si>
    <t>Intraplate earthquake Mw = 8.8, slope 1.4:1, slope instability with seismically induced deformations</t>
  </si>
  <si>
    <t>Tranque Adosado Planta Alhué, Alhué, Region Metropolitana, Chile</t>
  </si>
  <si>
    <t>Villavicencio</t>
  </si>
  <si>
    <t>Intraplate earthquake Mw = 8.8, R = 252 km, slope 4.5:1, slope instability with seismically induced deformations</t>
  </si>
  <si>
    <t>Tranque Planta Chacón, Cachapoal, VI Region, Rancagua, Chile</t>
  </si>
  <si>
    <t>Intraplate earthquake Mw = 8.8, slope 1.8:1, slope instability with seismically induced deformations</t>
  </si>
  <si>
    <t>Tranque Adosado Planta Alhué, Alhué, Region Metropolitana, Chile (Florida Mining)</t>
  </si>
  <si>
    <t>Intraplate earthquake Mw = 8.8, 80% of total volume estimated lost, slope 1.2:1, slope instability with seismically induced deformations</t>
  </si>
  <si>
    <t>Karamken, Magadan Region, Russia (cyanide-leach processing facility of gold mines in the region)</t>
  </si>
  <si>
    <t>WISE, MACE, Glotov 2018</t>
  </si>
  <si>
    <t>11 houses lost, 1 death (Karamken Update - MACE 2012-02-10); shutdown in 1990s; bad design, bad construction, no maintenance led to groundwater contamination prior to failure. (see Goltov 2018. Causes and Environmental Impact of the Gold-Tailings Dam Failure at Karamken, the Russian Far East, Vladimir E. Glotov, Jiri Chlachula, Ludmila. P. Glotova, Edward Little, engineering Geology (draft), Feb18)</t>
  </si>
  <si>
    <t>Vein</t>
  </si>
  <si>
    <t>Huayuan County, Xiangxi Autonomous Prefecture, Hunan Province, China</t>
  </si>
  <si>
    <t>The landslide set off by the tailings dam failure destroyed a home, killing three and injuring four people.</t>
  </si>
  <si>
    <t>Kingston fossil plant, Harriman, Tennessee, USA (TVA)</t>
  </si>
  <si>
    <t>WISE, Rana</t>
  </si>
  <si>
    <t>5.4 million cubic yards (1.09 billion gallons) of fly ash was released (http://www.sourcewatch.org/index.php?title=TVA_Kingston_Fossil_Plant_coal_ash_spill#TVA_Reaction)</t>
  </si>
  <si>
    <t>Strat</t>
  </si>
  <si>
    <t>Taoshi, Linfen City, Xiangfen county, Shanxi province, China (Tahsan Mining Co.)</t>
  </si>
  <si>
    <t>WR</t>
  </si>
  <si>
    <t>WISE, Larrauri &amp; Lall 2018</t>
  </si>
  <si>
    <t>A mudslide several metres high flowed 2.5 km downstream, buried a market, several homes and a three-storey building. 277 people are killed and 33 injured.  Mine not operating - claimed that state-owned company "sealed" TSF</t>
  </si>
  <si>
    <t>Ekati Mine, Northwest Territories, CA (BHP Billiton)</t>
  </si>
  <si>
    <t>Technical Report 2008-09, Independent Environmental Monitoring Agency, Yellowknife, Northwest Territories, 31Mar09</t>
  </si>
  <si>
    <t>Overtopping? 4.5 million litres of processed kimberlite tailings and treated sewage flowed over the Long Lake Containment Facility, spilling onto the tundra and onto nearby Fay Lake, which was frozen at the time.</t>
  </si>
  <si>
    <t>Shiqiaozi, Haicheng, Liaoning, China (Dingyang Mining Co Ltd, subsidiary of Xiyang Corp)</t>
  </si>
  <si>
    <t>WISE, https://language.chinadaily.com.cn/cdaudio/2007-11/27/content_6282285.htm</t>
  </si>
  <si>
    <t>The 100-m-long by more than 10-m-high dam was situated on a hillside. A crack more than 10 m long appeared in it and a river of waste ore and mud some 80 m wide spilled across farmland. A further 17 people were injured. An 80 m-wide mud flow hit 33 homes in the village of Xiangyang and more homes in Caijia.</t>
  </si>
  <si>
    <t>Bernburg, Germany (Solvay)</t>
  </si>
  <si>
    <t>Limestone</t>
  </si>
  <si>
    <t>Vanden Berghe et al 2009</t>
  </si>
  <si>
    <t>In February 2007, a tailings dam used as sedimentation pond of lime particles failed. As a result, an estimated volume of 150,000m3 of
tailings flowed from the breach in the dam slope.</t>
  </si>
  <si>
    <t>Glebe Mines, Cavendish Mill, UK</t>
  </si>
  <si>
    <t>F</t>
  </si>
  <si>
    <t>HSE Report, Rana</t>
  </si>
  <si>
    <t>Flourspar mine.  Initial Report of the HSE investigation into the Glebe Mines Stony Middleton dam failure 2007, HSE Central Division - Nottingham, UK, 23Feb07</t>
  </si>
  <si>
    <t>Mineracao Rio Pomba Cataguases, Mirai, Minas Gerais, Brazil, Mineração (Industrias Quimicas Cataguases)</t>
  </si>
  <si>
    <t xml:space="preserve">The mud flow left about 4000 residents of the cities of Miraí and Muriaé in the Zona da Mata homeless. Crops and pastures were destroyed and the water supply was compromised in cities in the states of Minas Gerais and Rio de Janeiro. </t>
  </si>
  <si>
    <t>Laterite (Bauxite)</t>
  </si>
  <si>
    <t>Fonte Santa ,Freixia De Espado a Cinta, Potugal</t>
  </si>
  <si>
    <t>Franca et al 2007, Duque 2011</t>
  </si>
  <si>
    <t>On the 24th November 2006, an extraordinary rainfall occurred in the region. The continuous feeding of the reservoir for three days, combined with the clogging of the spillway, lead to the overtopping of the Fonte Santa dam crest originating breaching and subsequent total failure. Duque 2011 estimated the runout at 17.5 km.</t>
  </si>
  <si>
    <t>Nchanga, Chingola, Zambia (Konkola Copper Mines - Vedanta)</t>
  </si>
  <si>
    <t>Konkola Copper Mines Plc (51% Vedanta Resources plc)  Failure of tailings slurry pipeline from Nchanga tailings leaching plant to Muntimpa tailings dumps. Release of highly acidic tailings into Kafue river; high concentrations of copper, manganese, cobalt in river water; drinking water supply of downstream communities shut down.</t>
  </si>
  <si>
    <t>SSC</t>
  </si>
  <si>
    <t>Co</t>
  </si>
  <si>
    <t>Miliang, Zhen'an County, Shangluo, Shaanxi Province, China</t>
  </si>
  <si>
    <t xml:space="preserve">The landslide buried about 40 rooms of nine households, leaving 17 residents missing. Five injured people were taken to hospital. More than 130 local residents have been evacuated. Toxic potassium cyanide was released into the Huashui river, contaminating it approx. 5 km downstream. </t>
  </si>
  <si>
    <t>Brazil Magazine</t>
  </si>
  <si>
    <t>In March 2006, a leaking (sic) let 400 million liters (400,000 m3) of muddy water escape making its way to Rio de Janeiro. "Brazilian Rains Kill Dozens and Broken Dam Leaves, Thousands Without Shelter ," José Wilson Miranda , Brazzil Magazine, 11 January 2007  The mud flow left about 4000 residents of the cities of Miraí and Muriaé in the Zona da Mata homeless. Crops and pastures were destroyed and the water supply was compromised in cities in the states of Minas Gerais and Rio de Janeiro; company was cited for a TSF infraction in 2006</t>
  </si>
  <si>
    <t>Lafayette Mining Polymetallic, Rapu Rapu Island, Albay, Philippines</t>
  </si>
  <si>
    <t>https://www.bulatlat.com/2005/11/26/lafayette-mining-deliberately-leaked-cyanide-says-fact-finding-mission-2/</t>
  </si>
  <si>
    <t xml:space="preserve">After an independent fact-finding mission revealed that the fish kill in the nearby waters of Rapu-Rapu Island in Albay (about 600 km. from Manila) was allegedly due to a deliberate cyanide leakage.  Two mine spills on Oct. 11 and 31 allegedly caused cyanide contamination and fish kill in nearby waters.  Mine workers told the fact-finding team that they were allegedly instructed by Lafayette officials to dig canals and lay down new pipes to redirect the mine’s waste and tailings directly to the sea. </t>
  </si>
  <si>
    <t>Tailings Dam, USA</t>
  </si>
  <si>
    <t>CDA 2017</t>
  </si>
  <si>
    <t>Excessive seepage and breaching the dyke by erosion. Loss of confinement resulted in the liquefaction and flow of the tailings</t>
  </si>
  <si>
    <t>Captains Flat Dump No 3, Australia</t>
  </si>
  <si>
    <t>Bangs Lake, Jackson County, Mississippi, USA (Mississippi Phosphates Corp)</t>
  </si>
  <si>
    <t>WISE, https://semspub.epa.gov/work/04/11095514.pdf</t>
  </si>
  <si>
    <t>A breach occurred in the levee surrounding the retaining ponds at a fertilizer manufacturing company located west of Bangs Lake. Approximately 17.5 million gallons of polluted water were released from the ponds.  Mississippi Phosphates Corp. Phosphogypsum stack failure, because the company was trying to increase the capacity of the pond at a faster rate than normal, according to Officials with the Mississippi Department of Environmental Quality (the company has blamed the spill on unusually heavy rainfall, though). Liquid poured into adjacent marsh lands, causing vegetation to die.</t>
  </si>
  <si>
    <t>Pinchi Lake, BC, Canada (Teck Cominco Ltd.)</t>
  </si>
  <si>
    <t>Hg</t>
  </si>
  <si>
    <t>Mercury contaminated tailings into Pinchi Lake; operated 1940-43 and 1968-1975 by Cominco. Release 6,000-8,000 cu meters.</t>
  </si>
  <si>
    <t>Vein-Strat</t>
  </si>
  <si>
    <t>Riverview, Florida (Cargill)</t>
  </si>
  <si>
    <t>A dike at the top of a 100-foot-high gypsum stack holding 150-million gallons of polluted water broke after waves driven by Hurricane Frances bashed the dike's southwest corner. Liquid spilled into Archie Creek that leads to Hillsborough Bay.</t>
  </si>
  <si>
    <t>Partizansk, Primorski Krai, Russia (Dalenergo)</t>
  </si>
  <si>
    <t>Ring</t>
  </si>
  <si>
    <t>A ring dike, enclosing an area of roughly 1 km2 and holding roughly 20 million cubic meters of coal ash, broke. The break left a hole roughly 50 meter wide in the dam. The ash flowed through a drainage canal into a tributary to the Partizanskaya River which empties in to Nahodka Bay in Primorski Krai (east of Vladivostok).  For details download Sept. 2004 report by Paul Robinson, SRIC.</t>
  </si>
  <si>
    <t>Malvési, Aude, France (Comurhex, Cogéma/Areva)</t>
  </si>
  <si>
    <t>Uranium slurries elevated nitrate in river. Decantation and evaporation pond of uranium conversion plant dam failure after heavy rain in preceding year. the release led to elevated nitrate concentrations of up to 170 mg/L in the canal of Tauran for several weeks.</t>
  </si>
  <si>
    <t>Cerro Negro, Petorca Province, Quinta region, Chile (Cia Minera Cerro Negro), (5 of 5)</t>
  </si>
  <si>
    <t>WISE, Villavicencio</t>
  </si>
  <si>
    <t>Tailings flowed 20 kilometers downstream the río La Ligua.</t>
  </si>
  <si>
    <t>Sasa Mine, Macedonia</t>
  </si>
  <si>
    <t>Vrhovnik et al, 2011; Vrhovnik et al, 2013; Peck, 2007, Rana</t>
  </si>
  <si>
    <t>Culvert failure under Sasa Mine Tailings Dam. (Avoiding tailings dam failures, Good practice in prevention, Philip Peck, UNEP GRID Arendal and IIIEE at Lund University, Workshop on the safety of Tailings Management Facilities, November 12, 2007, Yerevan, Armenia); Tailings dam break with waste flowing into Lake Kalimanci 12 km from mine. (http://www.geologija-revija.si/dokument.aspx?id=1229); The Occurrence of Heavy Metals and Metalloids in Surficial Lake Sediments before and after a Tailings Dam Failure, Petra Vrhovnik, Tadej Dolenec, Todor Serafimovski, Matej Dolenec, Nastja Rogan Šmuc, Pol. J. Environ. Stud. Vol. 22, No. 5 (2013), 1525-1538 (http://www.pjoes.com/pdf/22.5/Pol.J.Environ.Stud.Vol.22.No.5.1525-1538.pdf)  Release 70,000-100,000 cu meters.</t>
  </si>
  <si>
    <t>1.2 billion liters (1.2 million m3) of toxic water was poured out into the Pomba and Paraíba do Sul rivers. "Brazilian Rains Kill Dozens and Broken Dam Leaves, Thousands Without Shelter ," José Wilson Miranda , Brazzil Magazine, 11 January 2007</t>
  </si>
  <si>
    <t>El Cobre, Chile - El Soldado (Exxon)</t>
  </si>
  <si>
    <t>Strong rains and overﬂow</t>
  </si>
  <si>
    <t>HT Manto</t>
  </si>
  <si>
    <t>19th c</t>
  </si>
  <si>
    <t>El Cobre, Chile, 2, 3, 4, 5 (Exxon)</t>
  </si>
  <si>
    <t>San Marcelino Zambales, Philippines, Bayarong dam (Benguet Corp-Dizon Copper-Silver Mines Inc)</t>
  </si>
  <si>
    <t>WISE, Piplinks</t>
  </si>
  <si>
    <t>Dizon Copper Silver Mines Inc. Spillway of Bayarong tailings dam collapsed and Camalca tailings dam damaged during heavy rain. Low lying villages flooded with mine waste; 250 families evacuated; mined ceased operations in 1997</t>
  </si>
  <si>
    <t>San Marcelino Zambales, Philippines, Camalca dam (Benguet Corp-Dizon Copper-Silver Mines)</t>
  </si>
  <si>
    <t xml:space="preserve">Heavy rains impounded water on the Bayarong tailings dam and Camalca silt dam, and spillways, eroding these and eventually causing leak. Some tailings spilled into Mapanuepe Lake and eventually into the Sto. Tomas River.  </t>
  </si>
  <si>
    <t>Thalanga  Mine, Queensland Australia</t>
  </si>
  <si>
    <t>Cu Pb Zn</t>
  </si>
  <si>
    <t>UTSD</t>
  </si>
  <si>
    <t>-</t>
  </si>
  <si>
    <t>--</t>
  </si>
  <si>
    <t>MS</t>
  </si>
  <si>
    <t>https://www.imwa.info/docs/imwa_2004/IMWA2004_12_Thienenkamp.pdf</t>
  </si>
  <si>
    <t>Bulkheads retaining tailings in unDerground workings failed under pressures from groundwater recharge from -450 at closure in 1998 to -35 in 2002.</t>
  </si>
  <si>
    <t>VMS</t>
  </si>
  <si>
    <t>Tarkwa, Ghana (Goldfields)</t>
  </si>
  <si>
    <t>Environmental New Service</t>
  </si>
  <si>
    <t>http://www.corpwatch.org/article.php?id=744  (accessed 1Jul16)  A joint in the main pipe which carries the cyanide wastewater to the tailings dam was dislodged after a heavy downpour allowing the cyanide solution to spew onto the ground. Chlorine was added to the river to neutralize the toxicity of the cyanide.  There was a large fish kill associated with the accident.</t>
  </si>
  <si>
    <t>Cuajone mine, Torata water supply dam, Peru</t>
  </si>
  <si>
    <t>none</t>
  </si>
  <si>
    <t>Effects from the 26Jun01 Peruvian earthquake.  Effects at the dam site included minor cracking and joint separation in the concrete face near the left abutment, and densification cracking in the uncompacted portion of the downstream rockfill.</t>
  </si>
  <si>
    <t>Sebastião das Águas Claras, Nova Lima district, Minas Gerais, Brazil</t>
  </si>
  <si>
    <t>2 killed, 3 missing. Taililngs 8 km downstream the Córrego Taquaras stream, mud affected an area of 30 hectares</t>
  </si>
  <si>
    <t>Nandan Tin mine, Dachang, Guangxi Province, China</t>
  </si>
  <si>
    <t>Wei, WISE</t>
  </si>
  <si>
    <t>WISE:15 killed, 100 missing, 100 houses destroyed</t>
  </si>
  <si>
    <t>Py, Asp, Ga</t>
  </si>
  <si>
    <t>Inez, Martin County, Kentucky, USA (Massey Energy subsidiary Martin Co. Coal Corp)</t>
  </si>
  <si>
    <t>ICOLD, WISE, Wood 2012</t>
  </si>
  <si>
    <t>Estimated 250 million gallons (950,000 m3) of water and 155,000 cubic yards (118,500 m3) of coal waste into local streams 80' deep over a 15-18' crown pillar; $46M for cleanup, $3.5M in state fines; since this event, 22 impoundment spills attributed to Massey-operated sites through2010 (Wheeling Jesuit Univ.)</t>
  </si>
  <si>
    <t>Aitik mine, near Gällivare, Sweden (Boliden Ltd)</t>
  </si>
  <si>
    <t>MW &amp; E</t>
  </si>
  <si>
    <t>ICOLD, WISE</t>
  </si>
  <si>
    <t>Failure at containment wall separating tailings pond from decant pond, which caused a 1.3m rise I nwater level. Discharge was controlled and only increase in suspended solids in the Leipojoki and Sakajoki Rivers was reported. https://pure.ltu.se/portal/files/96533586/Numerical_analysis_of_staged_construction_of_an_upstream_tailings_dam.pdf</t>
  </si>
  <si>
    <t>Borsa, Romania (Remin S.A - govt)</t>
  </si>
  <si>
    <t>WISE, https://www.stava1985.it/tailings-spill-accident-in-baia-borsa-romania-2000/?lang=en</t>
  </si>
  <si>
    <t>20,000 t of heavy-metal contaminated tailings, contamination of the Vaser stream, tributary of the Tisza River. Company: Remin SA</t>
  </si>
  <si>
    <t>Baia Mare, Romania (Aurul S.A,.Esmeralda Exploration)</t>
  </si>
  <si>
    <t>DS then US</t>
  </si>
  <si>
    <t>ICOLD, WISE, Rico</t>
  </si>
  <si>
    <t>(Aurul SA-Esmeralda Exploration, Australia (50%), Remin S.A. (44.8%))  Killed tonnes of fish and poisoned drinking water of more than 2 million people in Hungary; retreating old tailings (mining there for over 2,000 years) with cyanide; high snowfall led to water rise and overtopping causing a breach 25m wide and 2.5m deep (livebettermagazine.com)</t>
  </si>
  <si>
    <t>Tailings</t>
  </si>
  <si>
    <t>St, Bi, Py, Ga</t>
  </si>
  <si>
    <t>Toledo City, Philippines (Atlas Con Mining Corp)</t>
  </si>
  <si>
    <t>Piplinks</t>
  </si>
  <si>
    <t>Drainage tunnel blowout</t>
  </si>
  <si>
    <t>Red Mountain, BC</t>
  </si>
  <si>
    <t>Jumbo</t>
  </si>
  <si>
    <t>Mt Polley Expert Panel 2015, App. I</t>
  </si>
  <si>
    <t>Failure of the surface water diversion culvert beneath the facility. Discharge of tailings into the water reclaim pond downstream of the impoundment and into Little Sheep Creek.</t>
  </si>
  <si>
    <t>Surigao Del Norte Placer, Philippines (3 of 3) Manila Mining Corp</t>
  </si>
  <si>
    <t>ICOLD, Piplinks</t>
  </si>
  <si>
    <t>Manila Mining Corp.  Tailings spill from damaged concrete pipe.  17 homes buried, 51 hectares of riceland swamped. Release 700,000 t (ICOLD)</t>
  </si>
  <si>
    <t>Placer</t>
  </si>
  <si>
    <t>Huelva, Spain (Fertiberia, Foret)</t>
  </si>
  <si>
    <t>Fertiberia phosphate mine.  Release of wastewater between 50,000 - 400,000m3 of acidic and toxic water (Wood 2012).  Dam constructed in 1997.</t>
  </si>
  <si>
    <t>Zamboanga Del Norte, Sibutad Gold Project (Philex Mining Corp)</t>
  </si>
  <si>
    <t>Philex Gold Philippines Inc. Heavy rain resulted in overflowing of silt dam at the Sibutad gold project</t>
  </si>
  <si>
    <t>Los Frailes, near Seville, Spain (Boliden Ltd.)</t>
  </si>
  <si>
    <t>Modern mining started in 1876 at nearby Aznalcollar; Andaluza de Piritas started open pit in 1979 after delineating recently-discovered mineralization; Boliden purchased company in 1987.</t>
  </si>
  <si>
    <t>PY</t>
  </si>
  <si>
    <t>Mulberry Phosphate, Polk County, Florida, USA (Mulberry Phosphate)</t>
  </si>
  <si>
    <t>WISE; Beavers 2013.</t>
  </si>
  <si>
    <t>Phosphogypsum stack failure. Biota in the Alafia River eliminated (WISE). Mulberry Phosphate had a gypsum stack dam break that resulted in the release of approximately 50 million gallons of waters into adjacent marshes and ponds. Acidic water eventually traveled down the Alafia toward Tampa Bay. Estimates of fish killed ranged from 50,000 to 3,000,000 (Beavers 2013).</t>
  </si>
  <si>
    <t>Philex Gold Philippines Inc. Heavy rain caused mudflow and rockslide into silt dam at Lalab. Flashfloods damaged nearby houses and rice fields.</t>
  </si>
  <si>
    <t>Pinto Valley, Arizona, USA (BHP Copper)</t>
  </si>
  <si>
    <t>ICOLD, WISE, Rana</t>
  </si>
  <si>
    <t>Tailings dam slope failure. Tailings flow covers 16 hectares.</t>
  </si>
  <si>
    <t>Tranque Antiguo Planta La Cocinera, IV Region, Vallenar, Chile</t>
  </si>
  <si>
    <t>US/CL</t>
  </si>
  <si>
    <t>Intraplate earthquake Ms = 7.0, R = 80 km, dam slope 1.7:1; deaths in 1943 failure after 7.9 magnitude eartquake</t>
  </si>
  <si>
    <t>Algarrobo, IV Region, Vallenar, Chile</t>
  </si>
  <si>
    <t>Intraplate earthquake Ms = 7.0, R = 100 km, dam slope 1.5:1</t>
  </si>
  <si>
    <t>Magmatic</t>
  </si>
  <si>
    <t>Intraplate earthquake Ms = 7.0, R = 80 km, dam slope 1.5:1</t>
  </si>
  <si>
    <t>Maitén, IV Region, Vallenar, Chile</t>
  </si>
  <si>
    <t>Intraplate earthquake Ms = 7.0, R = 120 km, dam slope 1.5:1</t>
  </si>
  <si>
    <t>Amatista, Peru</t>
  </si>
  <si>
    <t>WISE, Oldecop &amp; Rodríguez 2007</t>
  </si>
  <si>
    <t>Liquefaction failure of upstream-type tailings dam during M 7.5 Nazca earthquake. Flow runout of about 600 meters, spill into river, croplands contaminated. Contamination, damming Acarí river with 600 thousand m3 of tailings</t>
  </si>
  <si>
    <t>Caravelí, Peru</t>
  </si>
  <si>
    <t>Oldecop &amp; Rodríguez 2007</t>
  </si>
  <si>
    <t>M 7.5 Nazca earthquake</t>
  </si>
  <si>
    <t>El Porco, Bolivia (Comsur-62%, Rio Tinto-33%)</t>
  </si>
  <si>
    <t>400,000 tonnes released, 300 km of Pilcomayo river contaminated</t>
  </si>
  <si>
    <t>Majdanpek, Serbia, Šaški Potok tailings dam, (RTB Copper Mines)</t>
  </si>
  <si>
    <t xml:space="preserve">Partial failure of Šaški Potok tailings dam after heavy rain </t>
  </si>
  <si>
    <t>Sgurigrad, Bulgaria</t>
  </si>
  <si>
    <t>ICOLD, Rico</t>
  </si>
  <si>
    <t>Marcopper, Marinduque Island, Philippines (2 of 2) (Placer Dome and President Marcos)</t>
  </si>
  <si>
    <t>Open Pit</t>
  </si>
  <si>
    <t>ICOLD, WISE, Piplinks, Rana</t>
  </si>
  <si>
    <t>Drainage tunnel plug failed. 26 km of the Makulaquit and Boac river systems filled with tailings rendering them unusable; US$ 80 million in damage; no production after this event</t>
  </si>
  <si>
    <t>Laisvall (Boliden), Sweden</t>
  </si>
  <si>
    <t>Pb,Zn, Ag</t>
  </si>
  <si>
    <t>Unk</t>
  </si>
  <si>
    <t>tailings &amp; moraine</t>
  </si>
  <si>
    <t>http://ec.europa.eu/environment/waste/mining/pdf/mining_dams_seminar.pdf</t>
  </si>
  <si>
    <t>Uncontrolled erosion at an internal dam due to earth works resulted in high flows into the clarification pond.</t>
  </si>
  <si>
    <t>Negros Occidental, Bulawan Mine Sipalay River, Philippines (Philex Mining Corp)</t>
  </si>
  <si>
    <t>Pressure exerted by impounded tailings caused leak in decant tower of tailings pond 1 at the Bulawan gold mine. This was the 4th discharge in this area (1st was in 1982);  mine reactivated by Philex in 1996 and decommissioned in 2002 after which tailings dried up causing a dust problem as far as 5km from site</t>
  </si>
  <si>
    <t>Golden Cross, Waitekauri Valley, New Zealand (Coeur d'Alène Mines)</t>
  </si>
  <si>
    <t>R</t>
  </si>
  <si>
    <t>25-30</t>
  </si>
  <si>
    <t>ICOLD</t>
  </si>
  <si>
    <t>Movement of dam</t>
  </si>
  <si>
    <t>Surigao del Norte Placer, Philippines (2 of 3) (Manila Mining Corp)</t>
  </si>
  <si>
    <t xml:space="preserve">12 people killed, coastal pollution </t>
  </si>
  <si>
    <t>Omai Mine, Tailings dam No 1, 2, Guyana (Cambior)</t>
  </si>
  <si>
    <t>Cambior Inc., Canada (65%), Golden Star Resources Inc., Colorado, USA (30%) 80 km of Essequibo River declared environmental disaster zone.</t>
  </si>
  <si>
    <t>Middle Arm, Launceston, Tasmania</t>
  </si>
  <si>
    <t>Riltec, Mathinna, Tasmania</t>
  </si>
  <si>
    <t>Hopewell Mine, Hillsborough County, Florida, USA (IMC-Agrico)</t>
  </si>
  <si>
    <t>Water from a clay settling pond spilled into nearby wetlands and the Alafia River, Keysville flooded.</t>
  </si>
  <si>
    <t>Payne Creek Mine, Polk County, Florida, USA (IMC-Agrico)</t>
  </si>
  <si>
    <t>Majority of spill contained on adjacent mining area; 500,000 m3 released into Hickey Branch, a tributary of Payne Creek.</t>
  </si>
  <si>
    <t>Fort Meade Phosphate, Florida, USA (Cargill)</t>
  </si>
  <si>
    <t>Phosphogypsum process (?) water. Spill into Peace River near Fort Meade.</t>
  </si>
  <si>
    <t>IMC-Agrico Phosphate, Florida, USA</t>
  </si>
  <si>
    <t>Sinkhole opens in phosphogypsum stack.</t>
  </si>
  <si>
    <t>Merriespruit, near Virginia, South Africa (Harmony) - No 4A Tailings Complex</t>
  </si>
  <si>
    <t>US paddock</t>
  </si>
  <si>
    <t>Dam wall breach following heavy rain, tailings traveled 4 km downstream, 17 people killed, extensive damage to residential township; No 4 TSF started in 1978 and was only 320m from nearest houses</t>
  </si>
  <si>
    <t>WITS</t>
  </si>
  <si>
    <t>Olympic Dam, Roxby Downs, South Australia</t>
  </si>
  <si>
    <t>Cu U</t>
  </si>
  <si>
    <t>Designed groundwater leakage from unlined tailings impoundment into groundwater.  Up to 5 million m3 of contaminated water into the subsoil.</t>
  </si>
  <si>
    <t>Minera Sera Grande: Crixas, Goias, Brazil</t>
  </si>
  <si>
    <t>Slip from rise in phreatic surface.caused by poorly constructed ineffectual drains. No release operations halted for 3 weeks lost revenue.</t>
  </si>
  <si>
    <t>Tapo Canyon, Northbridge, California</t>
  </si>
  <si>
    <t>Aggregate</t>
  </si>
  <si>
    <t>Harder&amp;Stewart 1996</t>
  </si>
  <si>
    <t>The failure involved a 60-m-wide breach of a tailings dam with a maximum height of 24 m, and 60 and 90 m downstream displacements of two sections of the dam. The failure resulted from liquefaction of the impounded tailings and possibly of the embankment materials.</t>
  </si>
  <si>
    <t>Fort Meade, Florida, Cargill phosphate (3 of 3)</t>
  </si>
  <si>
    <t>Longjiaoshan, Daye Iron Ore mine, Hubei</t>
  </si>
  <si>
    <t>Wei</t>
  </si>
  <si>
    <t>Marcopper, Marinduque Island, Mogpog Philippines(12/6) (1 of 2) (Placer Dome-President Marcos)</t>
  </si>
  <si>
    <t>Siltation (tailings) dam failure. Mogpog River and Mogpog town flooded. The dam was completed in 1992.</t>
  </si>
  <si>
    <t>Gibsonton, Florida, USA (Cargill)</t>
  </si>
  <si>
    <t xml:space="preserve">Fish killed when acidic water spilled into Archie Creek (WISE). </t>
  </si>
  <si>
    <t>TD 7, Chingola, Zambia</t>
  </si>
  <si>
    <t>T&amp;E</t>
  </si>
  <si>
    <t>Itogon-Suyoc, Baguio gold district, Luzon, Philippines (Benguet Corp)</t>
  </si>
  <si>
    <t>Itogon-Suyoc Mines.  Overtopping at the dam of the Itogon-Suyoc gold and silver mines occurred during a typhoon when the dam’s penstock and diversion tunnel were blocked. Siltation of the adjoining river. No production after this event.</t>
  </si>
  <si>
    <t>&gt;50</t>
  </si>
  <si>
    <t>Saaiplaas, South Africa, failure on south ring dyke (22Mar93)</t>
  </si>
  <si>
    <t>Blight, ICOLD</t>
  </si>
  <si>
    <t xml:space="preserve">Slope Stability in Surface Mining, W. A. Hustrulid, M. Kim McCarter, Dirk J. A. Van Zyl, 2001, Chapter 42, Management and Operational Background to the Three Tailings Dam Failures in South Africa, G Blight, p. 386.  Three separate events within 4 days.  </t>
  </si>
  <si>
    <t>Wits</t>
  </si>
  <si>
    <t>Saaiplaas, South Africa, 2 failures on west ring dyke (18-19Mar93)</t>
  </si>
  <si>
    <t xml:space="preserve">Magma Copper Company Pinto Valley Division Pinto Valley Operations, Arizona </t>
  </si>
  <si>
    <t>Jan/Feb-93</t>
  </si>
  <si>
    <t>EPA 1998</t>
  </si>
  <si>
    <t xml:space="preserve">In January and February 1993 heavy precipitation contributed to an overtopping of the No 1 Tailings Dam berm resulting in an erosional event on the face of the dam Approximately 54.1 million gallons of storm water and process water and 90,000 cubic yards of tailings were released </t>
  </si>
  <si>
    <t>Ray Complex, Pinal County, Arizona, AB-BA Impoundment</t>
  </si>
  <si>
    <t>EPA 1997</t>
  </si>
  <si>
    <t>Swollen out of its banks by the heavy rains, the Gila River breached the AB-BC tailings impoundment containment dike on the night of January 9, 1993.  Continued flooding over the next several days resulted in a total of 13 separate breaches of the dike, three of which eroded through the dike and into the toe of the tailings pile.</t>
  </si>
  <si>
    <t>Marsa, Peru (Marsa Mining Corp)</t>
  </si>
  <si>
    <t>Dam failure from overtopping.</t>
  </si>
  <si>
    <t>Kojkovac, Montenegro</t>
  </si>
  <si>
    <t>Maritsa Istok 1, Bulgaria</t>
  </si>
  <si>
    <t>Dam failure from inundation of the beach.</t>
  </si>
  <si>
    <t>Tubu, Benguet, No.2 Tailings Pond, Luzon, Philippines - Padcal (Philex)</t>
  </si>
  <si>
    <t>Piplinks, Larrauri</t>
  </si>
  <si>
    <t>Philex Mining Corp. Collapse of dam wall (foundation failure). 80,000,000 tonnes released, siltation affected government irrigation system; the 2nd of 3 dams that Philex controls failed in 1994 and a 3rd breached in 2001; Benguet Corp and Lepanto mines have built 5 TSFs each and no longer operate their mines; Itogon-Suyac;s TSF collapsed in 1994 (from UN report (2007))</t>
  </si>
  <si>
    <t>Ajka Alumina Plant, Kolontár, Hungary</t>
  </si>
  <si>
    <t>Kolontár Report, Larrauri</t>
  </si>
  <si>
    <t>The Kolontar Report (https://www.google.com/?gws_rd=ssl#q=kolontar+hungary+disaster)  Dam break occurred during the construction of Reservoir 10 resulting in alkaline (pH = 10-11) slag water escaping, polluting the rivers Marcal and Rába through the Torna stream to a traceable extent.</t>
  </si>
  <si>
    <t>Sullivan Mine, Kimberley, BC, Canada (Cominco, Inc)</t>
  </si>
  <si>
    <t>ICOLD, WISE, Mt Polley Expert Panel 2015, App I</t>
  </si>
  <si>
    <t>Dam failure (liquefaction in old tailings foundation during construction of incremental raise), material was contained in an adjacent pond.</t>
  </si>
  <si>
    <t>Magma Mine Tailings Dam #3</t>
  </si>
  <si>
    <t>On January 4, 1991, the face of Tailings Dam No. 3 failed, allowing 150 to 250 tons of tailings to enter Pinto Creek. The tailings discharge was accompanied by approximately two million gallons of water which were released over a period of 16 hours.</t>
  </si>
  <si>
    <t>Brewer Gold Mine Jefferson South Carolina</t>
  </si>
  <si>
    <t>NWF, 2012</t>
  </si>
  <si>
    <t>The spill killed 11,000 fish and decimated 50 miles of the Lynches River. (Protecting America's Waters from Irresponsible Mining, National Wildlife Federation, February, 2012)</t>
  </si>
  <si>
    <t>Matachewan Mines, Kirtland Lake, Ontario</t>
  </si>
  <si>
    <t>Pb</t>
  </si>
  <si>
    <t>Proceedings of Canadian dam safety conference, Niagara Falls (Canada), Oct 1996; Ontario Environment, 1990</t>
  </si>
  <si>
    <t>Proceedings: Failure of the dam in 1990, when it discharged 190,000 cu m of tailings into Davidson Creek and the Montreal River. The contaminant plume was observed as far away as Lake Temiskaming, some 168 km downstream. (https://www.etde.org/etdeweb/details.jsp?query_id=1&amp;page=0&amp;osti_id=415194); Ontario Environment (https://archive.org/details/matachewanmineta00ontauoft)</t>
  </si>
  <si>
    <t>Soda Lake, California, USA</t>
  </si>
  <si>
    <t>Na</t>
  </si>
  <si>
    <t>Stancil, Maryland, USA</t>
  </si>
  <si>
    <t>ICOLD, Rico, WISE</t>
  </si>
  <si>
    <t>Silver King, Idaho, USA</t>
  </si>
  <si>
    <t>Ag Pb</t>
  </si>
  <si>
    <t>Southern Clay, Tennessee, USA</t>
  </si>
  <si>
    <t>Clay</t>
  </si>
  <si>
    <t>Little Bay Mine (Atlantic Coast Copper Co), Little Bay, Newfoundland and Labrador, Canada</t>
  </si>
  <si>
    <t>https://www.researchgate.net/publication/10589756_State_of_the_marine_environment_at_Little_Bay_Arm_Newfoundland_and_Labrador_Canada_10_years_after_a_do_nothing_response_to_a_mine_tailings_spill</t>
  </si>
  <si>
    <t>In 1989, the tailings pond dam at the site of a former copper mine near Little Bay, Newfoundland and Labrador, Canada, ruptured and tailings spilled into Little Bay Arm. As a result, the marine environment around Little Bay Arm has become contaminated with heavy metals from the tailings.</t>
  </si>
  <si>
    <t>Big Four, Florida, USA</t>
  </si>
  <si>
    <t>Thompson Creek, Idaho, USA (Cyprus)</t>
  </si>
  <si>
    <t>Unidentified, Hernando, County, Florida, USA #2</t>
  </si>
  <si>
    <t>Jinduicheng, Shaanxi Province., China</t>
  </si>
  <si>
    <t>Consolidated Coal No.1, Tennessee, USA,</t>
  </si>
  <si>
    <t>Riverview, Hillsborough County, Florida (Gardiner/Cargill)</t>
  </si>
  <si>
    <t>A breach at a Riverview phosphogypsum stack caused the release of 65,000 gallons of process water into Hillsborough Bay, impacting coastal ecosystems, including sea grasses and mangroves. Acidic spill. Thousands of fish killed at mouth of Alafia River. (An Overview of Phosphate Mining and Reclamation in Florida, Casey Beavers, University of Florida thesis, April 2013)</t>
  </si>
  <si>
    <t>Unidentified, Hernando, County, Florida, USA #1</t>
  </si>
  <si>
    <t>Rain Starter Dam, Elko, Nevada, USA</t>
  </si>
  <si>
    <t>Surigao Del Norte Placer, Philippines (1 of 3) (Manila Mining Corp)</t>
  </si>
  <si>
    <t>Montcoal No.7, Raleigh County, West Virginia, USA</t>
  </si>
  <si>
    <t>tailings flow 80 km downstream</t>
  </si>
  <si>
    <t>Bekovsky, Western Siberia</t>
  </si>
  <si>
    <t>Argillite, aleurolite</t>
  </si>
  <si>
    <t>7th dyke was being placed over a frozen beach, to raise dam height to 53m. Rotational slip 15m high x 250m long lowered crest 3m and bottom of slip moved 3m downstream. Caused by high rate of filling (260,000 cu m during 2 ½ months).</t>
  </si>
  <si>
    <t>Xishimen, China</t>
  </si>
  <si>
    <t>Montana Tunnels, MT, USA (Pegasus Gold)</t>
  </si>
  <si>
    <t>When tailings deposition resumed following liner repairs, routine groundwater monitoring detected elevated levels of process solution immediately downstream from the embankment.  Impoundment seepage was estimated as 450 to 650 gpm.  A recovery system of pumpback wells was installed downstream from the embankment.</t>
  </si>
  <si>
    <t>Marianna Mine #58, PA</t>
  </si>
  <si>
    <t>A slide occurred in the upstream slope as a raise was being constructed of clayey fill over the fine coal refuse (tailings)beach.  The cause was undrained shear failure due to rapid loading.</t>
  </si>
  <si>
    <t>Mankayan District, Luzon, Phillippines, No.3 Tailings Pond (Benguet Corp subsidiary Lepanto Con Mining Co)</t>
  </si>
  <si>
    <t>Lepanto Consolidated Mining Corporation. Collapse of tailings pond 3 due to weakened dam embankment caused by additional loading. Siltation of the Abra River which affected 9 municipalities</t>
  </si>
  <si>
    <t>Pico de Sao Luis, Gerais, Brazil</t>
  </si>
  <si>
    <t xml:space="preserve">Fe </t>
  </si>
  <si>
    <t>Story’s Creek, Tasmania</t>
  </si>
  <si>
    <t>Valley side</t>
  </si>
  <si>
    <t>Dam built in 1931 in an uncontrolled manner, mainly of tailings, with crest width of 1m and downstream slope 1:1.  Overtopped during 1 in 100 year flood.  Dam failed, spillway shifted; slimes released; pipeline washed out causing further pollution of waterway. Minimal release of tailings.</t>
  </si>
  <si>
    <t>Rossarden, Tasmania</t>
  </si>
  <si>
    <t>Itabirito, Minas Gerais, Brazil (Itaminos Comercio de Minerios)</t>
  </si>
  <si>
    <t>Gravity</t>
  </si>
  <si>
    <t>Masonry</t>
  </si>
  <si>
    <t>Dam of masonry construction using bricks made from clay and iron ore tailings burst, it is said, due to saturation of the brickwork.</t>
  </si>
  <si>
    <t>Mineral King, BC, Canada</t>
  </si>
  <si>
    <t>Small</t>
  </si>
  <si>
    <t>ICOLD, MT Polley Expert Panel 2015, App I</t>
  </si>
  <si>
    <t>Tailings spilt out through dam but were almost completely contained by the emergency pond downstream of the dam.</t>
  </si>
  <si>
    <t>Huangmeishan, China</t>
  </si>
  <si>
    <t>Spring Creek Plant, Borger, Texas, USA</t>
  </si>
  <si>
    <t>Niujiaolong tailings pond, China</t>
  </si>
  <si>
    <t>CEC 2017</t>
  </si>
  <si>
    <t>Bonsal, North Carolina, USA</t>
  </si>
  <si>
    <t>Stava, North Italy, Prestavel Mine (Prealpi Mineraria)</t>
  </si>
  <si>
    <t>ICOLD, WISE, Rico, Luino &amp; De Graff 2012</t>
  </si>
  <si>
    <t>Damage valued at Euro133M; razed 20 buildings in Stava and flowed in to Avisio River; mining of argentiferous galena since 16th c.; fluorite mining commenced in 1934 and throughput increased from 30tpd to 200tpd in 1961; 1st TSF in use by 1962, 2nd by 1970</t>
  </si>
  <si>
    <t>La Belle, Pennsylvania, USA</t>
  </si>
  <si>
    <t>Cerro Negro No. (4 of 5)</t>
  </si>
  <si>
    <t>ICOLD WISE, Rico</t>
  </si>
  <si>
    <t>Veta de Agua No. 1, Chile</t>
  </si>
  <si>
    <t>WISE, Rico</t>
  </si>
  <si>
    <t>The dam was constructed using both upstream and centerline methods with downstream slopes of 1.5:1.  During the M7.8 earthquake of March 3, 1985, the dam failed by liquefaction.</t>
  </si>
  <si>
    <t>Niujiaolong, Hunan (Shizhuyuan Non-ferrous Metals Co.)</t>
  </si>
  <si>
    <t>Wei, Quelopana, 2019</t>
  </si>
  <si>
    <t>Olinghouse, Nevada, USA</t>
  </si>
  <si>
    <t>With no engineering supervision during construction, the dam fill was essentially uncompacted (less than 80% maximum dry density).  Collapse of the fill occurred as saturation developed resulting in loss of freeboard, slumping of the slope, and breach of the dam.</t>
  </si>
  <si>
    <t>El Cobre No. 4 - El Soldado (Exxon)</t>
  </si>
  <si>
    <t>Cycloned sands received some compaction during spreading with a bulldozer. During the M7.8 earthquake of March 3, 1985, minor damage occurred in the form of a sloughing of sands in the upper part of the downstream slope and shallow slides in the upper 6 ft of the unsubmerged upstream slope.</t>
  </si>
  <si>
    <t>Marga, Chile - El Teniente (Codelco)</t>
  </si>
  <si>
    <t>The cross-valley abandoned dam had a decant structure but no abandonment spillway. Overtopping failure occurred due to insufficient decant capacity for routing streamflows through the impoundment.</t>
  </si>
  <si>
    <t>Quintette, MaËmot, BC, Canada</t>
  </si>
  <si>
    <t>Blight &amp; Fourie, 2004</t>
  </si>
  <si>
    <t>Waste dump failure - pore pressure resulting from collapse settlement. River valley filled with waste for 2.5km. (Blight &amp; Fourie, 2004)</t>
  </si>
  <si>
    <t>Texasgulf 4B Pond, Beaufort, Co., North Carolina, USA</t>
  </si>
  <si>
    <t>A 200-ft long shallow slide occurred on the downstream slope of this slimes dam at the point of transition where the slope flattened from 3H:1V to 6H:1V.</t>
  </si>
  <si>
    <t>Mirolubovka, Southern Ukraine</t>
  </si>
  <si>
    <t>E&amp;T</t>
  </si>
  <si>
    <t>Phreatic surface allowed to rise and ditch cut in crest of starter dam to collect seepage.  Starter dam became saturated. Rotational slip developed, said to be caused by incompatibility between real and design values for shear characteristics of foundation soil. Stabilized by toe weighting with rockfill.</t>
  </si>
  <si>
    <t>Battle Mt. Gold, Nevada,</t>
  </si>
  <si>
    <t>Instability of the downstream slope was caused by poor compaction of fill.</t>
  </si>
  <si>
    <t>Virginia Vermiculite, Louisa County, Virginia, USA</t>
  </si>
  <si>
    <t>Vermiculite</t>
  </si>
  <si>
    <t>A pipe spillway through the clay-shale embankment collapsed and caused the dam to fail A downstream impoundment contained the tailings released.</t>
  </si>
  <si>
    <t>Clayton Mine, Idaho, USA</t>
  </si>
  <si>
    <t>A tailings pipeline on the dam crest broke during the night, eroding a gully 2-3 ft wide and 5-6 ft deep on the downstream face of the embankment. No impounded tailings were released.</t>
  </si>
  <si>
    <t>Golden Sunlight, MT, USA</t>
  </si>
  <si>
    <t>It is estimated that 160,000 gal. of cyanide-bearing effluent leaked past the slurry cutoff between April 1983 and June, 1984, with average concentrations of 1.5 mg/l total and 0.3 mg/l free cyanide.  The reason for the leakage is presumed to be an undetected landslide-related discontinuity in the impermeable stratum that was not penetrated by the cutoff.</t>
  </si>
  <si>
    <t>Vallenar 1 and 2</t>
  </si>
  <si>
    <t>The two abandoned dams contained cross-valley impoundments in series, and incorporated only decant structures with no abandonment spillways. Overtopping caused failure of the upper dam and cascade failure of the lower dam.</t>
  </si>
  <si>
    <t>Grey Eagle, California, USA</t>
  </si>
  <si>
    <t>Seepage through/under the dam was higher than expected, and contained high levels of cynaide. A treatment system for the seepage had to be installed.</t>
  </si>
  <si>
    <t>Sipalay, Phillippines, No.3 Tailings Pond (Maricalum Mining Corp)</t>
  </si>
  <si>
    <t>ICOLD, WISE, Piplinks</t>
  </si>
  <si>
    <t>Dam failure, due to slippage of foundations on clayey soils.  Widespread inundation of agricultural land up to 1.5 m high; 1st of 4 discharges reported in this area (4th in 1995); mine reactivated by Philex in 1996 and decommissioned in 2002 after which tailings dried up causing a dust problem as far as 5km from site.</t>
  </si>
  <si>
    <t>Royster, Florida, USA</t>
  </si>
  <si>
    <t>Gypsum</t>
  </si>
  <si>
    <t>The gypsum embankment was built on soft phosphatic clay slimes, which caused a 900-ft section of the embankment slope to fail.  An unknown quantity of low-pH process water was released.</t>
  </si>
  <si>
    <t>Ages, Harlan County, Kentucky, USA</t>
  </si>
  <si>
    <t>Dixie Mine, Colorado, USA</t>
  </si>
  <si>
    <t>Ceased operations in 1954. No additional details available.</t>
  </si>
  <si>
    <t>Py Ga</t>
  </si>
  <si>
    <t>Balka Chuficheva, Russia</t>
  </si>
  <si>
    <t>Texasgulf No. 1 Pond, Beaufort Co., North Carolina, USA</t>
  </si>
  <si>
    <t>Veta de Aqua A</t>
  </si>
  <si>
    <t>Veta de Agua B</t>
  </si>
  <si>
    <t>Tyrone, New Mexico (Phelps Dodge)</t>
  </si>
  <si>
    <t>The failure is attributed to a rapid raising rate and insufficient dissipation of pore pressures in the embankment.</t>
  </si>
  <si>
    <t>Sweeney Tailings Dam, Longmont, Colorado, USA</t>
  </si>
  <si>
    <t>Marga, Sewell, VI Region, Rancagua, Chile - El Teniente (Codelco)</t>
  </si>
  <si>
    <t>Arena, Sewell, VI Region, Rancagua, Chile - El Teniente (Codelco)</t>
  </si>
  <si>
    <t>San Nicolas, Peru</t>
  </si>
  <si>
    <t>Pollution Tingo river, damage to agriculture</t>
  </si>
  <si>
    <t>Kyanite Mining, Virginia, USA</t>
  </si>
  <si>
    <t>Kyanite</t>
  </si>
  <si>
    <t>Churchill Copper, BC</t>
  </si>
  <si>
    <t>Seepage and piping with release of 10,000,000 gallons of supernatant.</t>
  </si>
  <si>
    <t>Churchrock, New Mexico, United Nuclear</t>
  </si>
  <si>
    <t>ICOLD, Wikipedia, Rico</t>
  </si>
  <si>
    <t>Mined closed in 1982; basic surface remediation and tailings pumped into undergorund mine; high radium levels proximal to and on site; EPA program in progress</t>
  </si>
  <si>
    <t>Union Carbide, Uravan, Colorado, USA</t>
  </si>
  <si>
    <t>Two slides occurred on the 1.5:1 embankment slope due to snowmelt and internal seepage.  Both were shallow, measuring 30-80 ft top width, 150-200 ft base width, and 80-100 ft length.</t>
  </si>
  <si>
    <t xml:space="preserve">Unidentified, British Columbia, Canada </t>
  </si>
  <si>
    <t xml:space="preserve">Piping in the sand beach of the tailings dam </t>
  </si>
  <si>
    <t>Suncor E-W Dike, Alberta, Canada</t>
  </si>
  <si>
    <t>Oil Sands</t>
  </si>
  <si>
    <t>Slope instability occurred during construction of the dam.</t>
  </si>
  <si>
    <t>Incident No. 1, Elliot, Ontario, Canada</t>
  </si>
  <si>
    <t>Measures to reduce seepage were undertaken in conjunction with abandonment and closure of the impoundment.  These included an embankment buttress with an internal synthetic impervious membrane, and cement-bentonite grouting of selected zones of the rock foundation.</t>
  </si>
  <si>
    <t>Arcturus, Zimbabwe</t>
  </si>
  <si>
    <t>Following continuous rain over several days (seasonal total rainfall above average), a breach 55m wide suddenly developed, releasing a flow slide of tailings, blocking and contaminating public waterway.  Minor damage to local village.  One child killed and another injured.</t>
  </si>
  <si>
    <t>Asp, Py</t>
  </si>
  <si>
    <t>Mochikoshi No. 2, Japan (2 of 2)</t>
  </si>
  <si>
    <t>ICOLD, Rico, Quelopana 2019, CDA 2017</t>
  </si>
  <si>
    <t>dam failure due to aftershock</t>
  </si>
  <si>
    <t>Mochikoshi No. 1, Japan (1 of 2)</t>
  </si>
  <si>
    <t>ICOLD, WISE, Rico, Ishihara 1984</t>
  </si>
  <si>
    <t>Dam failure due to earthquake</t>
  </si>
  <si>
    <t>Norosawa, Japan</t>
  </si>
  <si>
    <t>ICOLD, Ishihara 1984</t>
  </si>
  <si>
    <t>Hirayama, Japan</t>
  </si>
  <si>
    <t>Syncrude, Alberta, Canada</t>
  </si>
  <si>
    <t>The embankment is founded on pre-sheared clay shales of low residual strength.  Measured foundation movements indicated the potential for foundation instability, and portions of the embankment were re-designed with slopes as flat as 9:1.</t>
  </si>
  <si>
    <t>Madison, Missouri, USA</t>
  </si>
  <si>
    <t>The dam overtopped during an intense 6-inch rainfall due to inadequate spillway capacity.  Tailings were eroded by the impounded water flowing through the breach.  These tailings were subsequently deposited throughout the city of Fredricktown.</t>
  </si>
  <si>
    <t>Grants, Milan, New Mexico, USA mill site (Homestake Mining)</t>
  </si>
  <si>
    <t>Dam failure, due to rupture of plugged slurry pipeline; mill decommissioned in 1993</t>
  </si>
  <si>
    <t>n.a.</t>
  </si>
  <si>
    <t>Western Nuclear, Jeffrey City, Wyoming, USA #2</t>
  </si>
  <si>
    <t>Melting of snow incorporated into the dam fill caused sufficient slumping to allow overtopping to occur.  About 2.3 million gallons of effluent was released along with a small quantity of tailings, but no offsite contamination occurred.</t>
  </si>
  <si>
    <t>Pit No. 2, Western</t>
  </si>
  <si>
    <t>REE</t>
  </si>
  <si>
    <t>An initial localized dike failure in 1976 was attributed to a high phreatic surface in the dike resulting from rainfall and high pond operating levels.  A larger failure one year later showed evidence of upthrusting at the toe of the pit, block-type downslope movement of tailings and sand boils within the failed mass.</t>
  </si>
  <si>
    <t>Unidentified, Hernando, County, Florida, USA</t>
  </si>
  <si>
    <t>Concentrated seepage and piping in karstic foundation limestone occurred at the embankment toe.  A small ring dike was constructed around the area, and water within it was allowed to rise until pressure head balanced seepage exit pressures.  No further piping occurred.</t>
  </si>
  <si>
    <t>Kerr-McGee, Churchrock, New Mexico, USA</t>
  </si>
  <si>
    <t>Differential settlement of foundation soils caused embankment cracking and piping failure. A minor quantity of effluent was released.</t>
  </si>
  <si>
    <t>Zlevoto No. 4, Yugoslavia</t>
  </si>
  <si>
    <t>Dam failure due to high phreatic surface and seepage breakout on the embankment face.  Tailings flow reached and polluted nearby river</t>
  </si>
  <si>
    <t>Dashihe, China</t>
  </si>
  <si>
    <t>The area experienced a M7.8 main shock, a M7.1 shock 15 days later, and numerous aftershocks of magnitude greater than 5.  Damage consisted of cracks on the downstream embankment face and tailings beach, accompanied by boils and fissures near the ponded water.  The dam did not fail and remained in service.</t>
  </si>
  <si>
    <t>Unidentified, Idaho, USA</t>
  </si>
  <si>
    <t>During the spring thaw, severe sloughing on the downstream face of the dam occurred, accompanied by extensive downslope creep of heavily saturated fill containing blocks of frozen soil.</t>
  </si>
  <si>
    <t>Cadet No. 2, Montana,</t>
  </si>
  <si>
    <t>Barite</t>
  </si>
  <si>
    <t>During initial raising of the starter dike, sand and gravel mill reject with excessive fines content was used as fill in the downstream portion of the raise.  This did not provide sufficient drainage, and a slide resulted due to the high phreatic surface.</t>
  </si>
  <si>
    <t>Silverton, Colorado, USA</t>
  </si>
  <si>
    <t xml:space="preserve">Tailings flow slide polluted nearly 100 miles (160 km) of the Animas river and its tributaries; severe property damage; no injuries </t>
  </si>
  <si>
    <t>Madjarevo, Bulgaria</t>
  </si>
  <si>
    <t>Rising of tailings above design level caused overloading of the decant tower and collectors, resulting in structural failure.  Tailings flowed through tower and collector into river and backwater of a water retention downstream.</t>
  </si>
  <si>
    <t>Carr Fork, Utah, USA (Anaconda)</t>
  </si>
  <si>
    <t>Adjacent to Bingham Canyon open pit; underground mine operated form 1979-1982 and re-opened in 1984. The embankment breached due to overtopping when a slide blocked the spillway structure.</t>
  </si>
  <si>
    <t>Skarn</t>
  </si>
  <si>
    <t>Mike Horse, Montana, USA (Asarco)</t>
  </si>
  <si>
    <t>During extreme runoff from a rain-on-snow event, the slopes of a sidehill diversion ditch became saturated and failed, directing the diverted streamflow into the abandoned impoundment.  The decant capacity was insufficient to discharge the inflow, and the embankment was breached by overtopping.</t>
  </si>
  <si>
    <t>Py, En, Ga</t>
  </si>
  <si>
    <t>Dresser No. 4, Montana,</t>
  </si>
  <si>
    <t>The apparent cause of failure was embankment sliding along residual and alluvial foundation soils. The tailings flowslide reached a nearby drainage and from there entered a creek.</t>
  </si>
  <si>
    <t>Keystone Mine, Crested Butte, Colorado, USA</t>
  </si>
  <si>
    <t>Now known as the Mt Emmons mine.</t>
  </si>
  <si>
    <t>Heath Steele main dam, Brunswick, Canada (American Metals)</t>
  </si>
  <si>
    <t>R,E</t>
  </si>
  <si>
    <t>Leakage of water containing copper and zinc. Dam built on fractured bedrock, with no liner or grouting.</t>
  </si>
  <si>
    <t>PY Ga</t>
  </si>
  <si>
    <t>PCS Rocanville, Saskatchewan, Canada</t>
  </si>
  <si>
    <t>K</t>
  </si>
  <si>
    <t>During operation, leakage of brine into the shallow aquifer was detected.</t>
  </si>
  <si>
    <t>Unidentified, Green River, Wyoming, USA</t>
  </si>
  <si>
    <t>Trona</t>
  </si>
  <si>
    <t>Foundation conditions consisted of highly fractured rock with open joints, and the dam initially incorporated a
nominal cutoff. Seepage containing high salt concentrations emerged on the surface downstream from the dam.</t>
  </si>
  <si>
    <t>Bafokeng, South Africa</t>
  </si>
  <si>
    <t>Pt</t>
  </si>
  <si>
    <t>ICOLD, WISE, Rico, Quelopana, 2019</t>
  </si>
  <si>
    <t>https://books.google.com/books?id=mDgarPrQ1_YC&amp;pg=PA383&amp;lpg=PA383&amp;dq=Bafokeng+tailings&amp;source=bl&amp;ots=rgKF0PG8jS&amp;sig=ZHuhBXlzouXT6uMa4exSS0DC96U&amp;hl=en&amp;sa=X&amp;ved=0ahUKEwjKj4OnguLMAhUMcj4KHaBwAc0Q6AEIMDAD#v=onepage&amp;q=Bafokeng%20tailings&amp;f=false (copied 9Jun16)</t>
  </si>
  <si>
    <t>Golden Gilpin Mine, Colorado, USA</t>
  </si>
  <si>
    <t>Deneen Mica Yancey County, North Carolina, USA</t>
  </si>
  <si>
    <t>Mica</t>
  </si>
  <si>
    <t>During a heavy rain, the dam overtopped and deep gullies were eroded into the embankment face.  This loss of support caused sliding of the downstream slope over its full height and over a width of 200 ft.  Slimes were released to an adjacent river.</t>
  </si>
  <si>
    <t>Ag</t>
  </si>
  <si>
    <t>Rain on heavy snowpack caused the impoundment to fill to capacity, and emergency pumping was insufficient to prevent overtopping with the loss of 2 million gallons of water and about 20% of the impounded tailings.</t>
  </si>
  <si>
    <t>Galena Mine, Idaho, USA (ASARCO) (2 of 2)</t>
  </si>
  <si>
    <t xml:space="preserve">Three tailings impoundments in a sidehill configuration adjoined each other within a narrow valley with a creek at their toe.  During a rain-on-snow event, flooding on the creek reached estimated 100-yr recurrence interval flows.  A culvert in the creek upstream from the impoundments became blocked by debris, diverting a large portion of the streamflow into the uppermost impoundment.  Lacking sufficient decant spillway capacity for these flows the uppermost embankment breached by overtopping, resulting in cascade failure of all three impoundments.  Tailings released in the failure covered about 5 acres, including a short section of highway and railroad track. </t>
  </si>
  <si>
    <t>Majdanpek, Serbia, Valja Fundata tailings dam, (RTB Copper Mines)</t>
  </si>
  <si>
    <t xml:space="preserve">Tailings and liquid flowed for 32 hours into the Valja Mastaka stream, reaching the Veliki Pek river at Debeli Lug, killing off the entire river fauna for several tens of kilometers, all the way to its confluence with the Danube. </t>
  </si>
  <si>
    <t>Berrien, France</t>
  </si>
  <si>
    <t>The starter dike for an upstream embankment partially breached due to seepage and piping after heavy rains.</t>
  </si>
  <si>
    <t>GCOS, Alberta, Canada</t>
  </si>
  <si>
    <t>Several episodes of instability occurred within compacted fill that was being placed over spigotted beach sand tailings during construction of upstream raises.</t>
  </si>
  <si>
    <t>Unidentified, Mississippi, USA #2</t>
  </si>
  <si>
    <t>When the embankment reached a height of 65 feet, slope instability occurred due to undrained shearing in soft foundation clays that had reached normally-consolidated conditions under the applied embankment loading.  Further raising was discontinued, and the impoundment was subsequently abandoned.</t>
  </si>
  <si>
    <t>Unidentified, Canaca, Mexico</t>
  </si>
  <si>
    <t>Overtopping resulted in breach of the embankment, loss of impounded water, and erosional-type gullying of tailings within the impoundment.  Flow sliding of the tailings mass, however, did not occur.</t>
  </si>
  <si>
    <t>Ray Mine, Arizona, USA #2 (Kennecott)</t>
  </si>
  <si>
    <t>Instability occurred along a small section of the embankment near the location where embankment failure had previously occurred on Dec. 2, 1972. No tailings were released. An earlier failure due to "perched seepage conditions along a slimes layer".</t>
  </si>
  <si>
    <t>(unidentified), Southwestern USA</t>
  </si>
  <si>
    <t>The dam included a 60 foot high zoned earthfill starter dike.  Prior to failure, two 15-foot high upstream raises had been added using perimeter dikes of uncompacted clayey soils derived from weathered shales.  A third raise of cycloned sand tailings was under construction when the uncompacted shale dikes slumped from increased load and pore pressure.  The resulting embankment breach took the form of a narrow gulley down to the level of the starter dike crest, and released about one-third of the impoundment contents in the form of a tailings flowslide. Tailings reached streams and rivers as far as 15 miles away.</t>
  </si>
  <si>
    <t>Earth Resources, N M,</t>
  </si>
  <si>
    <t>Improper operation and inadequate tailings beach deposition allowed ponded water to encroach on the embankment crest and overtopping failure to occur.</t>
  </si>
  <si>
    <t>Ray Mine, Arizona, USA</t>
  </si>
  <si>
    <t>Slope instability along a 500-ft section of the embankment caused failure to occur.  Instability is believed to have been related to saturation and perched seepage conditions along a layer of slimes deposited within the embankment 20 years earlier.  Released tailings covered a small section of an adjacent railroad.</t>
  </si>
  <si>
    <t>Brunita Mine, Caragena, Spain (SMM Penaroya)</t>
  </si>
  <si>
    <t>Zn, Pb, Cu</t>
  </si>
  <si>
    <t>Martín-Crespo et al 2017, Rodríguez et al. 2011, WISE</t>
  </si>
  <si>
    <t>In October 1972, an extremely intense rainfall event caused instability in the Brunita mine pond. A flash flood of the tailings killed one person and caused serious material damage.</t>
  </si>
  <si>
    <t>Buffalo Creek, West Virginia, USA (Pittson Coal Co.)</t>
  </si>
  <si>
    <t>ICOLD, WISE, Rico, CDA 2017</t>
  </si>
  <si>
    <t>Tailings traveled 27 km downstream, 125 people lost their lives, 500 homes were destroyed. Property and highway damage exceeded $65 million</t>
  </si>
  <si>
    <t>Galena Mine, Idaho, USA (ASARCO) (1 of 2)</t>
  </si>
  <si>
    <t>Flooding on the stream adjacent to the toe of four sidehill type impoundments caused erosion damage to the embankments.</t>
  </si>
  <si>
    <t>Fort Meade, Florida (Cities Service)</t>
  </si>
  <si>
    <t>WISE, Rico, CDA 2017</t>
  </si>
  <si>
    <t>Breach of the dam allowed the phosphatic clay slimes to enter the Peace River, where they were carried in suspension for 120 km. The cause of the failure is unknown, although the dam was observed to have been intact and with no signs of distress 15 minutes before the failure occurred.</t>
  </si>
  <si>
    <t>Certej gold mine, Romania</t>
  </si>
  <si>
    <t>Mining Watch Romania, 30Oct14;  Adevărul, 14Oct10, Rana</t>
  </si>
  <si>
    <t>43 years since the Certej gold mine dam failure, Mining Watch Romania, October 30, 2014; Certej 1971 forgotten tragedy of 89 lives buried under 300 thousand cubic meters of mud, Adevărul, October 14, 2010</t>
  </si>
  <si>
    <t>Chungar, Peru</t>
  </si>
  <si>
    <t>yes</t>
  </si>
  <si>
    <t>Rudolph &amp; Coldewey 2008</t>
  </si>
  <si>
    <t>M 4.8 earthquake caused a landslide that broke the tailings dam.  Tailings mud destroyed the surface facilities of the mine and flew into the shafts. Only 25 miners survived. (used average for deaths for severity score)</t>
  </si>
  <si>
    <t>Ticapampa, Peru</t>
  </si>
  <si>
    <t>3 dead, 1 destroyed house, interruption of little Lima highway-Huaraz.</t>
  </si>
  <si>
    <t>Pinchi Lake, BC, Canada</t>
  </si>
  <si>
    <t>Water decanted from the impoundment flowed in an unlined channel parallel to the downstream toe of the dam.  Erosion of the unlined channel produced downcutting of as much as 12 feet.  This triggered cracking and deformation of the downstream embankment slope, with movements seated within lacustrine foundation sediments at a depth coincident with the eroded channel bottom.</t>
  </si>
  <si>
    <t>Atacocha, Peru (Compañía Minera Atacocha)</t>
  </si>
  <si>
    <t>St</t>
  </si>
  <si>
    <t>Pollution of Huallaga river and damage to road infrastructure</t>
  </si>
  <si>
    <t>Quiruvilca mine, Almivirca tailings dam, Peru (2 of 2)</t>
  </si>
  <si>
    <t>Cu, Ag, Pb, Zn</t>
  </si>
  <si>
    <t>Pollution of San Felipe river</t>
  </si>
  <si>
    <t>Western Nuclear, Jeffrey City, Wyoming, USA</t>
  </si>
  <si>
    <t>A break in the tailings discharge line caused the dike to breach and tailings to flow for a period of 2 hours.  No offsite contamination occurred.</t>
  </si>
  <si>
    <t>Mufulira, Zambia (Roan Consolidated Mines)</t>
  </si>
  <si>
    <t>Saturated slime tailings deposited in a TSF #3 over subsidence feature flowed into an underground mine killing 89 miners.</t>
  </si>
  <si>
    <t>Maggie Pye, United Kingdom</t>
  </si>
  <si>
    <t>Slope failure occurred immediately after completion of a perimeter dike to raise the embankment and following a period of heavy rainfall.</t>
  </si>
  <si>
    <t>Park, United Kingdom</t>
  </si>
  <si>
    <t>Overtopping failure occurred due to ice blockage of a decant structure.</t>
  </si>
  <si>
    <t>Portworthy, United Kingdom</t>
  </si>
  <si>
    <t>Dam breach occurred due to structural failure of a decant conduit.</t>
  </si>
  <si>
    <t>Unidentified, Mississippi, USA</t>
  </si>
  <si>
    <t>Overtopping occurred due to accumulation of water in the impoundment from hurricane rainfall.  The embankment breached and water was released, but flow failure of the tailings did not develop.</t>
  </si>
  <si>
    <t>Williamsport Washer, Maury County, Tennessee, USA</t>
  </si>
  <si>
    <t>No details provided.</t>
  </si>
  <si>
    <t>Phoenix Copper, BC</t>
  </si>
  <si>
    <t>Piping failure occurred 25 years after closure with a release of 9 million gallons of tailings and supernatant.</t>
  </si>
  <si>
    <t>Bilbao, Spain</t>
  </si>
  <si>
    <t>Sloughing of the rockfill dam following heavy rains caused large strains in the saturated tailings deposit that induced liquefaction and tailings flowsliding, with major downstream damage and loss of life.</t>
  </si>
  <si>
    <t>Buenaventura, Peru</t>
  </si>
  <si>
    <t>Gill 2011, Oldecop &amp; Rodríguez 2007</t>
  </si>
  <si>
    <t>"Damage to the agriculture of Huachocolpa, pollution" (not enough information for a higher Severity Code) (http://www.acingenieros.com/descargas/pdfs/Articulo_03_Parte_03.pdf)</t>
  </si>
  <si>
    <t>Monsanto Dike 15, TN,</t>
  </si>
  <si>
    <t xml:space="preserve">Excessive seepage through the dam occurred during the first few years of operation. No loss of tailings, or damage to dam.  </t>
  </si>
  <si>
    <t>Stoney Middleton, UK</t>
  </si>
  <si>
    <t>The retaining dam of a settling pond burst and there was damage to property and roads.</t>
  </si>
  <si>
    <t>Yauli-Yacu, Peru</t>
  </si>
  <si>
    <t xml:space="preserve">Gill 2011, Oldecop &amp; Rodríguez 2007  </t>
  </si>
  <si>
    <t>Interruption of the central road and pollution of the Rimac River (not enough information for a higher Severity Code).</t>
  </si>
  <si>
    <t>Hokkaido, Japan</t>
  </si>
  <si>
    <t>The embankment failed by liquefaction during the M7.8 Tokachi-Oki earthquake, and the resulting flowslide reached and crossed a river at the downstream toe of the embankment</t>
  </si>
  <si>
    <t>Agrico Chemical, Florida, USA</t>
  </si>
  <si>
    <t>Dam breach resulted in pollution of a nearby creek and the Peace River.</t>
  </si>
  <si>
    <t>IMC K-2, Saskatchewan, Canada</t>
  </si>
  <si>
    <t>The collector ditch proved to be too shallow to completely control seepage.</t>
  </si>
  <si>
    <t>Iwiny Tailings Dam, Poland</t>
  </si>
  <si>
    <t>ICOLD Bulletin 121</t>
  </si>
  <si>
    <t>Underground mining upward stopping created a cavity and ultimately a sinkhole beneath the upstream slope of the dam.  A breach occurred near S end of dam: liquefied tailings swept down the valley with a width of 50m to 220m, covering 7 small villages, destroying the railway and killing 18 people.</t>
  </si>
  <si>
    <t>Climax, Grand Junction, CO, USA - Mill (Climax Molybdenum Co)</t>
  </si>
  <si>
    <t>Mill decommissioned in 1970</t>
  </si>
  <si>
    <t xml:space="preserve"> Fort Meade, Florida (Mobil Chemical)</t>
  </si>
  <si>
    <t>250,000 m3 of phosphatic clay slimes, 1.8 million m3 of water.  Spill reaches Peace River, fish kill reported</t>
  </si>
  <si>
    <t>Unidentified, United Kingdom</t>
  </si>
  <si>
    <t>The failure occurred during regrading operations to stabilize bulging and deformation of the downstream dam slope that had occurred two months previously.  The tailings flow failure covered an area of 4 ha.</t>
  </si>
  <si>
    <t>Unidentified, United Kingdom #2</t>
  </si>
  <si>
    <t>Unidentified, United Kingdom #3</t>
  </si>
  <si>
    <t>Aberfan, Tip No 7, South Wales Colliery</t>
  </si>
  <si>
    <t>Blight &amp; Fourie, 2004; WISE; Wikipedia</t>
  </si>
  <si>
    <t xml:space="preserve">Coal tip (waste rock pile) failure. Waste dumped over spring on hillside above village in Tips;  a Tip failed in 1939 burying a road, Tip 4 failed in 1944, Tip 7 failed in 1966 and slid into village </t>
  </si>
  <si>
    <t>Geising/Erzgebirge, German Democratic Republic VEB Zinnerz</t>
  </si>
  <si>
    <t>Collapse of stream deviation tunnel located under the Tiefenbachtal tailings dam. The iron oxide slurry reached the Müglitz river and then the Elbe river, coloring it red until Hamburg.</t>
  </si>
  <si>
    <t>Mir mine, Sgurigrad, Bulgaria</t>
  </si>
  <si>
    <t>ICOLD, WISE, Quelopana, 2019</t>
  </si>
  <si>
    <t>Tailings wave traveled 8 km to the city of Vratza and destroyed half of Sgorigrad village 1 km downstream, killing 488 people.</t>
  </si>
  <si>
    <t>Williamthorpe, UK #2</t>
  </si>
  <si>
    <t>A slurry pond that had been built into the Old Dirt Tip collapsed, sending a flow of tailings over an adjacent road which was covered to a depth of 3m and remained closed for 10 days.</t>
  </si>
  <si>
    <t>Gypsum Tailings Dam (Texas, USA)</t>
  </si>
  <si>
    <t>ICOLD, WISE, CDA 2017</t>
  </si>
  <si>
    <t>The failure is attributed to seepage-related slumping and piping that initiated at the toe and progressed until breach of the embankment and tailings flowsliding occurred.  The drainage system is believed to have been ineffective due to insufficient permeability of the sand.</t>
  </si>
  <si>
    <t>Williamthorpe, UK #1</t>
  </si>
  <si>
    <t>The failure is thought to have been triggered by excess foundation pore pressures.</t>
  </si>
  <si>
    <t>Derbyshire, United Kingdom</t>
  </si>
  <si>
    <t>Failure by foundation sliding was attributed to artesian foundation pore pressures produced by seepage from adjacent active impoundments and natural recharge, with subsidence from underground workings as a possible contributing cause.</t>
  </si>
  <si>
    <t>Tymawr, United Kindom #2</t>
  </si>
  <si>
    <t>Lagoon has been formed in heaps of colliery waste on mountain side.  When tailings level reached 175m, the downslope bund breached and the released tailings flowed down towards the river and entered the colliery car park at elevation 65m where it smashed two or three cars.  It could easily have gone down the shaft.</t>
  </si>
  <si>
    <t>El Cobre Old Dam</t>
  </si>
  <si>
    <t>The tailings failures of March 28, 1965, were from La Ligua, Chile, earthquake.  This accounts for a sigificant part of the large number of earthquakes in the period of 1960-1970.  About half of the failed dams  were abandoned, and half were lecated at operating mines. (see Villavicencio et al, 2014).  The dam had been constructed according to the upstream method by spigotting from flumes on the crest and was in use as an emergency impoundment at the time of the earthquake.  Embankment slopes as steep as 1.2:1 and the presence of slimes layers near the face suggest that static stability may have been marginal even before the earthquake.  The tailings flowslide destroyed the town of El Cobre, killing more than 200.</t>
  </si>
  <si>
    <t>El Cobre New Dam</t>
  </si>
  <si>
    <t>The tailings failures of March 28, 1965, were from La Ligua, Chile, earthquake.  The dam was constructed by cycloning and is inferred to have been raised according to the downstream method with a downstream slope of 3.7:1.  The impoundment had undergone rapid filling immediately prior to the M7-7 1/4 La Ligua earthquake of March 28, 1965.  Eyewitness accounts indicated that the impounded slimes completely liquefied, with waves generated on the surface.  Inertial forces combined with increased pressure from the liquefied slimes opened a breach near the abutment, which was rapidly enlarged by the flowslide.  The failure, combined with that of the adjacent Old Dam, destroyed the town of El Cobre and killed more than 200 people.</t>
  </si>
  <si>
    <t>El Cobre Small Dam - El Soldado (Penarroya)</t>
  </si>
  <si>
    <t>The El Cobre Small Dam was adjacent to the New Dam and Old Dam, both of which failed during the M7-7 1/4 La Ligua earthquake.  The Small Dam was similar in construction to the Old Dam with steep (1.2:1) slopes, but was abandoned at the time of the earthquake, with a desiccated surface crust about 5 m deep.  Damage in the form of local slides is reported, but the dam remained essentially intact.</t>
  </si>
  <si>
    <t>21st c</t>
  </si>
  <si>
    <t>La Patagua New Dam, Chile (La Patagua - private)</t>
  </si>
  <si>
    <t>ICOLD, Rico, Rana</t>
  </si>
  <si>
    <t>The tailings failures of March 28, 1965, were from La Ligua, Chile, earthquake.  The New Dam was being used to retain mill process water at the time of the M7-7 1/4 1965 La Liqua earthquake, and pond water levels retained by the upstream-type embankment were relatively high.  Embankment slopes were a maximum of 1.4:1.  The dam failed by liquefaction during the earthquake, but no damage was reported.</t>
  </si>
  <si>
    <t>Los Maquis No. 3</t>
  </si>
  <si>
    <t>The tailings failures of March 28, 1965, were from La Ligua, Chile, earthquake.  The dam was constructed by the upstream method with slopes as steep as 1.4:1.  No damage from the resulting flowslide was reported.</t>
  </si>
  <si>
    <t>Bellavista, Chile</t>
  </si>
  <si>
    <t>The tailings failures of March 28, 1965, were from La Ligua, Chile, earthquake.  Only 8m separated the edge of the ponded water from the crest of this upstream-type embankment with slopes as steep as 1.4:1. According to eyewitness accounts, the face of the embankment slid first, followed by flowsliding of the tailings behind the breach.</t>
  </si>
  <si>
    <t>Hierro Viejo, Chile</t>
  </si>
  <si>
    <t>The tailings failures of March 28, 1965, were from La Ligua, Chile, earthquake.  This upstream dam experienced liquefaction flow failure. The liquefied tailings traveled a distance of 1 km on the gently sloping valley floor without doing any damage.</t>
  </si>
  <si>
    <t>Ramayana No. 1, Chile</t>
  </si>
  <si>
    <t>The tailings failures of March 28, 1965, were from La Ligua, Chile, earthquake.  Two nearly identical upstream type dams were located on a 30 degree mountainside slope and used alternately.  Dam No.  1 was breached during the M7-7 1/4 Ligua earthquake, releasing a small flowslide from the upper portion of the impounded tailings.</t>
  </si>
  <si>
    <t>Cerro Blanco de Polpaico, Chile</t>
  </si>
  <si>
    <t>The tailings failures of March 28, 1965, were from La Ligua, Chile, earthquake.  The rockfill dam with slideslopes of about 1.5:1.  Damage consisted of shallow longitudinal cracking on the crest.</t>
  </si>
  <si>
    <t>El Cerrado, Chile</t>
  </si>
  <si>
    <t>The tailings failures of March 28, 1965, were from La Ligua, Chile, earthquake.  The impoundment, incorporating 3 levels, had been abandoned for 10 years.  The embankments were constructed with 1.4:1 slopes.  The earthquake produced cracks up to 6 feet deep along the entire crest accompanied by several circular slides, especially at corners of the embankment.  Crest deformation up to 1 foot also occurred.</t>
  </si>
  <si>
    <t>Los Maquis No. 1</t>
  </si>
  <si>
    <t>ICOLD, Quelopana, 2019</t>
  </si>
  <si>
    <t>The tailings failures of March 28, 1965, were from La Ligua, Chile, earthquake.  The dam experienced strong shaking during the earthquake and was adjacent to the active Los Maguis No.  3 dam which failed. The No.1 dam had been out of service for many years, and experienced only slight cracking along the crest and small slides in dry tailings on the sideslopes.</t>
  </si>
  <si>
    <t>Sauce No. 1, Chile</t>
  </si>
  <si>
    <t>The tailings failures of March 28, 1965, were from La Ligua, Chile, earthquake.  The No. 1 dam had been constructed with 1.7:1 slopes and was in active operation at the time of the earthquake.  Serious cracking occurred at one corner, but the embankment did not fail.</t>
  </si>
  <si>
    <t>Sauce No. 2, Chile</t>
  </si>
  <si>
    <t>The tailings failures of March 28, 1965, were from La Ligua, Chile, earthquake.  The No. 2 dam was inactive at the time of the earthquake, and suffered minor cracking.</t>
  </si>
  <si>
    <t>Sauce No. 3, Chile</t>
  </si>
  <si>
    <t>The tailings failures of March 28, 1965, were from La Ligua, Chile, earthquake.  The No.  3 dam was inactive at the time of the earthquake, and suffered minor cracking.</t>
  </si>
  <si>
    <t>Sauce No. 4, Chile</t>
  </si>
  <si>
    <t>The tailings failures of March 28, 1965, were from La Ligua, Chile, earthquake. The No. 4 dam was inactive at the time of the earthquake, and suffered minor cracking.</t>
  </si>
  <si>
    <t>Cerro Negro No. (3 of 5)</t>
  </si>
  <si>
    <t>The upstream type dam experienced strong shaking during the M7-7 1/4 La Ligua earthquake.  Eyewitness accounts indicate that surface waves were generated on the liquefied slimes for as long as 1-1/2 minutes after shaking ceased.  These waves of liquefied slimes eroded the small perimeter dike on the embankment crest, breaching the embankment and producing a tailings flowslide.</t>
  </si>
  <si>
    <t>Cerro Negro No. (2 of 5)</t>
  </si>
  <si>
    <t>The Cerro Negro No.  2 dam was inactive at the time of the M7-7 1/4 La Ligua earthquake and adjacent to the No.  3 dam which failed.  Its slopes were as steep as 1:1.  The No.  2 dam, like the adjoining inactive No.  1 dam, experienced cracking along the crest and small slides.</t>
  </si>
  <si>
    <t>Cerro Negro No. (1 of 5)</t>
  </si>
  <si>
    <t>The Cerro Negro No. 1 dam was inactive at the time of the M7-7 1/4 La Ligua earthquake and adjacent to the No. 3 dam which failed.  Its slopes were as steep as 1:1.  The No. 1 dam experienced cracking, especially along the crest, and some small slides.</t>
  </si>
  <si>
    <t>American Cyanamid, Florida #2</t>
  </si>
  <si>
    <t>Release of impounded phosphatic clay slimes caused pollution of an adjacent creek and the Alafia River</t>
  </si>
  <si>
    <t>N'yukka Creek, USSR</t>
  </si>
  <si>
    <t>The dam was constructed as a starter dike for subsequent upstream raising, and operated initially to retain water.  During first filling, sinkholes appeared in both abutments, and were initially treated by covering with tailings.  When this proved ineffective, a concrete cutoff wall was constructed through the embankment and into the foundation.  Sinkhole development was attributed to thawing of foundation permafrost that allowed ice-filled joints in foundation rock to transmit seepage and piping to occur.</t>
  </si>
  <si>
    <t>The dam was initially constructed and raised using clay and gravel soils with downstream slopes of 1.5:1.  Slope instability occurred due to lack of internal drainage and the steep embankment slopes.  An internal drainage zone was incorporated for subsequent raises of the dam.</t>
  </si>
  <si>
    <t>Alcoa, Texas, USA</t>
  </si>
  <si>
    <t>Cause of the failure is not reported.  Released material was contained in a downstream impoundment.</t>
  </si>
  <si>
    <t xml:space="preserve">Castano Viejo Mine, San Juan, Argentina </t>
  </si>
  <si>
    <t>Pb, Zn, Cu, Ag</t>
  </si>
  <si>
    <t>Wood</t>
  </si>
  <si>
    <t xml:space="preserve">Garino et al 2016, Pacheco 2018. </t>
  </si>
  <si>
    <t>The mine utilized several primative dams, one of which collapsed during operation. The reason of the failure is unknown but there is some evidence suggesting it was caused by water injection, due the rupture of a decant pipe, followed by erosion of the external slope and tailings liquefaction. The tailings flowed downstream causing 3 causalities without reaching the Castaño River.</t>
  </si>
  <si>
    <t>El Descargador, Cartagena-La Unión, Murcia province, Spain (Belleza Group)</t>
  </si>
  <si>
    <t xml:space="preserve">Tailings dam failure due to static liquefaction after several days of rain. The release affected an area of 4 km2, different infrastructures (Cartagena-Cabo de Palos highway, the Cartagena-Los Blancos railroad), the watercourse of Beal wadis stream, and the El Mar Menor lagoon, an area of great ecological and patrimonial value in the Mediterranean Sea </t>
  </si>
  <si>
    <t>Utah Construction, Riverton, Wyoming, USA</t>
  </si>
  <si>
    <t>The dam was intentionally breached and a 2-foot depth of effluent was released to prevent uncontrolled release of the impoundment contents during heavy rain.</t>
  </si>
  <si>
    <t>Louisville, USA</t>
  </si>
  <si>
    <t>Carbide</t>
  </si>
  <si>
    <t>Excessive seepage and subsequent erosion of the embankment</t>
  </si>
  <si>
    <t>Huogudu, Yunnan Tin Group Co., Yunnan</t>
  </si>
  <si>
    <t>Mines Development, Edgemont, South Dakota, USA</t>
  </si>
  <si>
    <t>The dam failed from unreported causes.  Tailings released reached a creek and some were carried 25 miles to a reservoir downstream.</t>
  </si>
  <si>
    <t>American Cyanamid, Florida</t>
  </si>
  <si>
    <t>ICOLD; Beavers 2013.</t>
  </si>
  <si>
    <t>A gypsum stack dike break occurred at American Cyanamid Phosphate Complex in Brewster, Florida.  Approximately 3 billion gallons of process water were released into Hooker's Prairie.  The water was contained and limed on-site before the water was discharged into the South Prong of the Alafia River.  (An Overview of Phosphate Mining and Reclamation in Florida, Casey Beavers, University of Florida thesis, April 2013)</t>
  </si>
  <si>
    <t>Quiruvilca mine, Almivirca tailings dam, Peru (1 of 2)</t>
  </si>
  <si>
    <t>ICOLD, Oldecop &amp; Rodríguez 2007</t>
  </si>
  <si>
    <t>An earthquake of M6-3/4 that occurred in northern Peru following 3 weeks of heavy rainfall caused liquefaction failure of a tailings embankment located in the vicinity of the epicenter.</t>
  </si>
  <si>
    <t>Union Carbide, Maybell, Colorado, USA</t>
  </si>
  <si>
    <t>The dam failed from unreported causes.  No damage was reported, and effluent released did not reach any flowing stream.</t>
  </si>
  <si>
    <t>Tymawr, United Kingdon #1</t>
  </si>
  <si>
    <t>Lagoon had been formed in the toe of a pile of colliery waste on a valley side at an elevation of about 183m, and washery tailings pumped to it by pipeline.  The downslope bund overtopped and breached, releasing tailings that flowed down to an elevation of 65m near the Rhondda River.</t>
  </si>
  <si>
    <t>Jupille, Belgium</t>
  </si>
  <si>
    <t>Blight &amp; Fourie 2004, CDA 2017</t>
  </si>
  <si>
    <t>Cause - Fly ash dum faulure due to removal of toe support of dump. 11 deaths, houses destroyed.</t>
  </si>
  <si>
    <t>La Luciana, Reocín (Santander), Cantabria, Spain</t>
  </si>
  <si>
    <t>Fernández-Naranjo 2017, Quelopana, 2019</t>
  </si>
  <si>
    <t>Several victims of the first failure died because they were trapped when a second landslide buried them. The material reached distances over 500 m until have been channeled to the Besaya River.</t>
  </si>
  <si>
    <t>San Finx (Industrias Gallegas S.A.), Lousame, La Coruña, Galicia, Spain</t>
  </si>
  <si>
    <t>Rego Candamil Néstor, ‘Pregunta sobre las minas de San Fins en Lousame’, 2021</t>
  </si>
  <si>
    <t>The release left sterile patches of land, turning many highquality plots into wasteland</t>
  </si>
  <si>
    <t>Lower Indian Creek, MO, USA</t>
  </si>
  <si>
    <t>The original earthfill dam was constructed in 1953 to an initial height of 45 feet and raised several times with additional earthfill.  In 1959, the spillway washed out in a flood, causing some release of tailings but no breach or damage to the dam embankment.  In 1960, the dam was reported to have shown signs of slumping on its 2:1 downstream face and was buttressed with a rockfill toe berm at a 3:1 slope.  The dam remained in service was raised from 1971 to 1976 with cycloned sand tailings, and reached an ultimate height of 83 feet.</t>
  </si>
  <si>
    <t>Union Carbide, Green River, Utah, USA</t>
  </si>
  <si>
    <t>The tailings dam failed during a flash flood, with tailings and mill effluent reaching a creek and river.</t>
  </si>
  <si>
    <t>Mailuu-Suu #7 tailings dam (Kyrgyzstan)</t>
  </si>
  <si>
    <t>Wikipedia (2017)</t>
  </si>
  <si>
    <t>About 50% of the entire volume of the dam flowed into the swift Mailuu-Suu River, only 30 metres (98 ft) downhill from the breach. The waste then spread about 40 kilometres (25 mi) downstream across the national border into Uzbekistan then into the heavily populated Fergana Valley. Multiple deaths.</t>
  </si>
  <si>
    <t>Milpo, Peru</t>
  </si>
  <si>
    <t xml:space="preserve">Oldecop &amp; Rodríguez 2007  </t>
  </si>
  <si>
    <t>Several dead, interruption of the mountain road Pasco-Huánuco, environmental damage</t>
  </si>
  <si>
    <t>Grootvlei, South Africa</t>
  </si>
  <si>
    <t>An embankment slope failure occurred after a prolonged period of rain when water covered the tailings beach and encroached upon the embankment crest.  About one third of the impoundment contents were lost in the ensuing tailings flowslide.</t>
  </si>
  <si>
    <t>Unidentified, Peace River, Florida, USA 3/52</t>
  </si>
  <si>
    <t>The dam failed by sliding of the downstream and possibly also the upstream slope.</t>
  </si>
  <si>
    <t>Unidentified, Alfaria River, Florida, USA 2/52</t>
  </si>
  <si>
    <t>The dam incorporated a return-water canal at its downstream toe that impounded water against the downstream face of the dam.  Failure occurred when water in the canal was released by a break in its confining dike.  The rapid reduction in canal tailwater level probably caused rapid-drawdown instability of the downstream slope of the impoundment dam.  The breach was about 100 feet wide, and the resulting release of phosphatic clay slimes impounded behind the dam produced suspended solids concentrations as high as 20,000 ppm in the Alafia River.</t>
  </si>
  <si>
    <t>Casapulca, Peru (Centromin)</t>
  </si>
  <si>
    <t xml:space="preserve">Oldecop &amp; Rodríguez 2007.  </t>
  </si>
  <si>
    <t>Contamination of the Rimac River, several deaths</t>
  </si>
  <si>
    <t>Unidentified, Peace River, Florida, USA 9/51</t>
  </si>
  <si>
    <t>At the time of failure, the impoundment contained about 12 feet of phosphatic clay slimes and 1.5 feet of water in direct contact with the upstream embankment face.  Failure occurred by seepage and piping on the downstream face of the embankment, with a possible contributing factor being 1.6 inches of rainfall prior to failure.  The released slimes produced suspended solids concentrations of 15,000 ppm in a creek immediately adjacent to the impoundment and 800 ppm in the Peace River farther downstream.</t>
  </si>
  <si>
    <t>Unidentified, Peace River, Florida 7/51</t>
  </si>
  <si>
    <t>The dam had been constructed to a height of 100 feet using draggling-cast mine waste, probably consisting of sands and clays.  At the time of failure, phosphate slimes and clear water were impounded to a depth of 25 feet, and failure is believed to have been due to seepage and piping, perhaps exacerbated by considerable rainfall just prior to the failure.  The released slimes produced suspended solids concentrations as high as 800 ppm in the Peace River.</t>
  </si>
  <si>
    <t>Unidentified, Peace River, Florida, USA 2/51</t>
  </si>
  <si>
    <t>The dam had been raised in height several months prior to the failure using sand fill.  At the time of failure, water at least 5 feet deep was in direct contact with the upstream face of the dam, including the interface between the new and old fill.  The failure is thought to be related to either the incorporation of logs and brush in the original portion of the structure, or an old decant pipe found at the bottom of the breach.  In either case, seepage and piping were the eventual cause of failure.  The phosphate clay slimes released produced suspended solids concentrations as high as 8000 ppm in the Peace River.</t>
  </si>
  <si>
    <t>Sullivan Mine, Kimberley, BC, Canada</t>
  </si>
  <si>
    <t>The embankment was constructed by direct spigotting of tailings using upstream raising procedures.  The foundation is believed to have consisted of low-permeability glacial till.  The failure is attributed to freezing of the dam face during a period of high snowmelt and spring runoff that raised the phreatic surface and caused slope instability.  A large tailings flowslide was triggered that moved toward, but apparently did not reach, the St.  Mary River a few miles away. Frozen blocks of material were observed in the flow failure mass.</t>
  </si>
  <si>
    <t>Castle Dome, Arizona, USA</t>
  </si>
  <si>
    <t>The failure of a sand dike occurred due to excessive seepage and high phreatic conditions.</t>
  </si>
  <si>
    <t>Hollinger, Canada</t>
  </si>
  <si>
    <t xml:space="preserve">The dam was constructed on 5 to 17 feet of muskeg overlying alluvial sands, clays, and clayey silts.  Between 1936 and 1944, 17 separate episodes of foundation sliding occurred, producing subsidence of the embankment crest and lateral spreading.  Failures occurred rapidly (within a few minutes) and without warning. Crest subsidence ranged from 4-8 feet when the embankment height was about 15 feet to 20-25 feet, after embankment raising to a height of 50 ft. </t>
  </si>
  <si>
    <t>Tip No 4, UK</t>
  </si>
  <si>
    <t>Captains Flat Dump 3, Australia</t>
  </si>
  <si>
    <t>No details of the failure are available, except that the tailings liquefied and the resulting tailings flowslide reached a nearby river.</t>
  </si>
  <si>
    <t>Kennecott, Utah, USA</t>
  </si>
  <si>
    <t>Dam breach was caused by shear failure in weak foundation materials.</t>
  </si>
  <si>
    <t>Kennecott, Garfield, Utah, USA</t>
  </si>
  <si>
    <t>Breach of the embankment triggered a tailings flowslide.  Accounts indicate that rainfall proceeding the failure which may have increased dike saturation, and that "minor shearing" may have initiated the failure.</t>
  </si>
  <si>
    <t>St. Joe Lead, Flat Missouri, USA</t>
  </si>
  <si>
    <t>During embankment raising, a portion of the tailings was discharged from the rear of the impoundment producing a narrow sand tailings beach and accumulation of water near the embankment crest.</t>
  </si>
  <si>
    <t>Captains Flat Dump 6A, Australia</t>
  </si>
  <si>
    <t>Abercyon, UK</t>
  </si>
  <si>
    <t>Los Cedros, Tlalpujahua, Michoacán, México</t>
  </si>
  <si>
    <t>Macias et al, 2015</t>
  </si>
  <si>
    <t>The 27 May 1937 catastrophic flow failure of gold tailings at Tlalpujahua, Michoacán, Mexico, J. L. Macías, P. Corona-Chávez, J. M. Sanchéz-Núñez, M. Martínez-Medina, V. H. Garduño-Monroy, L. Capra, F. García-Tenorio, and G. Cisneros-Máximo, Nat. Hazards Earth Syst. Sci., 15, 1069–1085, 2015, www.nat-hazards-earth-syst-sci.net/15/1069/2015/</t>
  </si>
  <si>
    <t>Simmer and Jack, South Africa</t>
  </si>
  <si>
    <t>ICOLD, Infomine</t>
  </si>
  <si>
    <t>Embankment breach occurred after a period of rain and in an area weakened by excavation.  The tailings flowslide traveled a considerable distance and engulfed a mine train with multiple deaths.  http://www.infomine.com/library/publications/docs/Golder2012.pdf  took steam engine of the rail and killed people in mine houses.</t>
  </si>
  <si>
    <t>Barahona, Chile</t>
  </si>
  <si>
    <t>The dam was constructed by cycloning sand tailings to form the outer shell.  Embankment slopes were as steep as 1:1, and at the time of failure the last perimeter dike on the embankment crest had been constructed to a height of 55 feet. The dam failed by liquefaction during the M8.3 Talca earthquake of October 1, 1928.  A tailings flowslide developed through a breach section approximately 1500 feet wide and flowed down a valley, killing 54 people.</t>
  </si>
  <si>
    <t>Unidentified, South Africa</t>
  </si>
  <si>
    <t>Mention is made of a failed tailings dam. No further details are provided.</t>
  </si>
  <si>
    <t>Agua Dulce, Sewell, VI Region, Rancagua, Chile</t>
  </si>
  <si>
    <t xml:space="preserve"> ====</t>
  </si>
  <si>
    <t>Overall Stats</t>
  </si>
  <si>
    <t>sum indx</t>
  </si>
  <si>
    <t>Total</t>
  </si>
  <si>
    <t>TSF FAILURE CODE CLASSIFICATIONS (Chambers, Jul15, rev Mar18)</t>
  </si>
  <si>
    <t>avgindx</t>
  </si>
  <si>
    <t>Average</t>
  </si>
  <si>
    <t>Very Serious Tailings Dam Failures = multiple loss of life and/or release of ≥ 1,000,000 m3 total discharge, and/or release travel of 20 km or more</t>
  </si>
  <si>
    <t>Serious Tailings Dam Failures = loss of life and/or release of ≥ 100,000 m3, &lt; 1,000,000 m3 total discharge</t>
  </si>
  <si>
    <t>Reference Decade 1991-2000</t>
  </si>
  <si>
    <r>
      <t>Other Tailings Dam Failures = Engineering/facility failures other than those classified as Very Serious or Serious, releae of &lt;</t>
    </r>
    <r>
      <rPr>
        <b/>
        <sz val="11"/>
        <rFont val="Calibri"/>
        <family val="2"/>
      </rPr>
      <t xml:space="preserve"> 100,000 m3 total discharge, </t>
    </r>
    <r>
      <rPr>
        <b/>
        <sz val="11"/>
        <rFont val="Aptos Narrow"/>
        <family val="2"/>
        <scheme val="minor"/>
      </rPr>
      <t>no loss of life</t>
    </r>
  </si>
  <si>
    <t>Waste-Related Accidents = Related facility tailings failures (e.g. sinkholes, pipelines), and non-tailings incidents (e.g. mine plug failures, waste rock failures, etc.)</t>
  </si>
  <si>
    <t>Filtered Tailings, Waste Rock, Co-Diposal, and Heap Leach Failures</t>
  </si>
  <si>
    <t xml:space="preserve"> =======</t>
  </si>
  <si>
    <t>RETURN TO TOP</t>
  </si>
  <si>
    <t>Deposit Type:</t>
  </si>
  <si>
    <t>ICOLD 
DAM-TYPE KEY</t>
  </si>
  <si>
    <t>DAM FILL
MATERIAL KEY</t>
  </si>
  <si>
    <t xml:space="preserve">          INCIDENT-TYPE KEY</t>
  </si>
  <si>
    <t xml:space="preserve">         INCIDENT CAUSE CLASSIFICATIONS</t>
  </si>
  <si>
    <t>PCD-</t>
  </si>
  <si>
    <t>Porphyry Copper Deposit. Mineralization occurs as disseminations, in veinlets, and breccias. Always some pyrite in unoxidized/enriched zones, enargite can occur in upper reaches</t>
  </si>
  <si>
    <t>Upstream</t>
  </si>
  <si>
    <t>1A</t>
  </si>
  <si>
    <t>Active Dam Failure</t>
  </si>
  <si>
    <t>Slope instability - static failure</t>
  </si>
  <si>
    <t>HT Manto-</t>
  </si>
  <si>
    <t>High-Temperature Manto - mineralization hosted by volcanic rocks, especially confined to certain volcanic layers forming a tabular body</t>
  </si>
  <si>
    <t>Downstream</t>
  </si>
  <si>
    <t>Cycloned sand</t>
  </si>
  <si>
    <t>1B</t>
  </si>
  <si>
    <t>Inactive Dam Failure</t>
  </si>
  <si>
    <t>Seepage - seepage and internal erosion</t>
  </si>
  <si>
    <t>Skarn-</t>
  </si>
  <si>
    <t>High-temperature mineralization hosted by limestone, which was altered due to heat</t>
  </si>
  <si>
    <t>Centerline</t>
  </si>
  <si>
    <t>Mine waste</t>
  </si>
  <si>
    <t>2A</t>
  </si>
  <si>
    <t>Active Tailings Accident</t>
  </si>
  <si>
    <t>Foundation - structural and foundation conditions, foundations with insufficient investigations</t>
  </si>
  <si>
    <t>Placer-</t>
  </si>
  <si>
    <t>gold, and other heavy minerals like tin, occur as small grains in unconsolidated sediments</t>
  </si>
  <si>
    <t>NR</t>
  </si>
  <si>
    <t>Not reported</t>
  </si>
  <si>
    <t>Earthfill</t>
  </si>
  <si>
    <t>2B</t>
  </si>
  <si>
    <t>Inactive Tailings Accident</t>
  </si>
  <si>
    <t>Overtopping</t>
  </si>
  <si>
    <t>Laterite-</t>
  </si>
  <si>
    <t>Fe-rich soils in tropical climates that contain elevated quantities of Bauxite (aluminum oxide) and nickel</t>
  </si>
  <si>
    <t>waste rock</t>
  </si>
  <si>
    <t>Rockfill</t>
  </si>
  <si>
    <t>Groundwater</t>
  </si>
  <si>
    <t>Structural - structural inadequacies, inadequate or failed decants</t>
  </si>
  <si>
    <t>VMS-</t>
  </si>
  <si>
    <r>
      <t xml:space="preserve">Volcanogenic Massive Sulfide; herein, deposits formed at coean floor; majority of ore deposit is sulfides </t>
    </r>
    <r>
      <rPr>
        <b/>
        <sz val="10"/>
        <color theme="1"/>
        <rFont val="Arial"/>
        <family val="2"/>
      </rPr>
      <t>with a very high content of pyrite</t>
    </r>
  </si>
  <si>
    <t>heap leach pad</t>
  </si>
  <si>
    <t>Earthquake - seismic instability</t>
  </si>
  <si>
    <t>VEIN-</t>
  </si>
  <si>
    <t>Typically a subvertical tabular body; herein includes mineralization in faults and breccias</t>
  </si>
  <si>
    <t>Water retention</t>
  </si>
  <si>
    <t>Mine Subsidence</t>
  </si>
  <si>
    <t>WITS-</t>
  </si>
  <si>
    <t>Free gold in a lithified conglomerate typical of deposits in the Witswatersrand, S Africa near Johannesberg</t>
  </si>
  <si>
    <t>Filtered (Dry) tailings</t>
  </si>
  <si>
    <t>Erosion - external erosion</t>
  </si>
  <si>
    <t>Magmatic-</t>
  </si>
  <si>
    <t xml:space="preserve">Sulfide mineralization formed in layers as magma cools; commodity, e.g, platiunum group metals, generally confined to a layer </t>
  </si>
  <si>
    <t>Unknown</t>
  </si>
  <si>
    <t>SSC-</t>
  </si>
  <si>
    <r>
      <t xml:space="preserve">Stratiform sedimentary-rock hosted copper deposit; mineralization generally confined to a stratigraphic unit; </t>
    </r>
    <r>
      <rPr>
        <b/>
        <sz val="10"/>
        <color theme="1"/>
        <rFont val="Arial"/>
        <family val="2"/>
      </rPr>
      <t>very little or no pyrite</t>
    </r>
  </si>
  <si>
    <t>Strat-</t>
  </si>
  <si>
    <t>Stratiform. commodity either is the straigraphic unit, e.g., coal, iron, or confined to that unit, e.g., phosphate</t>
  </si>
  <si>
    <t>Est. Size-</t>
  </si>
  <si>
    <t>tonnage that encompasses the mineralization that may have the reasonable expectation of economic extraction; principal source is Singer, D.A., et al., 2008, Porphyry Copper Deposits of the World: USGS Open File Report 2008-1155</t>
  </si>
  <si>
    <t>Cu, %-</t>
  </si>
  <si>
    <t>grade of copper in percent; principal source as above</t>
  </si>
  <si>
    <t>Au, ppm-</t>
  </si>
  <si>
    <t>grade of gold in ppm (or g/t); principal source as above</t>
  </si>
  <si>
    <t>CuEq, %-</t>
  </si>
  <si>
    <t>equivalent coppr grade in percent adding gold grade; prices of $2.00/lb copper, $1,100/oz gold, $14.00/oz Ag, $1.00/lb Pb, $1.00/lb Zn, $4.00/lb Ni, $6.00/lb Mo used</t>
  </si>
  <si>
    <t>1st prod-</t>
  </si>
  <si>
    <t>year that mine started operations and production; based on production series from USGS Mineral Commodity Summaries, American Metal Statistics, and Annual Reports</t>
  </si>
  <si>
    <t>Est. throughput-</t>
  </si>
  <si>
    <t>calculated by dividing copper production by estimated copper grade from start to year of event using aforementioned sources</t>
  </si>
  <si>
    <t>Deleterious Minerals-</t>
  </si>
  <si>
    <t>Gangue minerals known to potentially cause environmental issues:</t>
  </si>
  <si>
    <t>Pyrite-</t>
  </si>
  <si>
    <t>Iron sulfide that upon the addition of water and oxygen, leaches to form sulfuric acid and iron in solution; other sulfide minerals, e.g., chalcopyrite, bornite, will also leach</t>
  </si>
  <si>
    <t>En</t>
  </si>
  <si>
    <t>Enargite-</t>
  </si>
  <si>
    <t>Copper-arsenic sulfide that upon oxidation or leaching will release arsenic and copper into the ecosystem</t>
  </si>
  <si>
    <t>Stibnite-</t>
  </si>
  <si>
    <t>Antimony sulfide</t>
  </si>
  <si>
    <t>Ga</t>
  </si>
  <si>
    <t>Galena-</t>
  </si>
  <si>
    <t>Lead sulfide</t>
  </si>
  <si>
    <t>Bi</t>
  </si>
  <si>
    <t>Bismuthinite-</t>
  </si>
  <si>
    <t>Bismuth sulfide</t>
  </si>
  <si>
    <t>TSF DAM FAILURES (10-Year Intervals)</t>
  </si>
  <si>
    <t>Asp-</t>
  </si>
  <si>
    <t>Arsenopyrite-</t>
  </si>
  <si>
    <t>Arsenic-iron sulfide</t>
  </si>
  <si>
    <t>Very Serious Failures</t>
  </si>
  <si>
    <t>Serious Failures</t>
  </si>
  <si>
    <t>Other Failures</t>
  </si>
  <si>
    <t>Other Accidents</t>
  </si>
  <si>
    <t>Heaps, etc.</t>
  </si>
  <si>
    <t>All Failures</t>
  </si>
  <si>
    <t>cu prod</t>
  </si>
  <si>
    <t>cugrade</t>
  </si>
  <si>
    <t>cucost</t>
  </si>
  <si>
    <t>cu price</t>
  </si>
  <si>
    <t>x axis</t>
  </si>
  <si>
    <t>Notes</t>
  </si>
  <si>
    <t>Co-</t>
  </si>
  <si>
    <t>Cobalt</t>
  </si>
  <si>
    <t>U-</t>
  </si>
  <si>
    <t>Uranium</t>
  </si>
  <si>
    <t>2020-present</t>
  </si>
  <si>
    <t>2010-19</t>
  </si>
  <si>
    <t>PY -</t>
  </si>
  <si>
    <t>indicates very high volume of pyrite in ore</t>
  </si>
  <si>
    <t>2000-09</t>
  </si>
  <si>
    <t>1990-99</t>
  </si>
  <si>
    <t>Key references:</t>
  </si>
  <si>
    <t>1980-89</t>
  </si>
  <si>
    <t>MRDS inventory (USGS) of mines</t>
  </si>
  <si>
    <t>1970-79</t>
  </si>
  <si>
    <t>USGS Mineral Commodities Summaries, American Metals Bulletin, Annual Reports (for production esitmates)</t>
  </si>
  <si>
    <t>1960-69</t>
  </si>
  <si>
    <t>USGS compilation of Porphyry Copper Deposits</t>
  </si>
  <si>
    <t>1950-59</t>
  </si>
  <si>
    <t>1940-49</t>
  </si>
  <si>
    <t>1930-39</t>
  </si>
  <si>
    <t>1920-29</t>
  </si>
  <si>
    <t>1910-19</t>
  </si>
  <si>
    <t>1900-09</t>
  </si>
  <si>
    <t>(Note: this data includes 1910 - 2017)</t>
  </si>
  <si>
    <t>TSF DAM FAILURES ( (10-Year Intervals, Ascending Order For Stats)</t>
  </si>
  <si>
    <t>Assessing Risks of Mine Tailing Dam Failures, Paulina Concha Larrauri and Upmanu Lall, August, 2017</t>
  </si>
  <si>
    <t>The minimum information that a TSF database should include is:</t>
  </si>
  <si>
    <r>
      <t>(1)</t>
    </r>
    <r>
      <rPr>
        <sz val="7"/>
        <color theme="1"/>
        <rFont val="Times New Roman"/>
        <family val="1"/>
      </rPr>
      <t xml:space="preserve">        </t>
    </r>
    <r>
      <rPr>
        <sz val="12"/>
        <color theme="1"/>
        <rFont val="Times New Roman"/>
        <family val="1"/>
      </rPr>
      <t>mine name/owner,</t>
    </r>
  </si>
  <si>
    <r>
      <t>(2)</t>
    </r>
    <r>
      <rPr>
        <sz val="7"/>
        <color theme="1"/>
        <rFont val="Times New Roman"/>
        <family val="1"/>
      </rPr>
      <t xml:space="preserve">        </t>
    </r>
    <r>
      <rPr>
        <sz val="12"/>
        <color theme="1"/>
        <rFont val="Times New Roman"/>
        <family val="1"/>
      </rPr>
      <t>type of ore,</t>
    </r>
  </si>
  <si>
    <r>
      <t>(3)</t>
    </r>
    <r>
      <rPr>
        <sz val="7"/>
        <color theme="1"/>
        <rFont val="Times New Roman"/>
        <family val="1"/>
      </rPr>
      <t xml:space="preserve">        </t>
    </r>
    <r>
      <rPr>
        <sz val="12"/>
        <color theme="1"/>
        <rFont val="Times New Roman"/>
        <family val="1"/>
      </rPr>
      <t>TSF coordinates,</t>
    </r>
  </si>
  <si>
    <r>
      <t>(4)</t>
    </r>
    <r>
      <rPr>
        <sz val="7"/>
        <color theme="1"/>
        <rFont val="Times New Roman"/>
        <family val="1"/>
      </rPr>
      <t xml:space="preserve">        </t>
    </r>
    <r>
      <rPr>
        <sz val="12"/>
        <color theme="1"/>
        <rFont val="Times New Roman"/>
        <family val="1"/>
      </rPr>
      <t>current and design height,</t>
    </r>
  </si>
  <si>
    <r>
      <t>(5)</t>
    </r>
    <r>
      <rPr>
        <sz val="7"/>
        <color theme="1"/>
        <rFont val="Times New Roman"/>
        <family val="1"/>
      </rPr>
      <t xml:space="preserve">        </t>
    </r>
    <r>
      <rPr>
        <sz val="12"/>
        <color theme="1"/>
        <rFont val="Times New Roman"/>
        <family val="1"/>
      </rPr>
      <t>number of rises,</t>
    </r>
  </si>
  <si>
    <r>
      <t>(6)</t>
    </r>
    <r>
      <rPr>
        <sz val="7"/>
        <color theme="1"/>
        <rFont val="Times New Roman"/>
        <family val="1"/>
      </rPr>
      <t xml:space="preserve">        </t>
    </r>
    <r>
      <rPr>
        <sz val="12"/>
        <color theme="1"/>
        <rFont val="Times New Roman"/>
        <family val="1"/>
      </rPr>
      <t>year of construction,</t>
    </r>
  </si>
  <si>
    <r>
      <t>(7)</t>
    </r>
    <r>
      <rPr>
        <sz val="7"/>
        <color theme="1"/>
        <rFont val="Times New Roman"/>
        <family val="1"/>
      </rPr>
      <t xml:space="preserve">        </t>
    </r>
    <r>
      <rPr>
        <sz val="12"/>
        <color theme="1"/>
        <rFont val="Times New Roman"/>
        <family val="1"/>
      </rPr>
      <t>projected life,</t>
    </r>
  </si>
  <si>
    <r>
      <t>(8)</t>
    </r>
    <r>
      <rPr>
        <sz val="7"/>
        <color theme="1"/>
        <rFont val="Times New Roman"/>
        <family val="1"/>
      </rPr>
      <t xml:space="preserve">        </t>
    </r>
    <r>
      <rPr>
        <sz val="12"/>
        <color theme="1"/>
        <rFont val="Times New Roman"/>
        <family val="1"/>
      </rPr>
      <t>current and design storage capacity,</t>
    </r>
  </si>
  <si>
    <r>
      <t>(9)</t>
    </r>
    <r>
      <rPr>
        <sz val="7"/>
        <color theme="1"/>
        <rFont val="Times New Roman"/>
        <family val="1"/>
      </rPr>
      <t xml:space="preserve">        </t>
    </r>
    <r>
      <rPr>
        <sz val="12"/>
        <color theme="1"/>
        <rFont val="Times New Roman"/>
        <family val="1"/>
      </rPr>
      <t>type of construction (e.g. upstream, downstream, centerline),</t>
    </r>
  </si>
  <si>
    <r>
      <t>(10)</t>
    </r>
    <r>
      <rPr>
        <sz val="7"/>
        <color theme="1"/>
        <rFont val="Times New Roman"/>
        <family val="1"/>
      </rPr>
      <t xml:space="preserve">    </t>
    </r>
    <r>
      <rPr>
        <sz val="12"/>
        <color theme="1"/>
        <rFont val="Times New Roman"/>
        <family val="1"/>
      </rPr>
      <t>material of construction,</t>
    </r>
  </si>
  <si>
    <r>
      <t>(11)</t>
    </r>
    <r>
      <rPr>
        <sz val="7"/>
        <color theme="1"/>
        <rFont val="Times New Roman"/>
        <family val="1"/>
      </rPr>
      <t xml:space="preserve">    </t>
    </r>
    <r>
      <rPr>
        <sz val="12"/>
        <color theme="1"/>
        <rFont val="Times New Roman"/>
        <family val="1"/>
      </rPr>
      <t>information about the nature of the tailings (inert, acid drain generating, toxic, etc.),</t>
    </r>
  </si>
  <si>
    <r>
      <t>(12)</t>
    </r>
    <r>
      <rPr>
        <sz val="7"/>
        <color theme="1"/>
        <rFont val="Times New Roman"/>
        <family val="1"/>
      </rPr>
      <t xml:space="preserve">    </t>
    </r>
    <r>
      <rPr>
        <sz val="12"/>
        <color theme="1"/>
        <rFont val="Times New Roman"/>
        <family val="1"/>
      </rPr>
      <t>status (active, closed, abandoned), and</t>
    </r>
  </si>
  <si>
    <r>
      <t>(13)</t>
    </r>
    <r>
      <rPr>
        <sz val="7"/>
        <color theme="1"/>
        <rFont val="Times New Roman"/>
        <family val="1"/>
      </rPr>
      <t xml:space="preserve">    </t>
    </r>
    <r>
      <rPr>
        <sz val="12"/>
        <color theme="1"/>
        <rFont val="Times New Roman"/>
        <family val="1"/>
      </rPr>
      <t>information about any past incidents.</t>
    </r>
  </si>
  <si>
    <t>Assume 1.6 metric tonnes per cubic meter (~100 pounds per cubic foot) for tailings.  Note, if the tailings discharge was pure water then the density would be 1 metric tonne per cubic meter.</t>
  </si>
  <si>
    <t>CONVERTER: Metric Tonnes to Cubic Meters</t>
  </si>
  <si>
    <t>TSF DAM FAILURES (5-Year Intervals)</t>
  </si>
  <si>
    <t>Enter Metric Tonnes:</t>
  </si>
  <si>
    <t>Cubic Meters:</t>
  </si>
  <si>
    <t>1905-14</t>
  </si>
  <si>
    <t>1915-19</t>
  </si>
  <si>
    <t>1920-24</t>
  </si>
  <si>
    <t>1925-29</t>
  </si>
  <si>
    <t>1930-34</t>
  </si>
  <si>
    <t>Gallons to Cubic Meters</t>
  </si>
  <si>
    <t>1935-39</t>
  </si>
  <si>
    <t>Gallons:</t>
  </si>
  <si>
    <t>1940-44</t>
  </si>
  <si>
    <t>1945-49</t>
  </si>
  <si>
    <t>1950-54</t>
  </si>
  <si>
    <t xml:space="preserve">Cubic Meters: </t>
  </si>
  <si>
    <t>1955-59</t>
  </si>
  <si>
    <t>1960-64</t>
  </si>
  <si>
    <t>1965-69</t>
  </si>
  <si>
    <t>1970-74</t>
  </si>
  <si>
    <t>1975-79</t>
  </si>
  <si>
    <t>1980-84</t>
  </si>
  <si>
    <t>1985-89</t>
  </si>
  <si>
    <t>1990-94</t>
  </si>
  <si>
    <t>1995-99</t>
  </si>
  <si>
    <t>2000-04</t>
  </si>
  <si>
    <t>2005-09</t>
  </si>
  <si>
    <t>2010-14</t>
  </si>
  <si>
    <t>2015-19</t>
  </si>
  <si>
    <t>2020-24</t>
  </si>
  <si>
    <t>2025-present</t>
  </si>
  <si>
    <t>TSF DAM FAILURES (10-Year Interval with a 5-Year Offset Data)</t>
  </si>
  <si>
    <t>2016-25</t>
  </si>
  <si>
    <t>2006-15</t>
  </si>
  <si>
    <t>1996-05</t>
  </si>
  <si>
    <t>1986-95</t>
  </si>
  <si>
    <t>1976-85</t>
  </si>
  <si>
    <t>1966-75</t>
  </si>
  <si>
    <t>1956-65</t>
  </si>
  <si>
    <t>1946-55</t>
  </si>
  <si>
    <t>1936-45</t>
  </si>
  <si>
    <t>1926-35</t>
  </si>
  <si>
    <t>1916-25</t>
  </si>
  <si>
    <t>1906-15</t>
  </si>
  <si>
    <t>1896-05</t>
  </si>
  <si>
    <t>TSF DAM FAILURES (10-Year Interval with ascending order for stats)</t>
  </si>
  <si>
    <t>TSF DAM FAILURES (20-Year Interval)</t>
  </si>
  <si>
    <t>1900-19</t>
  </si>
  <si>
    <t>1920-39</t>
  </si>
  <si>
    <t>1940-59</t>
  </si>
  <si>
    <t>1960-79</t>
  </si>
  <si>
    <t>1980-99</t>
  </si>
  <si>
    <t>2000-19</t>
  </si>
  <si>
    <t>TSF DAM FAILURES Yearly Interval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</si>
</sst>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164" formatCode="[$-409]d/mmm/yy;@"/>
    <numFmt numFmtId="165" formatCode="#,###"/>
    <numFmt numFmtId="166" formatCode="[$-409]mmm/yy;@"/>
    <numFmt numFmtId="167" formatCode="0.000"/>
    <numFmt numFmtId="168" formatCode="0.0"/>
  </numFmts>
  <fonts count="60" x14ac:knownFonts="1">
    <font>
      <sz val="10"/>
      <color theme="1"/>
      <name val="Arial"/>
      <family val="2"/>
    </font>
    <font>
      <sz val="10"/>
      <color theme="1"/>
      <name val="Arial"/>
      <family val="2"/>
    </font>
    <font>
      <b/>
      <sz val="10"/>
      <color theme="1"/>
      <name val="Arial"/>
      <family val="2"/>
    </font>
    <font>
      <u/>
      <sz val="10"/>
      <color theme="10"/>
      <name val="Arial"/>
      <family val="2"/>
    </font>
    <font>
      <b/>
      <sz val="11"/>
      <name val="Arial"/>
      <family val="2"/>
    </font>
    <font>
      <sz val="10"/>
      <name val="Arial"/>
      <family val="2"/>
    </font>
    <font>
      <b/>
      <sz val="11"/>
      <name val="Aptos Narrow"/>
      <family val="2"/>
      <scheme val="minor"/>
    </font>
    <font>
      <b/>
      <sz val="12"/>
      <name val="Aptos Narrow"/>
      <family val="2"/>
      <scheme val="minor"/>
    </font>
    <font>
      <sz val="11"/>
      <color theme="1"/>
      <name val="Aptos Narrow"/>
      <family val="2"/>
      <scheme val="minor"/>
    </font>
    <font>
      <sz val="11"/>
      <name val="Aptos Narrow"/>
      <family val="2"/>
      <scheme val="minor"/>
    </font>
    <font>
      <sz val="12"/>
      <name val="Aptos Narrow"/>
      <family val="2"/>
      <scheme val="minor"/>
    </font>
    <font>
      <b/>
      <sz val="10"/>
      <name val="Aptos Narrow"/>
      <family val="2"/>
      <scheme val="minor"/>
    </font>
    <font>
      <b/>
      <sz val="11"/>
      <color rgb="FF0000FF"/>
      <name val="Aptos Narrow"/>
      <family val="2"/>
      <scheme val="minor"/>
    </font>
    <font>
      <b/>
      <u/>
      <sz val="10"/>
      <color theme="10"/>
      <name val="Arial"/>
      <family val="2"/>
    </font>
    <font>
      <u/>
      <sz val="10"/>
      <color rgb="FF0000FF"/>
      <name val="Arial"/>
      <family val="2"/>
    </font>
    <font>
      <b/>
      <sz val="9"/>
      <color rgb="FFFF0000"/>
      <name val="Aptos Narrow"/>
      <family val="2"/>
      <scheme val="minor"/>
    </font>
    <font>
      <sz val="11"/>
      <color rgb="FF0000FF"/>
      <name val="Aptos Narrow"/>
      <family val="2"/>
      <scheme val="minor"/>
    </font>
    <font>
      <sz val="10"/>
      <name val="Aptos Narrow"/>
      <family val="2"/>
      <scheme val="minor"/>
    </font>
    <font>
      <sz val="9"/>
      <name val="Aptos Narrow"/>
      <family val="2"/>
      <scheme val="minor"/>
    </font>
    <font>
      <b/>
      <sz val="11"/>
      <color theme="10"/>
      <name val="Aptos Narrow"/>
      <family val="2"/>
      <scheme val="minor"/>
    </font>
    <font>
      <sz val="11"/>
      <name val="Arial"/>
      <family val="2"/>
    </font>
    <font>
      <sz val="8.5"/>
      <name val="Aptos Narrow"/>
      <family val="2"/>
      <scheme val="minor"/>
    </font>
    <font>
      <sz val="11"/>
      <color rgb="FF0000FF"/>
      <name val="Arial"/>
      <family val="2"/>
    </font>
    <font>
      <sz val="9"/>
      <name val="Arial"/>
      <family val="2"/>
    </font>
    <font>
      <sz val="8"/>
      <name val="Aptos Narrow"/>
      <family val="2"/>
      <scheme val="minor"/>
    </font>
    <font>
      <sz val="11"/>
      <color rgb="FFFF0000"/>
      <name val="Aptos Narrow"/>
      <family val="2"/>
      <scheme val="minor"/>
    </font>
    <font>
      <sz val="10"/>
      <color theme="10"/>
      <name val="Arial"/>
      <family val="2"/>
    </font>
    <font>
      <sz val="12"/>
      <color rgb="FF0000FF"/>
      <name val="Aptos Narrow"/>
      <family val="2"/>
      <scheme val="minor"/>
    </font>
    <font>
      <b/>
      <u/>
      <sz val="13"/>
      <name val="Aptos Narrow"/>
      <family val="2"/>
      <scheme val="minor"/>
    </font>
    <font>
      <sz val="10"/>
      <color rgb="FF0000FF"/>
      <name val="Aptos Narrow"/>
      <family val="2"/>
      <scheme val="minor"/>
    </font>
    <font>
      <sz val="9"/>
      <color rgb="FF0000FF"/>
      <name val="Aptos Narrow"/>
      <family val="2"/>
      <scheme val="minor"/>
    </font>
    <font>
      <sz val="9"/>
      <color theme="1"/>
      <name val="Aptos Narrow"/>
      <family val="2"/>
      <scheme val="minor"/>
    </font>
    <font>
      <b/>
      <sz val="11"/>
      <name val="Calibri"/>
      <family val="2"/>
    </font>
    <font>
      <sz val="12"/>
      <color theme="3"/>
      <name val="Aptos Narrow"/>
      <family val="2"/>
      <scheme val="minor"/>
    </font>
    <font>
      <b/>
      <sz val="9"/>
      <color rgb="FF0000FF"/>
      <name val="Calibri"/>
      <family val="2"/>
    </font>
    <font>
      <b/>
      <u/>
      <sz val="14"/>
      <name val="Aptos Narrow"/>
      <family val="2"/>
      <scheme val="minor"/>
    </font>
    <font>
      <b/>
      <sz val="10"/>
      <color rgb="FF000000"/>
      <name val="Aptos Narrow"/>
      <family val="2"/>
      <scheme val="minor"/>
    </font>
    <font>
      <sz val="10"/>
      <color theme="1"/>
      <name val="Aptos Narrow"/>
      <family val="2"/>
      <scheme val="minor"/>
    </font>
    <font>
      <sz val="10"/>
      <color rgb="FF0000FF"/>
      <name val="Arial"/>
      <family val="2"/>
    </font>
    <font>
      <sz val="10"/>
      <color rgb="FF002060"/>
      <name val="Aptos Narrow"/>
      <family val="2"/>
      <scheme val="minor"/>
    </font>
    <font>
      <sz val="12"/>
      <color rgb="FF002060"/>
      <name val="Times New Roman"/>
      <family val="1"/>
    </font>
    <font>
      <sz val="10"/>
      <color rgb="FF000000"/>
      <name val="Aptos Narrow"/>
      <family val="2"/>
      <scheme val="minor"/>
    </font>
    <font>
      <sz val="10"/>
      <color rgb="FF000000"/>
      <name val="Arial"/>
      <family val="2"/>
    </font>
    <font>
      <b/>
      <sz val="11"/>
      <color theme="1"/>
      <name val="Aptos Narrow"/>
      <family val="2"/>
      <scheme val="minor"/>
    </font>
    <font>
      <b/>
      <sz val="11"/>
      <color theme="3"/>
      <name val="Aptos Narrow"/>
      <family val="2"/>
      <scheme val="minor"/>
    </font>
    <font>
      <b/>
      <sz val="9"/>
      <color theme="3"/>
      <name val="Aptos Narrow"/>
      <family val="2"/>
      <scheme val="minor"/>
    </font>
    <font>
      <b/>
      <sz val="9"/>
      <color theme="1"/>
      <name val="Aptos Narrow"/>
      <family val="2"/>
      <scheme val="minor"/>
    </font>
    <font>
      <b/>
      <u/>
      <sz val="9"/>
      <name val="Aptos Narrow"/>
      <family val="2"/>
      <scheme val="minor"/>
    </font>
    <font>
      <b/>
      <u/>
      <sz val="9"/>
      <color theme="3"/>
      <name val="Aptos Narrow"/>
      <family val="2"/>
      <scheme val="minor"/>
    </font>
    <font>
      <b/>
      <sz val="11"/>
      <color theme="0"/>
      <name val="Aptos Narrow"/>
      <family val="2"/>
      <scheme val="minor"/>
    </font>
    <font>
      <i/>
      <sz val="11"/>
      <name val="Aptos Narrow"/>
      <family val="2"/>
      <scheme val="minor"/>
    </font>
    <font>
      <i/>
      <sz val="11"/>
      <color rgb="FF0000FF"/>
      <name val="Aptos Narrow"/>
      <family val="2"/>
      <scheme val="minor"/>
    </font>
    <font>
      <sz val="9"/>
      <color rgb="FF0000FF"/>
      <name val="Arial"/>
      <family val="2"/>
    </font>
    <font>
      <b/>
      <sz val="12"/>
      <color theme="1"/>
      <name val="Times New Roman"/>
      <family val="1"/>
    </font>
    <font>
      <sz val="12"/>
      <color theme="1"/>
      <name val="Times New Roman"/>
      <family val="1"/>
    </font>
    <font>
      <sz val="7"/>
      <color theme="1"/>
      <name val="Times New Roman"/>
      <family val="1"/>
    </font>
    <font>
      <b/>
      <u/>
      <sz val="10"/>
      <name val="Arial"/>
      <family val="2"/>
    </font>
    <font>
      <b/>
      <sz val="10"/>
      <color rgb="FFFF0000"/>
      <name val="Arial"/>
      <family val="2"/>
    </font>
    <font>
      <b/>
      <sz val="10"/>
      <color rgb="FF0000FF"/>
      <name val="Arial"/>
      <family val="2"/>
    </font>
    <font>
      <sz val="9"/>
      <color theme="1"/>
      <name val="Arial"/>
      <family val="2"/>
    </font>
  </fonts>
  <fills count="29">
    <fill>
      <patternFill patternType="none"/>
    </fill>
    <fill>
      <patternFill patternType="gray125"/>
    </fill>
    <fill>
      <patternFill patternType="solid">
        <fgColor theme="0" tint="-0.14999847407452621"/>
        <bgColor indexed="64"/>
      </patternFill>
    </fill>
    <fill>
      <patternFill patternType="solid">
        <fgColor theme="0" tint="-0.14999847407452621"/>
        <bgColor rgb="FF0000FF"/>
      </patternFill>
    </fill>
    <fill>
      <patternFill patternType="solid">
        <fgColor rgb="FFD9D9D9"/>
        <bgColor rgb="FF0000FF"/>
      </patternFill>
    </fill>
    <fill>
      <patternFill patternType="solid">
        <fgColor rgb="FFD9D9D9"/>
        <bgColor indexed="64"/>
      </patternFill>
    </fill>
    <fill>
      <patternFill patternType="solid">
        <fgColor rgb="FFFFEFBD"/>
        <bgColor rgb="FF0000FF"/>
      </patternFill>
    </fill>
    <fill>
      <patternFill patternType="solid">
        <fgColor theme="2"/>
        <bgColor indexed="64"/>
      </patternFill>
    </fill>
    <fill>
      <patternFill patternType="solid">
        <fgColor rgb="FFDDEBF7"/>
        <bgColor indexed="64"/>
      </patternFill>
    </fill>
    <fill>
      <patternFill patternType="solid">
        <fgColor rgb="FFFFEFBD"/>
        <bgColor indexed="64"/>
      </patternFill>
    </fill>
    <fill>
      <patternFill patternType="solid">
        <fgColor rgb="FFED7D31"/>
        <bgColor indexed="64"/>
      </patternFill>
    </fill>
    <fill>
      <patternFill patternType="solid">
        <fgColor rgb="FFFFC000"/>
        <bgColor indexed="64"/>
      </patternFill>
    </fill>
    <fill>
      <patternFill patternType="solid">
        <fgColor rgb="FFC6E0B4"/>
        <bgColor indexed="64"/>
      </patternFill>
    </fill>
    <fill>
      <patternFill patternType="solid">
        <fgColor rgb="FFB4C6E7"/>
        <bgColor indexed="64"/>
      </patternFill>
    </fill>
    <fill>
      <patternFill patternType="solid">
        <fgColor rgb="FFB9FFFF"/>
        <bgColor indexed="64"/>
      </patternFill>
    </fill>
    <fill>
      <patternFill patternType="solid">
        <fgColor rgb="FFFFF2CC"/>
        <bgColor indexed="64"/>
      </patternFill>
    </fill>
    <fill>
      <patternFill patternType="solid">
        <fgColor rgb="FFFFF2CC"/>
        <bgColor rgb="FFFFFFFF"/>
      </patternFill>
    </fill>
    <fill>
      <patternFill patternType="solid">
        <fgColor theme="5"/>
        <bgColor indexed="64"/>
      </patternFill>
    </fill>
    <fill>
      <patternFill patternType="solid">
        <fgColor rgb="FFFFFF00"/>
        <bgColor indexed="64"/>
      </patternFill>
    </fill>
    <fill>
      <patternFill patternType="solid">
        <fgColor theme="9" tint="0.59999389629810485"/>
        <bgColor indexed="64"/>
      </patternFill>
    </fill>
    <fill>
      <patternFill patternType="solid">
        <fgColor rgb="FF92D050"/>
        <bgColor rgb="FFFF0000"/>
      </patternFill>
    </fill>
    <fill>
      <patternFill patternType="solid">
        <fgColor rgb="FF92D050"/>
        <bgColor indexed="64"/>
      </patternFill>
    </fill>
    <fill>
      <patternFill patternType="solid">
        <fgColor theme="2"/>
        <bgColor rgb="FF0000FF"/>
      </patternFill>
    </fill>
    <fill>
      <patternFill patternType="solid">
        <fgColor theme="0"/>
        <bgColor indexed="64"/>
      </patternFill>
    </fill>
    <fill>
      <patternFill patternType="solid">
        <fgColor rgb="FFEEECE1"/>
        <bgColor indexed="64"/>
      </patternFill>
    </fill>
    <fill>
      <patternFill patternType="solid">
        <fgColor rgb="FF203764"/>
        <bgColor indexed="64"/>
      </patternFill>
    </fill>
    <fill>
      <patternFill patternType="solid">
        <fgColor rgb="FF4472C4"/>
        <bgColor indexed="64"/>
      </patternFill>
    </fill>
    <fill>
      <patternFill patternType="solid">
        <fgColor rgb="FFC5E4ED"/>
        <bgColor indexed="64"/>
      </patternFill>
    </fill>
    <fill>
      <patternFill patternType="solid">
        <fgColor theme="8" tint="0.79998168889431442"/>
        <bgColor indexed="64"/>
      </patternFill>
    </fill>
  </fills>
  <borders count="2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auto="1"/>
      </left>
      <right/>
      <top/>
      <bottom/>
      <diagonal/>
    </border>
  </borders>
  <cellStyleXfs count="5">
    <xf numFmtId="0" fontId="0" fillId="0" borderId="0"/>
    <xf numFmtId="0" fontId="3" fillId="0" borderId="0" applyNumberFormat="0" applyFill="0" applyBorder="0" applyAlignment="0" applyProtection="0">
      <alignment vertical="top"/>
      <protection locked="0"/>
    </xf>
    <xf numFmtId="0" fontId="5" fillId="0" borderId="0"/>
    <xf numFmtId="0" fontId="8" fillId="0" borderId="0"/>
    <xf numFmtId="41" fontId="8" fillId="0" borderId="0" applyFont="0" applyFill="0" applyBorder="0" applyAlignment="0" applyProtection="0"/>
  </cellStyleXfs>
  <cellXfs count="359">
    <xf numFmtId="0" fontId="0" fillId="0" borderId="0" xfId="0"/>
    <xf numFmtId="0" fontId="4" fillId="2" borderId="1" xfId="1" applyFont="1" applyFill="1" applyBorder="1" applyAlignment="1" applyProtection="1">
      <alignment horizontal="center" textRotation="90" wrapText="1"/>
    </xf>
    <xf numFmtId="0" fontId="6" fillId="3" borderId="1" xfId="2" applyFont="1" applyFill="1" applyBorder="1" applyAlignment="1">
      <alignment horizontal="center" wrapText="1"/>
    </xf>
    <xf numFmtId="0" fontId="7" fillId="4" borderId="1" xfId="2" applyFont="1" applyFill="1" applyBorder="1" applyAlignment="1">
      <alignment horizontal="center" wrapText="1"/>
    </xf>
    <xf numFmtId="0" fontId="7" fillId="3" borderId="2" xfId="2" applyFont="1" applyFill="1" applyBorder="1" applyAlignment="1">
      <alignment horizontal="center" wrapText="1"/>
    </xf>
    <xf numFmtId="0" fontId="6" fillId="2" borderId="1" xfId="0" applyFont="1" applyFill="1" applyBorder="1" applyAlignment="1">
      <alignment horizontal="center" wrapText="1"/>
    </xf>
    <xf numFmtId="0" fontId="9" fillId="5" borderId="1" xfId="3" applyFont="1" applyFill="1" applyBorder="1" applyAlignment="1">
      <alignment horizontal="center"/>
    </xf>
    <xf numFmtId="0" fontId="7" fillId="2" borderId="2" xfId="3" applyFont="1" applyFill="1" applyBorder="1" applyAlignment="1">
      <alignment horizontal="center"/>
    </xf>
    <xf numFmtId="0" fontId="7" fillId="2" borderId="3" xfId="3" applyFont="1" applyFill="1" applyBorder="1" applyAlignment="1">
      <alignment horizontal="center"/>
    </xf>
    <xf numFmtId="0" fontId="7" fillId="2" borderId="4" xfId="3" applyFont="1" applyFill="1" applyBorder="1" applyAlignment="1">
      <alignment horizontal="center"/>
    </xf>
    <xf numFmtId="2" fontId="9" fillId="5" borderId="1" xfId="3" applyNumberFormat="1" applyFont="1" applyFill="1" applyBorder="1" applyAlignment="1">
      <alignment horizontal="center"/>
    </xf>
    <xf numFmtId="0" fontId="7" fillId="2" borderId="1" xfId="3" applyFont="1" applyFill="1" applyBorder="1" applyAlignment="1">
      <alignment horizontal="center"/>
    </xf>
    <xf numFmtId="0" fontId="9" fillId="0" borderId="5" xfId="3" applyFont="1" applyBorder="1"/>
    <xf numFmtId="0" fontId="4" fillId="2" borderId="6" xfId="1" applyFont="1" applyFill="1" applyBorder="1" applyAlignment="1" applyProtection="1">
      <alignment horizontal="center" textRotation="90" wrapText="1"/>
    </xf>
    <xf numFmtId="0" fontId="6" fillId="3" borderId="6" xfId="2" applyFont="1" applyFill="1" applyBorder="1" applyAlignment="1">
      <alignment horizontal="center" wrapText="1"/>
    </xf>
    <xf numFmtId="0" fontId="7" fillId="4" borderId="6" xfId="2" applyFont="1" applyFill="1" applyBorder="1" applyAlignment="1">
      <alignment horizontal="center" wrapText="1"/>
    </xf>
    <xf numFmtId="0" fontId="7" fillId="3" borderId="7" xfId="2" applyFont="1" applyFill="1" applyBorder="1" applyAlignment="1">
      <alignment horizontal="center" wrapText="1"/>
    </xf>
    <xf numFmtId="0" fontId="6" fillId="2" borderId="6" xfId="0" applyFont="1" applyFill="1" applyBorder="1" applyAlignment="1">
      <alignment horizontal="center" wrapText="1"/>
    </xf>
    <xf numFmtId="0" fontId="9" fillId="5" borderId="6" xfId="3" applyFont="1" applyFill="1" applyBorder="1" applyAlignment="1">
      <alignment horizontal="center"/>
    </xf>
    <xf numFmtId="0" fontId="7" fillId="2" borderId="7" xfId="3" applyFont="1" applyFill="1" applyBorder="1" applyAlignment="1">
      <alignment horizontal="center"/>
    </xf>
    <xf numFmtId="0" fontId="7" fillId="2" borderId="8" xfId="3" applyFont="1" applyFill="1" applyBorder="1" applyAlignment="1">
      <alignment horizontal="center"/>
    </xf>
    <xf numFmtId="0" fontId="7" fillId="2" borderId="9" xfId="3" applyFont="1" applyFill="1" applyBorder="1" applyAlignment="1">
      <alignment horizontal="center"/>
    </xf>
    <xf numFmtId="2" fontId="9" fillId="5" borderId="6" xfId="3" applyNumberFormat="1" applyFont="1" applyFill="1" applyBorder="1" applyAlignment="1">
      <alignment horizontal="center"/>
    </xf>
    <xf numFmtId="0" fontId="7" fillId="2" borderId="6" xfId="3" applyFont="1" applyFill="1" applyBorder="1" applyAlignment="1">
      <alignment horizontal="center"/>
    </xf>
    <xf numFmtId="0" fontId="10" fillId="2" borderId="5" xfId="3" applyFont="1" applyFill="1" applyBorder="1" applyAlignment="1">
      <alignment horizontal="center"/>
    </xf>
    <xf numFmtId="0" fontId="11" fillId="2" borderId="5" xfId="3" applyFont="1" applyFill="1" applyBorder="1" applyAlignment="1">
      <alignment horizontal="center" textRotation="90" wrapText="1"/>
    </xf>
    <xf numFmtId="164" fontId="12" fillId="3" borderId="5" xfId="2" applyNumberFormat="1" applyFont="1" applyFill="1" applyBorder="1" applyAlignment="1">
      <alignment horizontal="center" wrapText="1"/>
    </xf>
    <xf numFmtId="0" fontId="6" fillId="3" borderId="5" xfId="2" applyFont="1" applyFill="1" applyBorder="1" applyAlignment="1">
      <alignment horizontal="center" wrapText="1"/>
    </xf>
    <xf numFmtId="0" fontId="13" fillId="5" borderId="10" xfId="1" applyFont="1" applyFill="1" applyBorder="1" applyAlignment="1" applyProtection="1">
      <alignment horizontal="right" vertical="center"/>
    </xf>
    <xf numFmtId="0" fontId="3" fillId="5" borderId="10" xfId="1" applyFill="1" applyBorder="1" applyAlignment="1" applyProtection="1">
      <alignment horizontal="center" vertical="center"/>
    </xf>
    <xf numFmtId="0" fontId="14" fillId="5" borderId="10" xfId="1" applyFont="1" applyFill="1" applyBorder="1" applyAlignment="1" applyProtection="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5" xfId="0" applyFont="1" applyFill="1" applyBorder="1" applyAlignment="1">
      <alignment horizontal="center"/>
    </xf>
    <xf numFmtId="0" fontId="6" fillId="2" borderId="5" xfId="3" applyFont="1" applyFill="1" applyBorder="1" applyAlignment="1">
      <alignment horizontal="center" wrapText="1"/>
    </xf>
    <xf numFmtId="0" fontId="15" fillId="2" borderId="5" xfId="3" applyFont="1" applyFill="1" applyBorder="1" applyAlignment="1">
      <alignment horizontal="left" wrapText="1"/>
    </xf>
    <xf numFmtId="0" fontId="6" fillId="6" borderId="10" xfId="2" applyFont="1" applyFill="1" applyBorder="1" applyAlignment="1">
      <alignment horizontal="center" vertical="center" wrapText="1"/>
    </xf>
    <xf numFmtId="0" fontId="6" fillId="6" borderId="11" xfId="2" applyFont="1" applyFill="1" applyBorder="1" applyAlignment="1">
      <alignment horizontal="center" vertical="center" wrapText="1"/>
    </xf>
    <xf numFmtId="0" fontId="6" fillId="6" borderId="11" xfId="2" applyFont="1" applyFill="1" applyBorder="1" applyAlignment="1">
      <alignment horizontal="center" vertical="center"/>
    </xf>
    <xf numFmtId="0" fontId="6" fillId="6" borderId="12" xfId="2" applyFont="1" applyFill="1" applyBorder="1" applyAlignment="1">
      <alignment horizontal="center" vertical="center" wrapText="1"/>
    </xf>
    <xf numFmtId="0" fontId="9" fillId="2" borderId="5" xfId="3" applyFont="1" applyFill="1" applyBorder="1" applyAlignment="1">
      <alignment horizontal="center"/>
    </xf>
    <xf numFmtId="1" fontId="10" fillId="7" borderId="5" xfId="3" applyNumberFormat="1" applyFont="1" applyFill="1" applyBorder="1" applyAlignment="1">
      <alignment horizontal="center"/>
    </xf>
    <xf numFmtId="0" fontId="10" fillId="7" borderId="5" xfId="3" applyFont="1" applyFill="1" applyBorder="1" applyAlignment="1">
      <alignment horizontal="center"/>
    </xf>
    <xf numFmtId="2" fontId="16" fillId="0" borderId="5" xfId="3" applyNumberFormat="1" applyFont="1" applyBorder="1" applyAlignment="1">
      <alignment horizontal="center" vertical="center"/>
    </xf>
    <xf numFmtId="0" fontId="9" fillId="8" borderId="5" xfId="3" applyFont="1" applyFill="1" applyBorder="1" applyAlignment="1">
      <alignment vertical="center" wrapText="1"/>
    </xf>
    <xf numFmtId="0" fontId="9" fillId="8" borderId="5" xfId="3" applyFont="1" applyFill="1" applyBorder="1" applyAlignment="1">
      <alignment horizontal="center" vertical="center" wrapText="1"/>
    </xf>
    <xf numFmtId="0" fontId="9" fillId="8" borderId="5" xfId="3" applyFont="1" applyFill="1" applyBorder="1" applyAlignment="1">
      <alignment horizontal="center" vertical="center"/>
    </xf>
    <xf numFmtId="3" fontId="9" fillId="8" borderId="5" xfId="4" applyNumberFormat="1" applyFont="1" applyFill="1" applyBorder="1" applyAlignment="1">
      <alignment horizontal="right" vertical="center"/>
    </xf>
    <xf numFmtId="0" fontId="16" fillId="8" borderId="5" xfId="3" applyFont="1" applyFill="1" applyBorder="1" applyAlignment="1">
      <alignment horizontal="center" vertical="center"/>
    </xf>
    <xf numFmtId="164" fontId="17" fillId="8" borderId="5" xfId="0" applyNumberFormat="1" applyFont="1" applyFill="1" applyBorder="1" applyAlignment="1">
      <alignment horizontal="center" vertical="center" wrapText="1"/>
    </xf>
    <xf numFmtId="41" fontId="9" fillId="8" borderId="5" xfId="4" applyFont="1" applyFill="1" applyBorder="1" applyAlignment="1">
      <alignment horizontal="right" vertical="center"/>
    </xf>
    <xf numFmtId="0" fontId="9" fillId="8" borderId="5" xfId="0" applyFont="1" applyFill="1" applyBorder="1" applyAlignment="1">
      <alignment horizontal="center" vertical="center"/>
    </xf>
    <xf numFmtId="0" fontId="18" fillId="8" borderId="5" xfId="0" applyFont="1" applyFill="1" applyBorder="1" applyAlignment="1">
      <alignment horizontal="left" vertical="center" wrapText="1"/>
    </xf>
    <xf numFmtId="0" fontId="18" fillId="8" borderId="5" xfId="3" applyFont="1" applyFill="1" applyBorder="1" applyAlignment="1">
      <alignment vertical="center" wrapText="1"/>
    </xf>
    <xf numFmtId="0" fontId="9" fillId="9" borderId="5" xfId="3" applyFont="1" applyFill="1" applyBorder="1" applyAlignment="1">
      <alignment horizontal="center" vertical="center" wrapText="1"/>
    </xf>
    <xf numFmtId="0" fontId="9" fillId="9" borderId="5" xfId="2" applyFont="1" applyFill="1" applyBorder="1" applyAlignment="1">
      <alignment horizontal="center" vertical="center" wrapText="1"/>
    </xf>
    <xf numFmtId="0" fontId="9" fillId="9" borderId="5" xfId="3" applyFont="1" applyFill="1" applyBorder="1" applyAlignment="1">
      <alignment horizontal="center" vertical="center"/>
    </xf>
    <xf numFmtId="2" fontId="10" fillId="0" borderId="5" xfId="3" applyNumberFormat="1" applyFont="1" applyBorder="1" applyAlignment="1">
      <alignment horizontal="center" vertical="center"/>
    </xf>
    <xf numFmtId="0" fontId="10" fillId="0" borderId="5" xfId="3" applyFont="1" applyBorder="1" applyAlignment="1">
      <alignment horizontal="center" vertical="center"/>
    </xf>
    <xf numFmtId="0" fontId="9" fillId="10" borderId="5" xfId="3" applyFont="1" applyFill="1" applyBorder="1" applyAlignment="1">
      <alignment horizontal="center" vertical="center"/>
    </xf>
    <xf numFmtId="164" fontId="17" fillId="8" borderId="6" xfId="0" applyNumberFormat="1" applyFont="1" applyFill="1" applyBorder="1" applyAlignment="1">
      <alignment horizontal="center" vertical="center" wrapText="1"/>
    </xf>
    <xf numFmtId="0" fontId="16" fillId="11" borderId="5" xfId="3" applyFont="1" applyFill="1" applyBorder="1" applyAlignment="1">
      <alignment horizontal="center" vertical="center"/>
    </xf>
    <xf numFmtId="41" fontId="9" fillId="8" borderId="5" xfId="4" applyFont="1" applyFill="1" applyBorder="1" applyAlignment="1">
      <alignment horizontal="right" vertical="center" wrapText="1"/>
    </xf>
    <xf numFmtId="0" fontId="19" fillId="12" borderId="5" xfId="1" applyFont="1" applyFill="1" applyBorder="1" applyAlignment="1" applyProtection="1">
      <alignment horizontal="center" vertical="center"/>
    </xf>
    <xf numFmtId="0" fontId="16" fillId="13" borderId="5" xfId="3" applyFont="1" applyFill="1" applyBorder="1" applyAlignment="1">
      <alignment horizontal="center" vertical="center"/>
    </xf>
    <xf numFmtId="0" fontId="16" fillId="14" borderId="5" xfId="3" applyFont="1" applyFill="1" applyBorder="1" applyAlignment="1">
      <alignment horizontal="center" vertical="center"/>
    </xf>
    <xf numFmtId="3" fontId="9" fillId="8" borderId="5" xfId="4" applyNumberFormat="1" applyFont="1" applyFill="1" applyBorder="1" applyAlignment="1">
      <alignment horizontal="right" vertical="center" wrapText="1"/>
    </xf>
    <xf numFmtId="0" fontId="5" fillId="8" borderId="5" xfId="1" applyFont="1" applyFill="1" applyBorder="1" applyAlignment="1" applyProtection="1">
      <alignment horizontal="left" vertical="center" wrapText="1"/>
    </xf>
    <xf numFmtId="37" fontId="9" fillId="8" borderId="5" xfId="4" applyNumberFormat="1" applyFont="1" applyFill="1" applyBorder="1" applyAlignment="1">
      <alignment horizontal="right" vertical="center"/>
    </xf>
    <xf numFmtId="0" fontId="9" fillId="15" borderId="5" xfId="2" applyFont="1" applyFill="1" applyBorder="1" applyAlignment="1">
      <alignment horizontal="left" vertical="center" wrapText="1"/>
    </xf>
    <xf numFmtId="0" fontId="9" fillId="15" borderId="5" xfId="2" applyFont="1" applyFill="1" applyBorder="1" applyAlignment="1">
      <alignment horizontal="center" vertical="center"/>
    </xf>
    <xf numFmtId="3" fontId="9" fillId="15" borderId="5" xfId="2" applyNumberFormat="1" applyFont="1" applyFill="1" applyBorder="1" applyAlignment="1">
      <alignment horizontal="right" vertical="center"/>
    </xf>
    <xf numFmtId="0" fontId="16" fillId="15" borderId="5" xfId="2" applyFont="1" applyFill="1" applyBorder="1" applyAlignment="1">
      <alignment horizontal="center" vertical="center"/>
    </xf>
    <xf numFmtId="164" fontId="17" fillId="15" borderId="6" xfId="0" applyNumberFormat="1" applyFont="1" applyFill="1" applyBorder="1" applyAlignment="1">
      <alignment horizontal="center" vertical="center" wrapText="1"/>
    </xf>
    <xf numFmtId="165" fontId="9" fillId="15" borderId="5" xfId="2" applyNumberFormat="1" applyFont="1" applyFill="1" applyBorder="1" applyAlignment="1">
      <alignment horizontal="right" vertical="center"/>
    </xf>
    <xf numFmtId="0" fontId="18" fillId="15" borderId="5" xfId="0" applyFont="1" applyFill="1" applyBorder="1" applyAlignment="1">
      <alignment horizontal="left" vertical="center" wrapText="1"/>
    </xf>
    <xf numFmtId="0" fontId="18" fillId="15" borderId="5" xfId="3" applyFont="1" applyFill="1" applyBorder="1" applyAlignment="1">
      <alignment horizontal="left" vertical="center" wrapText="1"/>
    </xf>
    <xf numFmtId="0" fontId="9" fillId="0" borderId="5" xfId="3" applyFont="1" applyBorder="1" applyAlignment="1">
      <alignment horizontal="center"/>
    </xf>
    <xf numFmtId="0" fontId="16" fillId="0" borderId="5" xfId="3" applyFont="1" applyBorder="1" applyAlignment="1">
      <alignment horizontal="center"/>
    </xf>
    <xf numFmtId="0" fontId="9" fillId="16" borderId="5" xfId="2" applyFont="1" applyFill="1" applyBorder="1" applyAlignment="1">
      <alignment horizontal="center" vertical="center"/>
    </xf>
    <xf numFmtId="166" fontId="17" fillId="15" borderId="5" xfId="0" applyNumberFormat="1" applyFont="1" applyFill="1" applyBorder="1" applyAlignment="1">
      <alignment horizontal="center" vertical="center" wrapText="1"/>
    </xf>
    <xf numFmtId="41" fontId="9" fillId="15" borderId="5" xfId="2" applyNumberFormat="1" applyFont="1" applyFill="1" applyBorder="1" applyAlignment="1">
      <alignment horizontal="right" vertical="center"/>
    </xf>
    <xf numFmtId="1" fontId="9" fillId="15" borderId="5" xfId="2" applyNumberFormat="1" applyFont="1" applyFill="1" applyBorder="1" applyAlignment="1">
      <alignment horizontal="center" vertical="center"/>
    </xf>
    <xf numFmtId="167" fontId="16" fillId="0" borderId="5" xfId="3" applyNumberFormat="1" applyFont="1" applyBorder="1" applyAlignment="1">
      <alignment horizontal="center"/>
    </xf>
    <xf numFmtId="0" fontId="9" fillId="0" borderId="5" xfId="3" applyFont="1" applyBorder="1" applyAlignment="1">
      <alignment horizontal="center" vertical="center"/>
    </xf>
    <xf numFmtId="164" fontId="17" fillId="15" borderId="5" xfId="0" applyNumberFormat="1" applyFont="1" applyFill="1" applyBorder="1" applyAlignment="1">
      <alignment horizontal="center" vertical="center" wrapText="1"/>
    </xf>
    <xf numFmtId="0" fontId="8" fillId="15" borderId="5" xfId="2" applyFont="1" applyFill="1" applyBorder="1" applyAlignment="1">
      <alignment horizontal="center" vertical="center"/>
    </xf>
    <xf numFmtId="0" fontId="16" fillId="16" borderId="5" xfId="2" applyFont="1" applyFill="1" applyBorder="1" applyAlignment="1">
      <alignment horizontal="center" vertical="center"/>
    </xf>
    <xf numFmtId="165" fontId="9" fillId="16" borderId="5" xfId="2" applyNumberFormat="1" applyFont="1" applyFill="1" applyBorder="1" applyAlignment="1">
      <alignment horizontal="right" vertical="center"/>
    </xf>
    <xf numFmtId="0" fontId="18" fillId="15" borderId="5" xfId="2" applyFont="1" applyFill="1" applyBorder="1" applyAlignment="1">
      <alignment horizontal="left" vertical="center" wrapText="1"/>
    </xf>
    <xf numFmtId="3" fontId="9" fillId="15" borderId="5" xfId="2" applyNumberFormat="1" applyFont="1" applyFill="1" applyBorder="1" applyAlignment="1">
      <alignment horizontal="right" vertical="center" wrapText="1"/>
    </xf>
    <xf numFmtId="165" fontId="9" fillId="16" borderId="5" xfId="2" applyNumberFormat="1" applyFont="1" applyFill="1" applyBorder="1" applyAlignment="1">
      <alignment horizontal="right" vertical="center" wrapText="1"/>
    </xf>
    <xf numFmtId="0" fontId="18" fillId="15" borderId="0" xfId="3" applyFont="1" applyFill="1" applyAlignment="1">
      <alignment horizontal="left" vertical="center" wrapText="1"/>
    </xf>
    <xf numFmtId="0" fontId="21" fillId="15" borderId="5" xfId="2" applyFont="1" applyFill="1" applyBorder="1" applyAlignment="1">
      <alignment horizontal="left" vertical="center" wrapText="1"/>
    </xf>
    <xf numFmtId="0" fontId="9" fillId="16" borderId="5" xfId="2" applyFont="1" applyFill="1" applyBorder="1" applyAlignment="1">
      <alignment horizontal="center" vertical="center" wrapText="1"/>
    </xf>
    <xf numFmtId="0" fontId="9" fillId="15" borderId="5" xfId="2" applyFont="1" applyFill="1" applyBorder="1" applyAlignment="1">
      <alignment horizontal="center" vertical="center" wrapText="1"/>
    </xf>
    <xf numFmtId="0" fontId="18" fillId="15" borderId="5" xfId="3" applyFont="1" applyFill="1" applyBorder="1" applyAlignment="1">
      <alignment vertical="center" wrapText="1"/>
    </xf>
    <xf numFmtId="3" fontId="9" fillId="8" borderId="5" xfId="2" applyNumberFormat="1" applyFont="1" applyFill="1" applyBorder="1" applyAlignment="1">
      <alignment horizontal="right" vertical="center"/>
    </xf>
    <xf numFmtId="0" fontId="9" fillId="8" borderId="5" xfId="3" applyFont="1" applyFill="1" applyBorder="1" applyAlignment="1">
      <alignment horizontal="left" vertical="center" wrapText="1"/>
    </xf>
    <xf numFmtId="0" fontId="9" fillId="7" borderId="5" xfId="3" applyFont="1" applyFill="1" applyBorder="1"/>
    <xf numFmtId="166" fontId="17" fillId="8" borderId="6" xfId="0" applyNumberFormat="1" applyFont="1" applyFill="1" applyBorder="1" applyAlignment="1">
      <alignment horizontal="center" vertical="center" wrapText="1"/>
    </xf>
    <xf numFmtId="0" fontId="9" fillId="8" borderId="5" xfId="2" applyFont="1" applyFill="1" applyBorder="1" applyAlignment="1">
      <alignment horizontal="left" vertical="center" wrapText="1"/>
    </xf>
    <xf numFmtId="0" fontId="22" fillId="8" borderId="5" xfId="2" applyFont="1" applyFill="1" applyBorder="1" applyAlignment="1">
      <alignment horizontal="center" vertical="center"/>
    </xf>
    <xf numFmtId="0" fontId="20" fillId="8" borderId="5" xfId="2" applyFont="1" applyFill="1" applyBorder="1" applyAlignment="1">
      <alignment horizontal="center" vertical="center"/>
    </xf>
    <xf numFmtId="165" fontId="9" fillId="8" borderId="5" xfId="2" applyNumberFormat="1" applyFont="1" applyFill="1" applyBorder="1" applyAlignment="1">
      <alignment horizontal="right" vertical="center"/>
    </xf>
    <xf numFmtId="0" fontId="18" fillId="8" borderId="5" xfId="3" applyFont="1" applyFill="1" applyBorder="1" applyAlignment="1">
      <alignment horizontal="left" vertical="center" wrapText="1"/>
    </xf>
    <xf numFmtId="166" fontId="17" fillId="8" borderId="5" xfId="0" applyNumberFormat="1" applyFont="1" applyFill="1" applyBorder="1" applyAlignment="1">
      <alignment horizontal="center" vertical="center" wrapText="1"/>
    </xf>
    <xf numFmtId="0" fontId="23" fillId="8" borderId="5" xfId="2" applyFont="1" applyFill="1" applyBorder="1" applyAlignment="1">
      <alignment horizontal="left" vertical="center" wrapText="1"/>
    </xf>
    <xf numFmtId="0" fontId="16" fillId="17" borderId="5" xfId="3" applyFont="1" applyFill="1" applyBorder="1" applyAlignment="1">
      <alignment horizontal="center" vertical="center"/>
    </xf>
    <xf numFmtId="0" fontId="17" fillId="8" borderId="5" xfId="3" applyFont="1" applyFill="1" applyBorder="1" applyAlignment="1">
      <alignment horizontal="center" vertical="center"/>
    </xf>
    <xf numFmtId="0" fontId="9" fillId="8" borderId="5" xfId="3" quotePrefix="1" applyFont="1" applyFill="1" applyBorder="1" applyAlignment="1">
      <alignment horizontal="center" vertical="center"/>
    </xf>
    <xf numFmtId="1" fontId="9" fillId="8" borderId="5" xfId="0" applyNumberFormat="1" applyFont="1" applyFill="1" applyBorder="1" applyAlignment="1">
      <alignment horizontal="center" vertical="center"/>
    </xf>
    <xf numFmtId="0" fontId="9" fillId="18" borderId="5" xfId="3" applyFont="1" applyFill="1" applyBorder="1"/>
    <xf numFmtId="15" fontId="17" fillId="8" borderId="5" xfId="3" applyNumberFormat="1" applyFont="1" applyFill="1" applyBorder="1" applyAlignment="1">
      <alignment horizontal="center" vertical="center"/>
    </xf>
    <xf numFmtId="0" fontId="9" fillId="15" borderId="5" xfId="3" applyFont="1" applyFill="1" applyBorder="1" applyAlignment="1">
      <alignment vertical="center" wrapText="1"/>
    </xf>
    <xf numFmtId="0" fontId="9" fillId="15" borderId="5" xfId="3" applyFont="1" applyFill="1" applyBorder="1" applyAlignment="1">
      <alignment horizontal="center" vertical="center" wrapText="1"/>
    </xf>
    <xf numFmtId="0" fontId="9" fillId="15" borderId="5" xfId="3" applyFont="1" applyFill="1" applyBorder="1" applyAlignment="1">
      <alignment horizontal="center" vertical="center"/>
    </xf>
    <xf numFmtId="0" fontId="16" fillId="15" borderId="5" xfId="3" applyFont="1" applyFill="1" applyBorder="1" applyAlignment="1">
      <alignment horizontal="center" vertical="center"/>
    </xf>
    <xf numFmtId="41" fontId="9" fillId="15" borderId="5" xfId="4" applyFont="1" applyFill="1" applyBorder="1" applyAlignment="1">
      <alignment horizontal="right" vertical="center"/>
    </xf>
    <xf numFmtId="0" fontId="9" fillId="15" borderId="5" xfId="0" applyFont="1" applyFill="1" applyBorder="1" applyAlignment="1">
      <alignment horizontal="center" vertical="center"/>
    </xf>
    <xf numFmtId="0" fontId="20" fillId="9" borderId="5" xfId="0" applyFont="1" applyFill="1" applyBorder="1" applyAlignment="1">
      <alignment horizontal="center" vertical="center" wrapText="1"/>
    </xf>
    <xf numFmtId="0" fontId="20" fillId="9" borderId="5" xfId="0" applyFont="1" applyFill="1" applyBorder="1" applyAlignment="1">
      <alignment horizontal="center" vertical="center"/>
    </xf>
    <xf numFmtId="0" fontId="20" fillId="0" borderId="5" xfId="0" applyFont="1" applyBorder="1"/>
    <xf numFmtId="0" fontId="0" fillId="0" borderId="5" xfId="0" applyBorder="1"/>
    <xf numFmtId="15" fontId="17" fillId="15" borderId="5" xfId="0" applyNumberFormat="1" applyFont="1" applyFill="1" applyBorder="1" applyAlignment="1">
      <alignment horizontal="center" vertical="center" wrapText="1"/>
    </xf>
    <xf numFmtId="0" fontId="17" fillId="15" borderId="5" xfId="0" applyFont="1" applyFill="1" applyBorder="1" applyAlignment="1">
      <alignment horizontal="center" vertical="center" wrapText="1"/>
    </xf>
    <xf numFmtId="0" fontId="9" fillId="15" borderId="5" xfId="0" applyFont="1" applyFill="1" applyBorder="1" applyAlignment="1">
      <alignment horizontal="right" vertical="center"/>
    </xf>
    <xf numFmtId="168" fontId="9" fillId="15" borderId="5" xfId="0" applyNumberFormat="1" applyFont="1" applyFill="1" applyBorder="1" applyAlignment="1">
      <alignment horizontal="center" vertical="center"/>
    </xf>
    <xf numFmtId="0" fontId="24" fillId="15" borderId="5" xfId="0" applyFont="1" applyFill="1" applyBorder="1" applyAlignment="1">
      <alignment horizontal="left" vertical="center" wrapText="1"/>
    </xf>
    <xf numFmtId="0" fontId="20" fillId="16" borderId="5" xfId="2" applyFont="1" applyFill="1" applyBorder="1" applyAlignment="1">
      <alignment horizontal="center" vertical="center"/>
    </xf>
    <xf numFmtId="0" fontId="22" fillId="15" borderId="5" xfId="2" applyFont="1" applyFill="1" applyBorder="1" applyAlignment="1">
      <alignment horizontal="center" vertical="center"/>
    </xf>
    <xf numFmtId="0" fontId="20" fillId="15" borderId="5" xfId="2" applyFont="1" applyFill="1" applyBorder="1" applyAlignment="1">
      <alignment horizontal="center" vertical="center"/>
    </xf>
    <xf numFmtId="0" fontId="23" fillId="15" borderId="5" xfId="2" applyFont="1" applyFill="1" applyBorder="1" applyAlignment="1">
      <alignment horizontal="left" vertical="center" wrapText="1"/>
    </xf>
    <xf numFmtId="0" fontId="9" fillId="0" borderId="5" xfId="3" applyFont="1" applyBorder="1" applyAlignment="1">
      <alignment horizontal="left" vertical="center"/>
    </xf>
    <xf numFmtId="0" fontId="17" fillId="15" borderId="5" xfId="3" applyFont="1" applyFill="1" applyBorder="1" applyAlignment="1">
      <alignment horizontal="center" vertical="center"/>
    </xf>
    <xf numFmtId="0" fontId="9" fillId="0" borderId="12" xfId="3" applyFont="1" applyBorder="1"/>
    <xf numFmtId="15" fontId="17" fillId="15" borderId="5" xfId="3" applyNumberFormat="1" applyFont="1" applyFill="1" applyBorder="1" applyAlignment="1">
      <alignment horizontal="center" vertical="center"/>
    </xf>
    <xf numFmtId="0" fontId="9" fillId="0" borderId="0" xfId="3" applyFont="1"/>
    <xf numFmtId="0" fontId="8" fillId="0" borderId="0" xfId="3"/>
    <xf numFmtId="0" fontId="25" fillId="15" borderId="5" xfId="3" applyFont="1" applyFill="1" applyBorder="1" applyAlignment="1">
      <alignment horizontal="center" vertical="center"/>
    </xf>
    <xf numFmtId="1" fontId="9" fillId="15" borderId="5" xfId="0" applyNumberFormat="1" applyFont="1" applyFill="1" applyBorder="1" applyAlignment="1">
      <alignment horizontal="center" vertical="center"/>
    </xf>
    <xf numFmtId="0" fontId="25" fillId="0" borderId="5" xfId="3" applyFont="1" applyBorder="1" applyAlignment="1">
      <alignment vertical="center" wrapText="1"/>
    </xf>
    <xf numFmtId="0" fontId="26" fillId="19" borderId="5" xfId="1" applyFont="1" applyFill="1" applyBorder="1" applyAlignment="1" applyProtection="1">
      <alignment horizontal="center" vertical="center"/>
    </xf>
    <xf numFmtId="0" fontId="17" fillId="0" borderId="5" xfId="3" applyFont="1" applyBorder="1" applyAlignment="1">
      <alignment horizontal="center" vertical="center"/>
    </xf>
    <xf numFmtId="0" fontId="5" fillId="0" borderId="0" xfId="0" applyFont="1"/>
    <xf numFmtId="0" fontId="18" fillId="8" borderId="1" xfId="3" applyFont="1" applyFill="1" applyBorder="1" applyAlignment="1">
      <alignment vertical="center" wrapText="1"/>
    </xf>
    <xf numFmtId="0" fontId="8" fillId="0" borderId="5" xfId="3" applyBorder="1"/>
    <xf numFmtId="0" fontId="9" fillId="7" borderId="0" xfId="3" applyFont="1" applyFill="1"/>
    <xf numFmtId="0" fontId="8" fillId="0" borderId="12" xfId="3" applyBorder="1"/>
    <xf numFmtId="0" fontId="18" fillId="15" borderId="5" xfId="0" applyFont="1" applyFill="1" applyBorder="1" applyAlignment="1">
      <alignment horizontal="center" vertical="center" wrapText="1"/>
    </xf>
    <xf numFmtId="0" fontId="16" fillId="0" borderId="12" xfId="3" applyFont="1" applyBorder="1" applyAlignment="1">
      <alignment horizontal="center"/>
    </xf>
    <xf numFmtId="0" fontId="16" fillId="0" borderId="5" xfId="3" applyFont="1" applyBorder="1" applyAlignment="1">
      <alignment horizontal="center" vertical="center"/>
    </xf>
    <xf numFmtId="0" fontId="9" fillId="0" borderId="5" xfId="3" applyFont="1" applyBorder="1" applyAlignment="1">
      <alignment vertical="center" wrapText="1"/>
    </xf>
    <xf numFmtId="0" fontId="8" fillId="0" borderId="5" xfId="3" applyBorder="1" applyAlignment="1">
      <alignment horizontal="center" vertical="center"/>
    </xf>
    <xf numFmtId="0" fontId="8" fillId="0" borderId="5" xfId="3" applyBorder="1" applyAlignment="1">
      <alignment horizontal="right" vertical="center"/>
    </xf>
    <xf numFmtId="0" fontId="5" fillId="0" borderId="5" xfId="0" applyFont="1" applyBorder="1" applyAlignment="1">
      <alignment vertical="center"/>
    </xf>
    <xf numFmtId="0" fontId="0" fillId="0" borderId="5" xfId="0" applyBorder="1" applyAlignment="1">
      <alignment horizontal="center" vertical="center"/>
    </xf>
    <xf numFmtId="0" fontId="5" fillId="0" borderId="5" xfId="0" applyFont="1" applyBorder="1" applyAlignment="1">
      <alignment vertical="center" wrapText="1"/>
    </xf>
    <xf numFmtId="0" fontId="18" fillId="0" borderId="5" xfId="0" applyFont="1" applyBorder="1" applyAlignment="1">
      <alignment horizontal="left" vertical="center" wrapText="1"/>
    </xf>
    <xf numFmtId="0" fontId="18" fillId="0" borderId="5" xfId="3" applyFont="1" applyBorder="1" applyAlignment="1">
      <alignment vertical="center" wrapText="1"/>
    </xf>
    <xf numFmtId="0" fontId="9" fillId="0" borderId="5" xfId="3" applyFont="1" applyBorder="1" applyAlignment="1">
      <alignment horizontal="center" vertical="center" wrapText="1"/>
    </xf>
    <xf numFmtId="0" fontId="9" fillId="0" borderId="4" xfId="3" applyFont="1" applyBorder="1"/>
    <xf numFmtId="2" fontId="9" fillId="0" borderId="1" xfId="3" applyNumberFormat="1" applyFont="1" applyBorder="1"/>
    <xf numFmtId="2" fontId="10" fillId="2" borderId="1" xfId="3" applyNumberFormat="1" applyFont="1" applyFill="1" applyBorder="1" applyAlignment="1">
      <alignment horizontal="center"/>
    </xf>
    <xf numFmtId="2" fontId="9" fillId="0" borderId="5" xfId="3" applyNumberFormat="1" applyFont="1" applyBorder="1"/>
    <xf numFmtId="0" fontId="12" fillId="0" borderId="5" xfId="3" applyFont="1" applyBorder="1" applyAlignment="1">
      <alignment horizontal="center" vertical="center"/>
    </xf>
    <xf numFmtId="0" fontId="9" fillId="7" borderId="13" xfId="3" applyFont="1" applyFill="1" applyBorder="1"/>
    <xf numFmtId="0" fontId="9" fillId="7" borderId="14" xfId="3" applyFont="1" applyFill="1" applyBorder="1"/>
    <xf numFmtId="2" fontId="7" fillId="7" borderId="14" xfId="3" applyNumberFormat="1" applyFont="1" applyFill="1" applyBorder="1"/>
    <xf numFmtId="2" fontId="9" fillId="7" borderId="14" xfId="3" applyNumberFormat="1" applyFont="1" applyFill="1" applyBorder="1"/>
    <xf numFmtId="2" fontId="10" fillId="7" borderId="15" xfId="3" applyNumberFormat="1" applyFont="1" applyFill="1" applyBorder="1" applyAlignment="1">
      <alignment horizontal="center"/>
    </xf>
    <xf numFmtId="0" fontId="27" fillId="0" borderId="5" xfId="3" applyFont="1" applyBorder="1" applyAlignment="1">
      <alignment horizontal="center" vertical="center"/>
    </xf>
    <xf numFmtId="0" fontId="6" fillId="0" borderId="12" xfId="3" applyFont="1" applyBorder="1"/>
    <xf numFmtId="2" fontId="9" fillId="0" borderId="16" xfId="3" applyNumberFormat="1" applyFont="1" applyBorder="1"/>
    <xf numFmtId="0" fontId="28" fillId="8" borderId="5" xfId="3" applyFont="1" applyFill="1" applyBorder="1" applyAlignment="1">
      <alignment vertical="center"/>
    </xf>
    <xf numFmtId="0" fontId="8" fillId="8" borderId="0" xfId="3" applyFill="1" applyAlignment="1">
      <alignment vertical="center" wrapText="1"/>
    </xf>
    <xf numFmtId="0" fontId="6" fillId="0" borderId="17" xfId="3" applyFont="1" applyBorder="1"/>
    <xf numFmtId="2" fontId="9" fillId="0" borderId="18" xfId="3" applyNumberFormat="1" applyFont="1" applyBorder="1"/>
    <xf numFmtId="2" fontId="10" fillId="2" borderId="18" xfId="3" applyNumberFormat="1" applyFont="1" applyFill="1" applyBorder="1" applyAlignment="1">
      <alignment horizontal="right"/>
    </xf>
    <xf numFmtId="2" fontId="9" fillId="0" borderId="19" xfId="3" applyNumberFormat="1" applyFont="1" applyBorder="1"/>
    <xf numFmtId="0" fontId="6" fillId="8" borderId="5" xfId="3" applyFont="1" applyFill="1" applyBorder="1" applyAlignment="1">
      <alignment horizontal="left" vertical="center" wrapText="1"/>
    </xf>
    <xf numFmtId="0" fontId="29" fillId="0" borderId="5" xfId="3" applyFont="1" applyBorder="1" applyAlignment="1">
      <alignment horizontal="left" vertical="center"/>
    </xf>
    <xf numFmtId="0" fontId="8" fillId="0" borderId="5" xfId="3" applyBorder="1" applyAlignment="1">
      <alignment vertical="center"/>
    </xf>
    <xf numFmtId="0" fontId="30" fillId="0" borderId="5" xfId="3" applyFont="1" applyBorder="1" applyAlignment="1">
      <alignment vertical="center"/>
    </xf>
    <xf numFmtId="0" fontId="31" fillId="0" borderId="5" xfId="3" applyFont="1" applyBorder="1" applyAlignment="1">
      <alignment vertical="center"/>
    </xf>
    <xf numFmtId="0" fontId="9" fillId="0" borderId="1" xfId="3" applyFont="1" applyBorder="1"/>
    <xf numFmtId="2" fontId="6" fillId="0" borderId="12" xfId="3" applyNumberFormat="1" applyFont="1" applyBorder="1"/>
    <xf numFmtId="2" fontId="10" fillId="0" borderId="5" xfId="3" applyNumberFormat="1" applyFont="1" applyBorder="1" applyAlignment="1">
      <alignment horizontal="right"/>
    </xf>
    <xf numFmtId="2" fontId="9" fillId="0" borderId="20" xfId="3" applyNumberFormat="1" applyFont="1" applyBorder="1"/>
    <xf numFmtId="0" fontId="5" fillId="0" borderId="0" xfId="2"/>
    <xf numFmtId="0" fontId="33" fillId="0" borderId="5" xfId="3" applyFont="1" applyBorder="1" applyAlignment="1">
      <alignment horizontal="center" vertical="center"/>
    </xf>
    <xf numFmtId="2" fontId="6" fillId="0" borderId="17" xfId="3" applyNumberFormat="1" applyFont="1" applyBorder="1"/>
    <xf numFmtId="2" fontId="9" fillId="0" borderId="21" xfId="3" applyNumberFormat="1" applyFont="1" applyBorder="1" applyAlignment="1">
      <alignment horizontal="right"/>
    </xf>
    <xf numFmtId="2" fontId="6" fillId="0" borderId="19" xfId="3" applyNumberFormat="1" applyFont="1" applyBorder="1"/>
    <xf numFmtId="2" fontId="6" fillId="0" borderId="4" xfId="3" applyNumberFormat="1" applyFont="1" applyBorder="1"/>
    <xf numFmtId="2" fontId="9" fillId="0" borderId="2" xfId="3" applyNumberFormat="1" applyFont="1" applyBorder="1" applyAlignment="1">
      <alignment horizontal="right"/>
    </xf>
    <xf numFmtId="2" fontId="6" fillId="0" borderId="2" xfId="3" applyNumberFormat="1" applyFont="1" applyBorder="1"/>
    <xf numFmtId="0" fontId="3" fillId="0" borderId="5" xfId="1" applyBorder="1" applyAlignment="1" applyProtection="1">
      <alignment horizontal="left" vertical="center"/>
    </xf>
    <xf numFmtId="0" fontId="9" fillId="0" borderId="5" xfId="3" applyFont="1" applyBorder="1" applyAlignment="1">
      <alignment horizontal="left" vertical="center" wrapText="1"/>
    </xf>
    <xf numFmtId="0" fontId="16" fillId="0" borderId="5" xfId="3" applyFont="1" applyBorder="1" applyAlignment="1">
      <alignment vertical="center"/>
    </xf>
    <xf numFmtId="0" fontId="34" fillId="0" borderId="5" xfId="0" applyFont="1" applyBorder="1"/>
    <xf numFmtId="0" fontId="8" fillId="0" borderId="8" xfId="3" applyBorder="1"/>
    <xf numFmtId="0" fontId="14" fillId="0" borderId="5" xfId="1" applyFont="1" applyBorder="1" applyAlignment="1" applyProtection="1">
      <alignment horizontal="center" vertical="center"/>
    </xf>
    <xf numFmtId="0" fontId="13" fillId="0" borderId="5" xfId="1" applyFont="1" applyBorder="1" applyAlignment="1" applyProtection="1">
      <alignment horizontal="left" vertical="center"/>
    </xf>
    <xf numFmtId="0" fontId="8" fillId="0" borderId="8" xfId="3" applyBorder="1" applyAlignment="1">
      <alignment wrapText="1"/>
    </xf>
    <xf numFmtId="0" fontId="18" fillId="0" borderId="5" xfId="3" applyFont="1" applyBorder="1" applyAlignment="1">
      <alignment horizontal="left" vertical="center" wrapText="1"/>
    </xf>
    <xf numFmtId="0" fontId="16" fillId="0" borderId="0" xfId="3" applyFont="1" applyAlignment="1">
      <alignment horizontal="center" vertical="center"/>
    </xf>
    <xf numFmtId="0" fontId="18" fillId="0" borderId="0" xfId="3" applyFont="1" applyAlignment="1">
      <alignment horizontal="left" vertical="center" wrapText="1"/>
    </xf>
    <xf numFmtId="0" fontId="9" fillId="0" borderId="0" xfId="3" applyFont="1" applyAlignment="1">
      <alignment vertical="center"/>
    </xf>
    <xf numFmtId="0" fontId="8" fillId="0" borderId="0" xfId="3" applyAlignment="1">
      <alignment horizontal="center" vertical="center"/>
    </xf>
    <xf numFmtId="0" fontId="6" fillId="0" borderId="0" xfId="3" applyFont="1" applyAlignment="1">
      <alignment horizontal="center" vertical="center"/>
    </xf>
    <xf numFmtId="0" fontId="8" fillId="0" borderId="0" xfId="3" applyAlignment="1">
      <alignment horizontal="right" vertical="center"/>
    </xf>
    <xf numFmtId="0" fontId="12" fillId="0" borderId="0" xfId="3" applyFont="1" applyAlignment="1">
      <alignment horizontal="center" vertical="center"/>
    </xf>
    <xf numFmtId="0" fontId="5" fillId="0" borderId="0" xfId="0" applyFont="1" applyAlignment="1">
      <alignment vertical="center"/>
    </xf>
    <xf numFmtId="0" fontId="8" fillId="0" borderId="0" xfId="3" applyAlignment="1">
      <alignment wrapText="1"/>
    </xf>
    <xf numFmtId="0" fontId="18" fillId="0" borderId="0" xfId="3" applyFont="1" applyAlignment="1">
      <alignment vertical="center" wrapText="1"/>
    </xf>
    <xf numFmtId="0" fontId="9" fillId="0" borderId="0" xfId="3" applyFont="1" applyAlignment="1">
      <alignment horizontal="center" vertical="center" wrapText="1"/>
    </xf>
    <xf numFmtId="0" fontId="9" fillId="0" borderId="0" xfId="3" applyFont="1" applyAlignment="1">
      <alignment horizontal="center" vertical="center"/>
    </xf>
    <xf numFmtId="0" fontId="17" fillId="0" borderId="0" xfId="2" applyFont="1" applyAlignment="1">
      <alignment vertical="center" wrapText="1"/>
    </xf>
    <xf numFmtId="0" fontId="17" fillId="0" borderId="0" xfId="2" applyFont="1" applyAlignment="1">
      <alignment vertical="center"/>
    </xf>
    <xf numFmtId="0" fontId="5" fillId="20" borderId="0" xfId="2" applyFill="1" applyAlignment="1">
      <alignment vertical="center"/>
    </xf>
    <xf numFmtId="0" fontId="35" fillId="21" borderId="0" xfId="3" applyFont="1" applyFill="1" applyAlignment="1">
      <alignment vertical="center"/>
    </xf>
    <xf numFmtId="0" fontId="3" fillId="20" borderId="0" xfId="1" applyFill="1" applyBorder="1" applyAlignment="1" applyProtection="1">
      <alignment vertical="center"/>
    </xf>
    <xf numFmtId="0" fontId="5" fillId="20" borderId="0" xfId="2" applyFill="1" applyAlignment="1">
      <alignment vertical="center" wrapText="1"/>
    </xf>
    <xf numFmtId="0" fontId="5" fillId="0" borderId="0" xfId="2" applyAlignment="1">
      <alignment wrapText="1"/>
    </xf>
    <xf numFmtId="0" fontId="23" fillId="0" borderId="0" xfId="2" applyFont="1" applyAlignment="1">
      <alignment wrapText="1"/>
    </xf>
    <xf numFmtId="0" fontId="2" fillId="9" borderId="0" xfId="0" applyFont="1" applyFill="1" applyAlignment="1">
      <alignment wrapText="1"/>
    </xf>
    <xf numFmtId="0" fontId="0" fillId="9" borderId="0" xfId="0" applyFill="1"/>
    <xf numFmtId="0" fontId="20" fillId="9" borderId="0" xfId="2" applyFont="1" applyFill="1" applyAlignment="1">
      <alignment horizontal="center" vertical="center"/>
    </xf>
    <xf numFmtId="0" fontId="20" fillId="9" borderId="0" xfId="2" applyFont="1" applyFill="1"/>
    <xf numFmtId="0" fontId="5" fillId="9" borderId="0" xfId="2" applyFill="1"/>
    <xf numFmtId="0" fontId="11" fillId="22" borderId="0" xfId="2" applyFont="1" applyFill="1" applyAlignment="1">
      <alignment horizontal="center" wrapText="1"/>
    </xf>
    <xf numFmtId="0" fontId="11" fillId="22" borderId="0" xfId="2" applyFont="1" applyFill="1"/>
    <xf numFmtId="0" fontId="11" fillId="22" borderId="0" xfId="2" applyFont="1" applyFill="1" applyAlignment="1">
      <alignment horizontal="center" wrapText="1"/>
    </xf>
    <xf numFmtId="0" fontId="11" fillId="22" borderId="0" xfId="2" applyFont="1" applyFill="1" applyAlignment="1">
      <alignment horizontal="left"/>
    </xf>
    <xf numFmtId="0" fontId="11" fillId="22" borderId="0" xfId="2" applyFont="1" applyFill="1" applyAlignment="1">
      <alignment wrapText="1"/>
    </xf>
    <xf numFmtId="0" fontId="5" fillId="0" borderId="0" xfId="2" applyAlignment="1">
      <alignment horizontal="left" vertical="center" wrapText="1"/>
    </xf>
    <xf numFmtId="0" fontId="2" fillId="9" borderId="0" xfId="0" applyFont="1" applyFill="1" applyAlignment="1">
      <alignment horizontal="left" wrapText="1"/>
    </xf>
    <xf numFmtId="0" fontId="5" fillId="0" borderId="0" xfId="2" applyAlignment="1">
      <alignment horizontal="center" vertical="center" wrapText="1"/>
    </xf>
    <xf numFmtId="0" fontId="36" fillId="23" borderId="0" xfId="2" applyFont="1" applyFill="1" applyAlignment="1">
      <alignment horizontal="center" vertical="center"/>
    </xf>
    <xf numFmtId="0" fontId="17" fillId="23" borderId="0" xfId="2" applyFont="1" applyFill="1" applyAlignment="1">
      <alignment vertical="center"/>
    </xf>
    <xf numFmtId="0" fontId="11" fillId="23" borderId="0" xfId="2" applyFont="1" applyFill="1" applyAlignment="1">
      <alignment horizontal="center" vertical="center"/>
    </xf>
    <xf numFmtId="0" fontId="37" fillId="23" borderId="0" xfId="2" applyFont="1" applyFill="1" applyAlignment="1">
      <alignment vertical="center"/>
    </xf>
    <xf numFmtId="0" fontId="5" fillId="23" borderId="0" xfId="2" applyFill="1"/>
    <xf numFmtId="0" fontId="17" fillId="23" borderId="0" xfId="2" applyFont="1" applyFill="1" applyAlignment="1">
      <alignment horizontal="left" vertical="center"/>
    </xf>
    <xf numFmtId="0" fontId="8" fillId="23" borderId="0" xfId="3" applyFill="1" applyAlignment="1">
      <alignment horizontal="center" vertical="center"/>
    </xf>
    <xf numFmtId="0" fontId="38" fillId="23" borderId="0" xfId="2" applyFont="1" applyFill="1" applyAlignment="1">
      <alignment vertical="center" wrapText="1"/>
    </xf>
    <xf numFmtId="0" fontId="39" fillId="0" borderId="0" xfId="0" applyFont="1" applyAlignment="1">
      <alignment vertical="center"/>
    </xf>
    <xf numFmtId="0" fontId="0" fillId="0" borderId="0" xfId="0" applyAlignment="1">
      <alignment wrapText="1"/>
    </xf>
    <xf numFmtId="0" fontId="20" fillId="9" borderId="0" xfId="2" applyFont="1" applyFill="1" applyAlignment="1">
      <alignment vertical="top"/>
    </xf>
    <xf numFmtId="0" fontId="5" fillId="9" borderId="0" xfId="2" applyFill="1" applyAlignment="1">
      <alignment vertical="top"/>
    </xf>
    <xf numFmtId="0" fontId="17" fillId="23" borderId="0" xfId="2" applyFont="1" applyFill="1" applyAlignment="1">
      <alignment horizontal="left" vertical="center" wrapText="1"/>
    </xf>
    <xf numFmtId="0" fontId="39" fillId="0" borderId="0" xfId="0" applyFont="1" applyAlignment="1">
      <alignment horizontal="left" vertical="center"/>
    </xf>
    <xf numFmtId="0" fontId="40" fillId="0" borderId="0" xfId="0" applyFont="1" applyAlignment="1">
      <alignment vertical="center" wrapText="1"/>
    </xf>
    <xf numFmtId="0" fontId="18" fillId="0" borderId="0" xfId="3" applyFont="1" applyAlignment="1">
      <alignment horizontal="center" vertical="center" wrapText="1"/>
    </xf>
    <xf numFmtId="0" fontId="41" fillId="20" borderId="0" xfId="2" applyFont="1" applyFill="1" applyAlignment="1">
      <alignment vertical="center"/>
    </xf>
    <xf numFmtId="0" fontId="37" fillId="20" borderId="0" xfId="2" applyFont="1" applyFill="1" applyAlignment="1">
      <alignment vertical="center"/>
    </xf>
    <xf numFmtId="0" fontId="42" fillId="20" borderId="0" xfId="2" applyFont="1" applyFill="1" applyAlignment="1">
      <alignment vertical="center"/>
    </xf>
    <xf numFmtId="0" fontId="42" fillId="20" borderId="0" xfId="2" applyFont="1" applyFill="1" applyAlignment="1">
      <alignment vertical="center" wrapText="1"/>
    </xf>
    <xf numFmtId="0" fontId="3" fillId="0" borderId="0" xfId="1" applyFill="1" applyBorder="1" applyAlignment="1" applyProtection="1">
      <alignment horizontal="center" vertical="center"/>
    </xf>
    <xf numFmtId="0" fontId="0" fillId="9" borderId="0" xfId="0" applyFill="1" applyAlignment="1">
      <alignment horizontal="left" wrapText="1"/>
    </xf>
    <xf numFmtId="0" fontId="9" fillId="9" borderId="0" xfId="3" applyFont="1" applyFill="1" applyAlignment="1">
      <alignment horizontal="center" vertical="center"/>
    </xf>
    <xf numFmtId="0" fontId="9" fillId="9" borderId="0" xfId="3" applyFont="1" applyFill="1"/>
    <xf numFmtId="0" fontId="8" fillId="9" borderId="0" xfId="3" applyFill="1"/>
    <xf numFmtId="0" fontId="43" fillId="0" borderId="0" xfId="3" applyFont="1" applyAlignment="1">
      <alignment horizontal="center" vertical="center"/>
    </xf>
    <xf numFmtId="0" fontId="0" fillId="9" borderId="0" xfId="0" applyFill="1" applyAlignment="1">
      <alignment wrapText="1"/>
    </xf>
    <xf numFmtId="0" fontId="8" fillId="9" borderId="0" xfId="3" applyFill="1" applyAlignment="1">
      <alignment wrapText="1"/>
    </xf>
    <xf numFmtId="0" fontId="2" fillId="9" borderId="0" xfId="0" applyFont="1" applyFill="1" applyAlignment="1">
      <alignment horizontal="right"/>
    </xf>
    <xf numFmtId="0" fontId="2" fillId="9" borderId="0" xfId="0" applyFont="1" applyFill="1" applyAlignment="1">
      <alignment horizontal="left"/>
    </xf>
    <xf numFmtId="0" fontId="5" fillId="0" borderId="0" xfId="0" applyFont="1" applyAlignment="1">
      <alignment horizontal="center" vertical="center" wrapText="1"/>
    </xf>
    <xf numFmtId="0" fontId="37" fillId="0" borderId="0" xfId="0" applyFont="1" applyAlignment="1">
      <alignment vertical="center" wrapText="1"/>
    </xf>
    <xf numFmtId="0" fontId="6" fillId="24" borderId="5" xfId="3" applyFont="1" applyFill="1" applyBorder="1" applyAlignment="1">
      <alignment horizontal="center" vertical="center"/>
    </xf>
    <xf numFmtId="0" fontId="6" fillId="24" borderId="5" xfId="3" applyFont="1" applyFill="1" applyBorder="1" applyAlignment="1">
      <alignment vertical="center"/>
    </xf>
    <xf numFmtId="0" fontId="0" fillId="24" borderId="5" xfId="0" applyFill="1" applyBorder="1" applyAlignment="1">
      <alignment vertical="center"/>
    </xf>
    <xf numFmtId="0" fontId="20" fillId="9" borderId="0" xfId="0" applyFont="1" applyFill="1" applyAlignment="1">
      <alignment horizontal="center" vertical="center"/>
    </xf>
    <xf numFmtId="0" fontId="20" fillId="9" borderId="0" xfId="0" applyFont="1" applyFill="1"/>
    <xf numFmtId="0" fontId="44" fillId="7" borderId="5" xfId="3" applyFont="1" applyFill="1" applyBorder="1" applyAlignment="1">
      <alignment vertical="center"/>
    </xf>
    <xf numFmtId="0" fontId="45" fillId="7" borderId="5" xfId="3" applyFont="1" applyFill="1" applyBorder="1" applyAlignment="1">
      <alignment horizontal="center" vertical="center" wrapText="1"/>
    </xf>
    <xf numFmtId="0" fontId="45" fillId="7" borderId="6" xfId="3" applyFont="1" applyFill="1" applyBorder="1" applyAlignment="1">
      <alignment horizontal="center" vertical="center" wrapText="1"/>
    </xf>
    <xf numFmtId="0" fontId="46" fillId="7" borderId="5" xfId="3" applyFont="1" applyFill="1" applyBorder="1" applyAlignment="1">
      <alignment horizontal="center" vertical="center" wrapText="1"/>
    </xf>
    <xf numFmtId="0" fontId="47" fillId="7" borderId="6" xfId="3" applyFont="1" applyFill="1" applyBorder="1" applyAlignment="1">
      <alignment horizontal="center" vertical="center"/>
    </xf>
    <xf numFmtId="0" fontId="48" fillId="7" borderId="6" xfId="3" applyFont="1" applyFill="1" applyBorder="1" applyAlignment="1">
      <alignment horizontal="center" vertical="center"/>
    </xf>
    <xf numFmtId="0" fontId="48" fillId="7" borderId="22" xfId="3" applyFont="1" applyFill="1" applyBorder="1" applyAlignment="1">
      <alignment horizontal="center" vertical="center"/>
    </xf>
    <xf numFmtId="0" fontId="48" fillId="7" borderId="22" xfId="3" applyFont="1" applyFill="1" applyBorder="1" applyAlignment="1">
      <alignment horizontal="left" vertical="center"/>
    </xf>
    <xf numFmtId="0" fontId="9" fillId="7" borderId="5" xfId="3" applyFont="1" applyFill="1" applyBorder="1" applyAlignment="1">
      <alignment vertical="center"/>
    </xf>
    <xf numFmtId="0" fontId="49" fillId="25" borderId="5" xfId="3" applyFont="1" applyFill="1" applyBorder="1" applyAlignment="1">
      <alignment horizontal="center" vertical="center"/>
    </xf>
    <xf numFmtId="0" fontId="49" fillId="26" borderId="5" xfId="3" applyFont="1" applyFill="1" applyBorder="1" applyAlignment="1">
      <alignment horizontal="center" vertical="center"/>
    </xf>
    <xf numFmtId="0" fontId="12" fillId="27" borderId="5" xfId="3" applyFont="1" applyFill="1" applyBorder="1" applyAlignment="1">
      <alignment horizontal="center" vertical="center"/>
    </xf>
    <xf numFmtId="0" fontId="12" fillId="14" borderId="5" xfId="3" applyFont="1" applyFill="1" applyBorder="1" applyAlignment="1">
      <alignment horizontal="center" vertical="center"/>
    </xf>
    <xf numFmtId="0" fontId="19" fillId="19" borderId="5" xfId="1" applyFont="1" applyFill="1" applyBorder="1" applyAlignment="1" applyProtection="1">
      <alignment horizontal="center" vertical="center"/>
    </xf>
    <xf numFmtId="168" fontId="9" fillId="0" borderId="5" xfId="3" applyNumberFormat="1" applyFont="1" applyBorder="1" applyAlignment="1">
      <alignment horizontal="center" vertical="center"/>
    </xf>
    <xf numFmtId="0" fontId="5" fillId="0" borderId="5" xfId="0" applyFont="1" applyBorder="1" applyAlignment="1">
      <alignment horizontal="center" vertical="center"/>
    </xf>
    <xf numFmtId="0" fontId="44" fillId="7" borderId="5" xfId="3" applyFont="1" applyFill="1" applyBorder="1" applyAlignment="1">
      <alignment horizontal="right" vertical="center"/>
    </xf>
    <xf numFmtId="168" fontId="9" fillId="0" borderId="5" xfId="0" applyNumberFormat="1" applyFont="1" applyBorder="1" applyAlignment="1">
      <alignment horizontal="center" vertical="center"/>
    </xf>
    <xf numFmtId="2" fontId="9" fillId="0" borderId="5" xfId="0" applyNumberFormat="1" applyFont="1" applyBorder="1" applyAlignment="1">
      <alignment horizontal="center" vertical="center"/>
    </xf>
    <xf numFmtId="2" fontId="8" fillId="0" borderId="5" xfId="0" applyNumberFormat="1" applyFont="1" applyBorder="1" applyAlignment="1">
      <alignment horizontal="center" vertical="center"/>
    </xf>
    <xf numFmtId="0" fontId="0" fillId="9" borderId="0" xfId="0" applyFill="1" applyAlignment="1">
      <alignment horizontal="right" wrapText="1"/>
    </xf>
    <xf numFmtId="0" fontId="8" fillId="0" borderId="5" xfId="0" applyFont="1" applyBorder="1" applyAlignment="1">
      <alignment horizontal="center" vertical="center"/>
    </xf>
    <xf numFmtId="0" fontId="2" fillId="9" borderId="0" xfId="0" applyFont="1" applyFill="1"/>
    <xf numFmtId="0" fontId="20" fillId="0" borderId="0" xfId="0" applyFont="1" applyAlignment="1">
      <alignment horizontal="center" vertical="center" wrapText="1"/>
    </xf>
    <xf numFmtId="0" fontId="20" fillId="0" borderId="0" xfId="0" applyFont="1" applyAlignment="1">
      <alignment horizontal="center" vertical="center"/>
    </xf>
    <xf numFmtId="0" fontId="20" fillId="0" borderId="0" xfId="0" applyFont="1"/>
    <xf numFmtId="0" fontId="50" fillId="0" borderId="0" xfId="3" applyFont="1" applyAlignment="1">
      <alignment horizontal="center" vertical="center" wrapText="1"/>
    </xf>
    <xf numFmtId="0" fontId="9" fillId="0" borderId="5" xfId="3" applyFont="1" applyBorder="1" applyAlignment="1">
      <alignment horizontal="right" vertical="center"/>
    </xf>
    <xf numFmtId="0" fontId="0" fillId="0" borderId="5" xfId="0" applyBorder="1" applyAlignment="1">
      <alignment vertical="center"/>
    </xf>
    <xf numFmtId="0" fontId="51" fillId="0" borderId="0" xfId="3" applyFont="1" applyAlignment="1">
      <alignment horizontal="right" vertical="center" wrapText="1"/>
    </xf>
    <xf numFmtId="0" fontId="50" fillId="0" borderId="5" xfId="3" applyFont="1" applyBorder="1" applyAlignment="1">
      <alignment horizontal="center" vertical="center"/>
    </xf>
    <xf numFmtId="0" fontId="5" fillId="0" borderId="5" xfId="0" applyFont="1" applyBorder="1" applyAlignment="1">
      <alignment horizontal="left" vertical="center"/>
    </xf>
    <xf numFmtId="0" fontId="51" fillId="0" borderId="0" xfId="3" applyFont="1" applyAlignment="1">
      <alignment horizontal="right" vertical="center"/>
    </xf>
    <xf numFmtId="0" fontId="50" fillId="0" borderId="0" xfId="3" applyFont="1" applyAlignment="1">
      <alignment horizontal="center" vertical="center"/>
    </xf>
    <xf numFmtId="0" fontId="52" fillId="0" borderId="0" xfId="0" applyFont="1" applyAlignment="1">
      <alignment horizontal="center" vertical="center"/>
    </xf>
    <xf numFmtId="0" fontId="8" fillId="0" borderId="0" xfId="3" applyAlignment="1">
      <alignment vertical="center"/>
    </xf>
    <xf numFmtId="0" fontId="5" fillId="0" borderId="23" xfId="0" applyFont="1" applyBorder="1" applyAlignment="1">
      <alignment horizontal="center" vertical="center" wrapText="1"/>
    </xf>
    <xf numFmtId="0" fontId="53" fillId="28" borderId="0" xfId="0" applyFont="1" applyFill="1" applyAlignment="1">
      <alignment vertical="center"/>
    </xf>
    <xf numFmtId="0" fontId="20" fillId="28" borderId="0" xfId="0" applyFont="1" applyFill="1" applyAlignment="1">
      <alignment horizontal="center" vertical="center" wrapText="1"/>
    </xf>
    <xf numFmtId="0" fontId="20" fillId="28" borderId="0" xfId="0" applyFont="1" applyFill="1" applyAlignment="1">
      <alignment horizontal="center" vertical="center"/>
    </xf>
    <xf numFmtId="0" fontId="20" fillId="28" borderId="0" xfId="0" applyFont="1" applyFill="1"/>
    <xf numFmtId="0" fontId="0" fillId="28" borderId="0" xfId="0" applyFill="1"/>
    <xf numFmtId="0" fontId="54" fillId="28" borderId="0" xfId="0" applyFont="1" applyFill="1" applyAlignment="1">
      <alignment vertical="center"/>
    </xf>
    <xf numFmtId="0" fontId="9" fillId="0" borderId="23" xfId="3" applyFont="1" applyBorder="1" applyAlignment="1">
      <alignment horizontal="center" vertical="center" wrapText="1"/>
    </xf>
    <xf numFmtId="168" fontId="5" fillId="0" borderId="5" xfId="0" applyNumberFormat="1" applyFont="1" applyBorder="1" applyAlignment="1">
      <alignment horizontal="center" vertical="center" wrapText="1"/>
    </xf>
    <xf numFmtId="0" fontId="54" fillId="28" borderId="0" xfId="0" applyFont="1" applyFill="1" applyAlignment="1">
      <alignment horizontal="left" vertical="center"/>
    </xf>
    <xf numFmtId="0" fontId="18" fillId="0" borderId="0" xfId="3" applyFont="1" applyAlignment="1">
      <alignment vertical="center"/>
    </xf>
    <xf numFmtId="0" fontId="52" fillId="0" borderId="5" xfId="0" applyFont="1" applyBorder="1" applyAlignment="1">
      <alignment horizontal="center" vertical="center"/>
    </xf>
    <xf numFmtId="164" fontId="5" fillId="0" borderId="5" xfId="0" applyNumberFormat="1" applyFont="1" applyBorder="1" applyAlignment="1">
      <alignment horizontal="center" vertical="center" wrapText="1"/>
    </xf>
    <xf numFmtId="0" fontId="5" fillId="0" borderId="0" xfId="2" applyAlignment="1">
      <alignment horizontal="left" vertical="center"/>
    </xf>
    <xf numFmtId="0" fontId="9" fillId="0" borderId="0" xfId="3"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horizontal="center" vertical="center"/>
    </xf>
    <xf numFmtId="0" fontId="56" fillId="28" borderId="0" xfId="2" applyFont="1" applyFill="1" applyAlignment="1">
      <alignment horizontal="left" vertical="center"/>
    </xf>
    <xf numFmtId="0" fontId="6" fillId="24" borderId="10" xfId="3" applyFont="1" applyFill="1" applyBorder="1" applyAlignment="1">
      <alignment horizontal="center" vertical="center"/>
    </xf>
    <xf numFmtId="0" fontId="6" fillId="24" borderId="11" xfId="3" applyFont="1" applyFill="1" applyBorder="1" applyAlignment="1">
      <alignment vertical="center"/>
    </xf>
    <xf numFmtId="0" fontId="6" fillId="24" borderId="12" xfId="3" applyFont="1" applyFill="1" applyBorder="1" applyAlignment="1">
      <alignment horizontal="center" vertical="center"/>
    </xf>
    <xf numFmtId="0" fontId="5" fillId="28" borderId="0" xfId="2" applyFill="1" applyAlignment="1">
      <alignment horizontal="left"/>
    </xf>
    <xf numFmtId="3" fontId="57" fillId="28" borderId="0" xfId="0" applyNumberFormat="1" applyFont="1" applyFill="1" applyAlignment="1">
      <alignment horizontal="left" vertical="center"/>
    </xf>
    <xf numFmtId="0" fontId="44" fillId="24" borderId="5" xfId="3" applyFont="1" applyFill="1" applyBorder="1" applyAlignment="1">
      <alignment vertical="center"/>
    </xf>
    <xf numFmtId="0" fontId="38" fillId="28" borderId="0" xfId="2" applyFont="1" applyFill="1" applyAlignment="1">
      <alignment horizontal="left" vertical="center"/>
    </xf>
    <xf numFmtId="3" fontId="58" fillId="28" borderId="0" xfId="2" applyNumberFormat="1" applyFont="1" applyFill="1" applyAlignment="1">
      <alignment horizontal="left" vertical="center"/>
    </xf>
    <xf numFmtId="0" fontId="0" fillId="28" borderId="0" xfId="0" applyFill="1" applyAlignment="1">
      <alignment horizontal="left" vertical="center"/>
    </xf>
    <xf numFmtId="0" fontId="38" fillId="28" borderId="0" xfId="0" applyFont="1" applyFill="1" applyAlignment="1">
      <alignment horizontal="left" vertical="center"/>
    </xf>
    <xf numFmtId="0" fontId="52" fillId="0" borderId="3" xfId="0" applyFont="1" applyBorder="1" applyAlignment="1">
      <alignment horizontal="center" vertical="center"/>
    </xf>
    <xf numFmtId="0" fontId="0" fillId="0" borderId="0" xfId="0" applyAlignment="1">
      <alignment horizontal="center" vertical="center"/>
    </xf>
    <xf numFmtId="0" fontId="18" fillId="0" borderId="0" xfId="0" applyFont="1" applyAlignment="1">
      <alignment horizontal="left" vertical="center" wrapText="1"/>
    </xf>
    <xf numFmtId="0" fontId="5" fillId="0" borderId="0" xfId="0" applyFont="1" applyAlignment="1">
      <alignment vertical="center" wrapText="1"/>
    </xf>
    <xf numFmtId="0" fontId="8" fillId="0" borderId="24" xfId="3" applyBorder="1"/>
    <xf numFmtId="0" fontId="9" fillId="0" borderId="24" xfId="3" applyFont="1" applyBorder="1" applyAlignment="1">
      <alignment horizontal="center" vertical="center"/>
    </xf>
    <xf numFmtId="0" fontId="44" fillId="7" borderId="0" xfId="3" applyFont="1" applyFill="1" applyAlignment="1">
      <alignment horizontal="right" vertical="center"/>
    </xf>
    <xf numFmtId="0" fontId="48" fillId="7" borderId="22" xfId="3" applyFont="1" applyFill="1" applyBorder="1" applyAlignment="1">
      <alignment horizontal="right" vertical="center" wrapText="1"/>
    </xf>
    <xf numFmtId="0" fontId="45" fillId="7" borderId="12" xfId="3" applyFont="1" applyFill="1" applyBorder="1" applyAlignment="1">
      <alignment horizontal="center" vertical="center" wrapText="1"/>
    </xf>
    <xf numFmtId="0" fontId="44" fillId="7" borderId="5" xfId="3" applyFont="1" applyFill="1" applyBorder="1" applyAlignment="1">
      <alignment horizontal="right" vertical="center" wrapText="1"/>
    </xf>
    <xf numFmtId="0" fontId="9" fillId="0" borderId="12" xfId="3" applyFont="1" applyBorder="1" applyAlignment="1">
      <alignment horizontal="center" vertical="center"/>
    </xf>
    <xf numFmtId="0" fontId="8" fillId="0" borderId="0" xfId="0" applyFont="1" applyAlignment="1">
      <alignment vertical="center" wrapText="1"/>
    </xf>
    <xf numFmtId="0" fontId="44" fillId="7" borderId="0" xfId="3" applyFont="1" applyFill="1" applyAlignment="1">
      <alignment horizontal="right" vertical="center" wrapText="1"/>
    </xf>
    <xf numFmtId="0" fontId="18" fillId="0" borderId="5" xfId="3" applyFont="1" applyBorder="1" applyAlignment="1">
      <alignment vertical="center"/>
    </xf>
    <xf numFmtId="0" fontId="38" fillId="0" borderId="0" xfId="0" applyFont="1" applyAlignment="1">
      <alignment horizontal="center" vertical="center"/>
    </xf>
    <xf numFmtId="0" fontId="38" fillId="0" borderId="0" xfId="0" applyFont="1" applyAlignment="1">
      <alignment vertical="center"/>
    </xf>
    <xf numFmtId="0" fontId="0" fillId="0" borderId="0" xfId="0" applyAlignment="1">
      <alignment vertical="center" wrapText="1"/>
    </xf>
    <xf numFmtId="0" fontId="59" fillId="0" borderId="0" xfId="0" applyFont="1" applyAlignment="1">
      <alignment vertical="center" wrapText="1"/>
    </xf>
  </cellXfs>
  <cellStyles count="5">
    <cellStyle name="Comma [0] 2" xfId="4" xr:uid="{F93ACEC4-5337-44B8-8E2D-4EED4E57D446}"/>
    <cellStyle name="Hyperlink" xfId="1" builtinId="8"/>
    <cellStyle name="Normal" xfId="0" builtinId="0"/>
    <cellStyle name="Normal 2" xfId="2" xr:uid="{7FFCCC30-F10E-4925-AD4A-B34B31DCA3EA}"/>
    <cellStyle name="Normal 3" xfId="3" xr:uid="{766C15DC-116C-4C73-A96A-DACC04617F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zcmc.am/" TargetMode="External"/></Relationships>
</file>

<file path=xl/drawings/drawing1.xml><?xml version="1.0" encoding="utf-8"?>
<xdr:wsDr xmlns:xdr="http://schemas.openxmlformats.org/drawingml/2006/spreadsheetDrawing" xmlns:a="http://schemas.openxmlformats.org/drawingml/2006/main">
  <xdr:twoCellAnchor>
    <xdr:from>
      <xdr:col>0</xdr:col>
      <xdr:colOff>4761</xdr:colOff>
      <xdr:row>425</xdr:row>
      <xdr:rowOff>28574</xdr:rowOff>
    </xdr:from>
    <xdr:to>
      <xdr:col>1</xdr:col>
      <xdr:colOff>4114800</xdr:colOff>
      <xdr:row>563</xdr:row>
      <xdr:rowOff>142875</xdr:rowOff>
    </xdr:to>
    <xdr:sp macro="" textlink="">
      <xdr:nvSpPr>
        <xdr:cNvPr id="2" name="TextBox 1">
          <a:extLst>
            <a:ext uri="{FF2B5EF4-FFF2-40B4-BE49-F238E27FC236}">
              <a16:creationId xmlns:a16="http://schemas.microsoft.com/office/drawing/2014/main" id="{20DBF3D8-2C29-4083-A983-6538FF180F33}"/>
            </a:ext>
          </a:extLst>
        </xdr:cNvPr>
        <xdr:cNvSpPr txBox="1"/>
      </xdr:nvSpPr>
      <xdr:spPr>
        <a:xfrm>
          <a:off x="4761" y="180477794"/>
          <a:ext cx="4475799" cy="27317701"/>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b="1"/>
            <a:t>SOURCES: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900" b="1" i="0" u="none" strike="noStrike" kern="0" cap="none" spc="0" normalizeH="0" baseline="0" noProof="0">
            <a:ln>
              <a:noFill/>
            </a:ln>
            <a:solidFill>
              <a:prstClr val="black"/>
            </a:solidFill>
            <a:effectLst/>
            <a:uLnTx/>
            <a:uFillTx/>
            <a:latin typeface="+mn-lt"/>
            <a:ea typeface="+mn-ea"/>
            <a:cs typeface="+mn-cs"/>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AGU Blogosphere. American Geophysical Union, http://blogs.agu.org/landslideblog</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Beavers 2013. An Overview of Phosphate Mining and Reclamation in Florida, Casey Beavers, University of Florida thesis, April 2013</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Blight &amp; Fourie 2004. A Review of Catastrophic Flow Failures of Deposits of Mine Waste and Municipal Refuse, Proceedings International Workshop, G.E. Blight &amp; A.B. Fourie, "Occurrence and Mechanisms of Flow-like Landslides in Natural Slopes and Earthfills," Sorrento, 19-36, Picarello (ed), Patron, Bologna, 2004</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CDA 2017. Advancing the State of Practice for Tailings Dam Breach Assessment Using Empirical Correlations, Andy Small, Michael James, Mohammad Al-Mamun, CDA 2017 Annual Conference, Kelowna, BC, Canada, October 16-18, 2017</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a:solidFill>
                <a:schemeClr val="dk1"/>
              </a:solidFill>
              <a:effectLst/>
              <a:latin typeface="+mn-lt"/>
              <a:ea typeface="+mn-ea"/>
              <a:cs typeface="+mn-cs"/>
            </a:rPr>
            <a:t>Decipher, A chronology of major tailings dam failures 2000 - 2020, 25Jan21</a:t>
          </a:r>
          <a:endParaRPr lang="en-US" sz="1100" b="0" i="0" baseline="0">
            <a:solidFill>
              <a:schemeClr val="dk1"/>
            </a:solidFill>
            <a:effectLst/>
            <a:latin typeface="+mn-lt"/>
            <a:ea typeface="+mn-ea"/>
            <a:cs typeface="+mn-cs"/>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Duque 2011. Reconstitution of the failure of the Fonte Santa mine tailings dam. Modelling of the dam breaching process. Marta AC Duque, New University of Lisbon, Master of Civil Engineering Structures and Geotechnics thesis, July 2011 https://run.unl.pt/handle/10362/6889</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EPA 1997.  Damage Cases and Environmental Releases from Mines and Mineral Processing Sites, USEPA Office of Solid Waste, 1997</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EPA 1998.  Costs of Remediation at Mine Sites, USEPA Office of Solid Waste, 1998</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Fernández-Naranjo 2017. Analysis of Tailings Dam Failure Based on Historical Documents: The Case Study of “La Luciana”, Spain, F.J. Fernández-Naranjo, V. Rodríguez, R. Rodríguez, M.E. Alberruche, J.C. Arranz, R. Sarro, R.M. Mateos, G. Herrera, L. Vadillo, JTC1 Workshop on Advances in Landslide Understanding, May 24 – 26, 2017, Barcelona , Spain</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Franca et al 2007. The failure of the Fonte Santa mine tailing dam (Northeast Portugal), Mário J. Franca, Luis Gézero &amp; Rui M.L. Ferreira, (Instituto Superior Técnico, Av. Rovisco Pais, 1049-001 Lisbon, Portugal), Sílvia Amaral (Laboratório Nacional de Engenharia Civil, Av. do Brasil, 101, 1700-066 Lisbon, Portugal), Hugo D.B. Montenegro (Instituto Superior Técnico, Av. Rovisco Pais, 1049-001 Lisbon, Portugal), 16Jul08, http://repositorio.lnec.pt:8080/bitstream/123456789/1002793/1/Franca_et_al._5thIAHR2007.pdf</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Garino et al 2016. Caracterización geotécnica de residuos mineros (Geotechnical characterization of mining waste), L. Garino, L. Oldecop y G. Rodari, Congresso Argentino de mechanica de suelos ingenieria e ingerieria geotecnica (Argentine congress of soil mechanics, engineering and geotechnical engineering), Santa Fe, Argentina, 2016</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Gill 2011. Accidentes Y Fallas En Presas De Relave, Arnaldo Carrillo Gil, Profesor Emérito, Universidad Nacional de Ingeniería, 2May11 [Accidents and Failures in Dams of Tailings, Arnaldo Carrillo Gil, Professor Emeritus, National University of Engineering] http://www.acingenieros.com/descargas/pdfs/Articulo_03_Parte_03.pdf </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ICOLD-UNEP 2001.  International Committee on Large Dams, Bulletin 121 “Tailings Dams Risks of Dangerous Occurrences Lessons Learned From Practical Experiences,” 2001.</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Ishihara 1984.  Post-Earthquake Failure of a Tailings Dam Due to Liquefaction of Pond Deposit, Kenji Ishihara, First International Conference on Case Histories in Geotechnical Engineering, 1984</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K2fly 2021.  A chronology of major tailings dam failures 2000 - 2020. K2fly, January 25, 2021</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Larrauri &amp; Lall 2018. Tailings Dams Failures: Updated Statistical Model for Discharge Volume and Runout, Paulina Concha Larrauri, and Upmanu Lall, Environments 2018, 5, 28; doi:10.3390</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mn-ea"/>
              <a:cs typeface="+mn-cs"/>
            </a:rPr>
            <a:t>Larrauri 2020.  “World_TSF.csv”, Paulina Concha Larrauri, Columbia Water Center, http://water.columbia.edu/, pc2521@columbia.edu</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Macias et al, 2015.  The 27 May 1937 catastrophic flow failure of gold tailings at Tlalpujahua, Michoacán, Mexico, J. L. Macías, P. Corona-Chávez, J. M. Sanchéz-Núñez, M. Martínez-Medina, V. H. Garduño-Monroy, L. Capra, F. García-Tenorio, and G. Cisneros-Máximo, Nat. Hazards Earth Syst. Sci., 15, 1069–1085, 2015, www.nat-hazards-earth-syst-sci.net/15/1069/2015/</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Martín-Crespo et al 2017. Geoenvironmental characterization of unstable abandoned mine tailings combining geophysical and geochemical methods (Cartagena-La Union district, Spain), Tomás Martín-Crespo, David Gómez-Ortiz, Silvia Martín-Velázquez, Pedro Martínez-Pagán, Cristina De Ignacio, Javier Lillo, Ángel Faz, Engineering Geology, Accepted 22Nov17</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McLemore et al 2014. Sampling and Monitoring for the Mine Life Cycle edited by McLemore, Virginia T., Smith, Kathleen S., Russell, Carol C. Russell, SME, 2014</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a:solidFill>
                <a:schemeClr val="dk1"/>
              </a:solidFill>
              <a:effectLst/>
              <a:latin typeface="+mn-lt"/>
              <a:ea typeface="+mn-ea"/>
              <a:cs typeface="+mn-cs"/>
            </a:rPr>
            <a:t>Oldecop &amp; Rodríguez 2007.  "Liquifaction of Mine Tailings: Environmental Risk", Luciano Oldecop and Roberto Rodríguez, Conference Paper, DOI: 10.13140/RG.2.1.1795.2409,</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July 2007</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Pacheco 2018. Roberto Lorenzo Rodríguez Pacheco, Geological Survey of Spain, Madrid, personal communication, Nov18.</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Piplinks 2015. “Chronology of Tailings Dam Failures In The Philippines (1982-2007),” accessed January 2015 at http://www.piplinks.org</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Quelopana, 2019.  Released Volume Estimation for Dam Break Analysis, Hugo Quelopana, Tailings 2019, 6th International Seminar on Tailings Management</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Rana et al 2021.  "Catastrophic mass flows resulting from tailings impoundment failures", Nahyan M. Rana, Negar Ghahramani, Stephen G. Evans, Scott McDougall, Andy Small, W. Andy Take, Engineering Geology 292 (2021) 106262</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Repetto 2004. “Silence is Golden, Leaden and Copper Disclosure of Material Environmental Information in the Hardrock Mining Industry” Repetto, Robert, Yale School of Forestry &amp; Environmental Studies, July 2004 accessed November 2014 at http://environment.research.yale.edu/documents/downloads/o-u/repetto_report_execsum.pdf</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Rico et al 2007. “Floods From Tailings Dam Failures” Rico, M., Benito, G., Díez-Herrero, A, Geological Hazards Unit, Spanish Geological Survey (IGME), Madrid, Spain,  October 2, 2007, http://digital.csic.es/bitstream/10261/12706/3/MayteRico_10.pdf</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RISKOPE. https://www.riskope.com/2019/10/08/tailings-dam-failure-and-risk-confusion/</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Rodríguez et al. 2011. Geological and geotechnical characteristics of the flotation muds of the Sierra Minera de Cartagena-La Unión (SE Spain). Bulletin Geological and Mining, 122 (2): 127-144, ISSN: 0366-0176</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Rudolph &amp; Coldewey 2008. Implications of Earthquakes on the Stability of Tailings Dams, Tobias Rudolph, Wilhelm G. Coldewey, Institute for Geology-Palaeontology, University of Münster, 14May08</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SAMARCO 2017. Biennial Report 2015-2016, SAMARCO, accessed 3Nov17, at: http//www.samarco.com/en/relatorios/  </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Tailings.info.  Tailings Related Accidents - Failures, Breaches and Mudflows, </a:t>
          </a:r>
          <a:r>
            <a:rPr kumimoji="0" lang="en-US" sz="1100" b="0" i="0" u="none" strike="noStrike" kern="0" cap="none" spc="0" normalizeH="0" baseline="0" noProof="0">
              <a:ln>
                <a:noFill/>
              </a:ln>
              <a:solidFill>
                <a:srgbClr val="0563C1"/>
              </a:solidFill>
              <a:effectLst/>
              <a:uLnTx/>
              <a:uFillTx/>
              <a:latin typeface="+mn-lt"/>
              <a:ea typeface="Times New Roman" panose="02020603050405020304" pitchFamily="18" charset="0"/>
              <a:cs typeface="Times New Roman" panose="02020603050405020304" pitchFamily="18" charset="0"/>
              <a:hlinkClick xmlns:r="http://schemas.openxmlformats.org/officeDocument/2006/relationships" r:id=""/>
            </a:rPr>
            <a:t>http://www.tailings.info/knowledge/accidents.htm</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UN DESA 2007. “Case Study of the Impact of Mining &amp; Dams on the Environment and Indigenous Peoples in Benguet, Cordillera, Philippines,” </a:t>
          </a:r>
          <a:r>
            <a:rPr kumimoji="0" lang="en-US" sz="1100" b="0" i="0" u="none" strike="noStrike" kern="0" cap="none" spc="0" normalizeH="0" baseline="0" noProof="0">
              <a:ln>
                <a:noFill/>
              </a:ln>
              <a:solidFill>
                <a:prstClr val="black"/>
              </a:solidFill>
              <a:effectLst/>
              <a:uLnTx/>
              <a:uFillTx/>
              <a:latin typeface="+mn-lt"/>
              <a:ea typeface="+mn-ea"/>
              <a:cs typeface="+mn-cs"/>
            </a:rPr>
            <a:t>United Nations, Department of Economic &amp; Social Affairs, International Expert Group Meeting on Indigenous Peoples And Protection of the Environment, </a:t>
          </a: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Aug 27-29, 2007  </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Vanden Berghe et al 2009. Importance of Shear Stress Anisotropy and bottom drainage on Tailings Dam Stability: a Case History, Jean-François Vanden Berghe, Jean-Christophe Ballard, Richard A. Jewell, Marc Pirson, Uwe Reh, Proceedings of the 17th International Conference on Soil Mechanics and Geotechnical Engineering, M. Hamza et al. (Eds.), 2009 IOS Press</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mn-ea"/>
              <a:cs typeface="+mn-cs"/>
            </a:rPr>
            <a:t>Villavicencio et al 2014. </a:t>
          </a: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"Failures of sand tailings dams in a highly seismic country," </a:t>
          </a:r>
          <a:r>
            <a:rPr kumimoji="0" lang="en-US" sz="1100" b="0" i="0" u="none" strike="noStrike" kern="0" cap="none" spc="0" normalizeH="0" baseline="0" noProof="0">
              <a:ln>
                <a:noFill/>
              </a:ln>
              <a:solidFill>
                <a:prstClr val="black"/>
              </a:solidFill>
              <a:effectLst/>
              <a:uLnTx/>
              <a:uFillTx/>
              <a:latin typeface="+mn-lt"/>
              <a:ea typeface="+mn-ea"/>
              <a:cs typeface="+mn-cs"/>
            </a:rPr>
            <a:t>Villavicencio, Gabriel, Raul Espinace, Juan Palma, Andy Fourie, and Pamela Valenzuela, </a:t>
          </a: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Can. Geotech. J. 51: 449–464 (2014) </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Wei et al 2012. “Design Construction and Management of Tailings Storage Facilities For Surface Disposal In China: Case Studies of Failures” Wei, Zuoan, Yin, Guangszhi, Wang J.G, Ling, Wan, Guangzhi, Li, Waste Management An Research Vol 31 p 106-112 Sage Publications October 11,2012 http://wmr.sagepub.com/content/31/1/106.full.pdf+html</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WISE.  World Information Service on Energy Uranium Project (http://www.wise-uranium.org/mdaf.html) </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Wood 2012. Disasters and Minewater, Good Practice and Prevention, Harvey Wood, IWA Publishing, London, 2012, ISBN 9781780400068</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xdr:txBody>
    </xdr:sp>
    <xdr:clientData/>
  </xdr:twoCellAnchor>
  <xdr:oneCellAnchor>
    <xdr:from>
      <xdr:col>8</xdr:col>
      <xdr:colOff>0</xdr:colOff>
      <xdr:row>528</xdr:row>
      <xdr:rowOff>0</xdr:rowOff>
    </xdr:from>
    <xdr:ext cx="184731" cy="264560"/>
    <xdr:sp macro="" textlink="">
      <xdr:nvSpPr>
        <xdr:cNvPr id="3" name="TextBox 2">
          <a:extLst>
            <a:ext uri="{FF2B5EF4-FFF2-40B4-BE49-F238E27FC236}">
              <a16:creationId xmlns:a16="http://schemas.microsoft.com/office/drawing/2014/main" id="{F26C3BFA-9E93-46F6-A1C7-C16298DEBC02}"/>
            </a:ext>
          </a:extLst>
        </xdr:cNvPr>
        <xdr:cNvSpPr txBox="1"/>
      </xdr:nvSpPr>
      <xdr:spPr>
        <a:xfrm>
          <a:off x="9296400" y="20078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1</xdr:col>
      <xdr:colOff>0</xdr:colOff>
      <xdr:row>92</xdr:row>
      <xdr:rowOff>0</xdr:rowOff>
    </xdr:from>
    <xdr:to>
      <xdr:col>1</xdr:col>
      <xdr:colOff>95250</xdr:colOff>
      <xdr:row>92</xdr:row>
      <xdr:rowOff>66675</xdr:rowOff>
    </xdr:to>
    <xdr:pic>
      <xdr:nvPicPr>
        <xdr:cNvPr id="4" name="Picture 1" descr="external link">
          <a:hlinkClick xmlns:r="http://schemas.openxmlformats.org/officeDocument/2006/relationships" r:id="rId1"/>
          <a:extLst>
            <a:ext uri="{FF2B5EF4-FFF2-40B4-BE49-F238E27FC236}">
              <a16:creationId xmlns:a16="http://schemas.microsoft.com/office/drawing/2014/main" id="{FD171AC2-2E93-4C2E-932B-386DB895698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5760" y="56677560"/>
          <a:ext cx="95250" cy="66675"/>
        </a:xfrm>
        <a:prstGeom prst="rect">
          <a:avLst/>
        </a:prstGeom>
        <a:noFill/>
      </xdr:spPr>
    </xdr:pic>
    <xdr:clientData/>
  </xdr:twoCellAnchor>
  <xdr:oneCellAnchor>
    <xdr:from>
      <xdr:col>11</xdr:col>
      <xdr:colOff>11905</xdr:colOff>
      <xdr:row>496</xdr:row>
      <xdr:rowOff>0</xdr:rowOff>
    </xdr:from>
    <xdr:ext cx="184731" cy="264560"/>
    <xdr:sp macro="" textlink="">
      <xdr:nvSpPr>
        <xdr:cNvPr id="5" name="TextBox 4">
          <a:extLst>
            <a:ext uri="{FF2B5EF4-FFF2-40B4-BE49-F238E27FC236}">
              <a16:creationId xmlns:a16="http://schemas.microsoft.com/office/drawing/2014/main" id="{134F5992-9BD9-42DF-88D2-B64DEB1663F1}"/>
            </a:ext>
          </a:extLst>
        </xdr:cNvPr>
        <xdr:cNvSpPr txBox="1"/>
      </xdr:nvSpPr>
      <xdr:spPr>
        <a:xfrm>
          <a:off x="11022805" y="194599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496</xdr:row>
      <xdr:rowOff>0</xdr:rowOff>
    </xdr:from>
    <xdr:ext cx="184731" cy="264560"/>
    <xdr:sp macro="" textlink="">
      <xdr:nvSpPr>
        <xdr:cNvPr id="6" name="TextBox 5">
          <a:extLst>
            <a:ext uri="{FF2B5EF4-FFF2-40B4-BE49-F238E27FC236}">
              <a16:creationId xmlns:a16="http://schemas.microsoft.com/office/drawing/2014/main" id="{AC063DBC-8449-4638-A797-DD8C626BFFCA}"/>
            </a:ext>
          </a:extLst>
        </xdr:cNvPr>
        <xdr:cNvSpPr txBox="1"/>
      </xdr:nvSpPr>
      <xdr:spPr>
        <a:xfrm>
          <a:off x="9296400" y="194599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496</xdr:row>
      <xdr:rowOff>0</xdr:rowOff>
    </xdr:from>
    <xdr:ext cx="184731" cy="264560"/>
    <xdr:sp macro="" textlink="">
      <xdr:nvSpPr>
        <xdr:cNvPr id="7" name="TextBox 6">
          <a:extLst>
            <a:ext uri="{FF2B5EF4-FFF2-40B4-BE49-F238E27FC236}">
              <a16:creationId xmlns:a16="http://schemas.microsoft.com/office/drawing/2014/main" id="{5A2F163C-A8EA-4BEF-83F2-60A844B0DCA5}"/>
            </a:ext>
          </a:extLst>
        </xdr:cNvPr>
        <xdr:cNvSpPr txBox="1"/>
      </xdr:nvSpPr>
      <xdr:spPr>
        <a:xfrm>
          <a:off x="9296400" y="194599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11</xdr:col>
      <xdr:colOff>11905</xdr:colOff>
      <xdr:row>570</xdr:row>
      <xdr:rowOff>0</xdr:rowOff>
    </xdr:from>
    <xdr:ext cx="184731" cy="264560"/>
    <xdr:sp macro="" textlink="">
      <xdr:nvSpPr>
        <xdr:cNvPr id="8" name="TextBox 7">
          <a:extLst>
            <a:ext uri="{FF2B5EF4-FFF2-40B4-BE49-F238E27FC236}">
              <a16:creationId xmlns:a16="http://schemas.microsoft.com/office/drawing/2014/main" id="{82F0F5D7-ECF4-4EA6-954E-B208C903B4A7}"/>
            </a:ext>
          </a:extLst>
        </xdr:cNvPr>
        <xdr:cNvSpPr txBox="1"/>
      </xdr:nvSpPr>
      <xdr:spPr>
        <a:xfrm>
          <a:off x="11022805" y="208978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570</xdr:row>
      <xdr:rowOff>0</xdr:rowOff>
    </xdr:from>
    <xdr:ext cx="184731" cy="264560"/>
    <xdr:sp macro="" textlink="">
      <xdr:nvSpPr>
        <xdr:cNvPr id="9" name="TextBox 8">
          <a:extLst>
            <a:ext uri="{FF2B5EF4-FFF2-40B4-BE49-F238E27FC236}">
              <a16:creationId xmlns:a16="http://schemas.microsoft.com/office/drawing/2014/main" id="{29D90B37-E0BD-470C-AC50-C8D00FCF0D1A}"/>
            </a:ext>
          </a:extLst>
        </xdr:cNvPr>
        <xdr:cNvSpPr txBox="1"/>
      </xdr:nvSpPr>
      <xdr:spPr>
        <a:xfrm>
          <a:off x="9296400" y="208978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570</xdr:row>
      <xdr:rowOff>0</xdr:rowOff>
    </xdr:from>
    <xdr:ext cx="184731" cy="264560"/>
    <xdr:sp macro="" textlink="">
      <xdr:nvSpPr>
        <xdr:cNvPr id="10" name="TextBox 9">
          <a:extLst>
            <a:ext uri="{FF2B5EF4-FFF2-40B4-BE49-F238E27FC236}">
              <a16:creationId xmlns:a16="http://schemas.microsoft.com/office/drawing/2014/main" id="{515439E9-88F6-4C98-9335-BA9E32CE531B}"/>
            </a:ext>
          </a:extLst>
        </xdr:cNvPr>
        <xdr:cNvSpPr txBox="1"/>
      </xdr:nvSpPr>
      <xdr:spPr>
        <a:xfrm>
          <a:off x="9296400" y="208978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11</xdr:col>
      <xdr:colOff>11905</xdr:colOff>
      <xdr:row>585</xdr:row>
      <xdr:rowOff>0</xdr:rowOff>
    </xdr:from>
    <xdr:ext cx="184731" cy="264560"/>
    <xdr:sp macro="" textlink="">
      <xdr:nvSpPr>
        <xdr:cNvPr id="11" name="TextBox 10">
          <a:extLst>
            <a:ext uri="{FF2B5EF4-FFF2-40B4-BE49-F238E27FC236}">
              <a16:creationId xmlns:a16="http://schemas.microsoft.com/office/drawing/2014/main" id="{D14F4325-BC4D-40B8-9FC8-056F592D2CFC}"/>
            </a:ext>
          </a:extLst>
        </xdr:cNvPr>
        <xdr:cNvSpPr txBox="1"/>
      </xdr:nvSpPr>
      <xdr:spPr>
        <a:xfrm>
          <a:off x="11022805" y="21195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585</xdr:row>
      <xdr:rowOff>0</xdr:rowOff>
    </xdr:from>
    <xdr:ext cx="184731" cy="264560"/>
    <xdr:sp macro="" textlink="">
      <xdr:nvSpPr>
        <xdr:cNvPr id="12" name="TextBox 11">
          <a:extLst>
            <a:ext uri="{FF2B5EF4-FFF2-40B4-BE49-F238E27FC236}">
              <a16:creationId xmlns:a16="http://schemas.microsoft.com/office/drawing/2014/main" id="{FD46BEED-BACE-4E20-839C-457852640172}"/>
            </a:ext>
          </a:extLst>
        </xdr:cNvPr>
        <xdr:cNvSpPr txBox="1"/>
      </xdr:nvSpPr>
      <xdr:spPr>
        <a:xfrm>
          <a:off x="9296400" y="21195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585</xdr:row>
      <xdr:rowOff>0</xdr:rowOff>
    </xdr:from>
    <xdr:ext cx="184731" cy="264560"/>
    <xdr:sp macro="" textlink="">
      <xdr:nvSpPr>
        <xdr:cNvPr id="13" name="TextBox 12">
          <a:extLst>
            <a:ext uri="{FF2B5EF4-FFF2-40B4-BE49-F238E27FC236}">
              <a16:creationId xmlns:a16="http://schemas.microsoft.com/office/drawing/2014/main" id="{0D5E5445-BF50-4EAA-9710-3C36FEFFDE6C}"/>
            </a:ext>
          </a:extLst>
        </xdr:cNvPr>
        <xdr:cNvSpPr txBox="1"/>
      </xdr:nvSpPr>
      <xdr:spPr>
        <a:xfrm>
          <a:off x="9296400" y="21195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570</xdr:row>
      <xdr:rowOff>0</xdr:rowOff>
    </xdr:from>
    <xdr:ext cx="184731" cy="264560"/>
    <xdr:sp macro="" textlink="">
      <xdr:nvSpPr>
        <xdr:cNvPr id="14" name="TextBox 13">
          <a:extLst>
            <a:ext uri="{FF2B5EF4-FFF2-40B4-BE49-F238E27FC236}">
              <a16:creationId xmlns:a16="http://schemas.microsoft.com/office/drawing/2014/main" id="{05840595-019E-40F9-9B5F-8007A4B71D95}"/>
            </a:ext>
          </a:extLst>
        </xdr:cNvPr>
        <xdr:cNvSpPr txBox="1"/>
      </xdr:nvSpPr>
      <xdr:spPr>
        <a:xfrm>
          <a:off x="9296400" y="208978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570</xdr:row>
      <xdr:rowOff>0</xdr:rowOff>
    </xdr:from>
    <xdr:ext cx="184731" cy="264560"/>
    <xdr:sp macro="" textlink="">
      <xdr:nvSpPr>
        <xdr:cNvPr id="15" name="TextBox 14">
          <a:extLst>
            <a:ext uri="{FF2B5EF4-FFF2-40B4-BE49-F238E27FC236}">
              <a16:creationId xmlns:a16="http://schemas.microsoft.com/office/drawing/2014/main" id="{62680C97-A6A0-41E6-9568-43124FF57C35}"/>
            </a:ext>
          </a:extLst>
        </xdr:cNvPr>
        <xdr:cNvSpPr txBox="1"/>
      </xdr:nvSpPr>
      <xdr:spPr>
        <a:xfrm>
          <a:off x="9296400" y="208978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16" name="TextBox 15">
          <a:extLst>
            <a:ext uri="{FF2B5EF4-FFF2-40B4-BE49-F238E27FC236}">
              <a16:creationId xmlns:a16="http://schemas.microsoft.com/office/drawing/2014/main" id="{F5B1B644-8CC2-4700-BBBC-9487F63D88AE}"/>
            </a:ext>
          </a:extLst>
        </xdr:cNvPr>
        <xdr:cNvSpPr txBox="1"/>
      </xdr:nvSpPr>
      <xdr:spPr>
        <a:xfrm>
          <a:off x="98298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707</xdr:row>
      <xdr:rowOff>0</xdr:rowOff>
    </xdr:from>
    <xdr:ext cx="184731" cy="264560"/>
    <xdr:sp macro="" textlink="">
      <xdr:nvSpPr>
        <xdr:cNvPr id="17" name="TextBox 16">
          <a:extLst>
            <a:ext uri="{FF2B5EF4-FFF2-40B4-BE49-F238E27FC236}">
              <a16:creationId xmlns:a16="http://schemas.microsoft.com/office/drawing/2014/main" id="{D010CB93-02E5-43CA-BBF6-B2E046F61430}"/>
            </a:ext>
          </a:extLst>
        </xdr:cNvPr>
        <xdr:cNvSpPr txBox="1"/>
      </xdr:nvSpPr>
      <xdr:spPr>
        <a:xfrm>
          <a:off x="92964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18" name="TextBox 17">
          <a:extLst>
            <a:ext uri="{FF2B5EF4-FFF2-40B4-BE49-F238E27FC236}">
              <a16:creationId xmlns:a16="http://schemas.microsoft.com/office/drawing/2014/main" id="{11989E4F-0878-4325-B810-A9D5FEFD43A9}"/>
            </a:ext>
          </a:extLst>
        </xdr:cNvPr>
        <xdr:cNvSpPr txBox="1"/>
      </xdr:nvSpPr>
      <xdr:spPr>
        <a:xfrm>
          <a:off x="98298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707</xdr:row>
      <xdr:rowOff>0</xdr:rowOff>
    </xdr:from>
    <xdr:ext cx="184731" cy="264560"/>
    <xdr:sp macro="" textlink="">
      <xdr:nvSpPr>
        <xdr:cNvPr id="19" name="TextBox 18">
          <a:extLst>
            <a:ext uri="{FF2B5EF4-FFF2-40B4-BE49-F238E27FC236}">
              <a16:creationId xmlns:a16="http://schemas.microsoft.com/office/drawing/2014/main" id="{4CC1E414-B7E7-4170-BB10-3B93194F52E4}"/>
            </a:ext>
          </a:extLst>
        </xdr:cNvPr>
        <xdr:cNvSpPr txBox="1"/>
      </xdr:nvSpPr>
      <xdr:spPr>
        <a:xfrm>
          <a:off x="92964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20" name="TextBox 19">
          <a:extLst>
            <a:ext uri="{FF2B5EF4-FFF2-40B4-BE49-F238E27FC236}">
              <a16:creationId xmlns:a16="http://schemas.microsoft.com/office/drawing/2014/main" id="{74DC1952-3AFC-4FD3-A709-5EFBDD2B569B}"/>
            </a:ext>
          </a:extLst>
        </xdr:cNvPr>
        <xdr:cNvSpPr txBox="1"/>
      </xdr:nvSpPr>
      <xdr:spPr>
        <a:xfrm>
          <a:off x="98298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707</xdr:row>
      <xdr:rowOff>0</xdr:rowOff>
    </xdr:from>
    <xdr:ext cx="184731" cy="264560"/>
    <xdr:sp macro="" textlink="">
      <xdr:nvSpPr>
        <xdr:cNvPr id="21" name="TextBox 20">
          <a:extLst>
            <a:ext uri="{FF2B5EF4-FFF2-40B4-BE49-F238E27FC236}">
              <a16:creationId xmlns:a16="http://schemas.microsoft.com/office/drawing/2014/main" id="{3EA638D7-AFB3-4355-AB6D-2982A10E728A}"/>
            </a:ext>
          </a:extLst>
        </xdr:cNvPr>
        <xdr:cNvSpPr txBox="1"/>
      </xdr:nvSpPr>
      <xdr:spPr>
        <a:xfrm>
          <a:off x="92964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22" name="TextBox 21">
          <a:extLst>
            <a:ext uri="{FF2B5EF4-FFF2-40B4-BE49-F238E27FC236}">
              <a16:creationId xmlns:a16="http://schemas.microsoft.com/office/drawing/2014/main" id="{292CE78D-1152-4337-8627-C0017A9628D7}"/>
            </a:ext>
          </a:extLst>
        </xdr:cNvPr>
        <xdr:cNvSpPr txBox="1"/>
      </xdr:nvSpPr>
      <xdr:spPr>
        <a:xfrm>
          <a:off x="98298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707</xdr:row>
      <xdr:rowOff>0</xdr:rowOff>
    </xdr:from>
    <xdr:ext cx="184731" cy="264560"/>
    <xdr:sp macro="" textlink="">
      <xdr:nvSpPr>
        <xdr:cNvPr id="23" name="TextBox 22">
          <a:extLst>
            <a:ext uri="{FF2B5EF4-FFF2-40B4-BE49-F238E27FC236}">
              <a16:creationId xmlns:a16="http://schemas.microsoft.com/office/drawing/2014/main" id="{62B8B084-AEB6-49D6-9FA0-658A9407ED56}"/>
            </a:ext>
          </a:extLst>
        </xdr:cNvPr>
        <xdr:cNvSpPr txBox="1"/>
      </xdr:nvSpPr>
      <xdr:spPr>
        <a:xfrm>
          <a:off x="92964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24" name="TextBox 23">
          <a:extLst>
            <a:ext uri="{FF2B5EF4-FFF2-40B4-BE49-F238E27FC236}">
              <a16:creationId xmlns:a16="http://schemas.microsoft.com/office/drawing/2014/main" id="{9292EF9B-36D7-46FD-8AD9-7D69E109F0DD}"/>
            </a:ext>
          </a:extLst>
        </xdr:cNvPr>
        <xdr:cNvSpPr txBox="1"/>
      </xdr:nvSpPr>
      <xdr:spPr>
        <a:xfrm>
          <a:off x="98298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707</xdr:row>
      <xdr:rowOff>0</xdr:rowOff>
    </xdr:from>
    <xdr:ext cx="184731" cy="264560"/>
    <xdr:sp macro="" textlink="">
      <xdr:nvSpPr>
        <xdr:cNvPr id="25" name="TextBox 24">
          <a:extLst>
            <a:ext uri="{FF2B5EF4-FFF2-40B4-BE49-F238E27FC236}">
              <a16:creationId xmlns:a16="http://schemas.microsoft.com/office/drawing/2014/main" id="{E5DD9FA6-95AE-4C64-9B39-F8EF1046A2A0}"/>
            </a:ext>
          </a:extLst>
        </xdr:cNvPr>
        <xdr:cNvSpPr txBox="1"/>
      </xdr:nvSpPr>
      <xdr:spPr>
        <a:xfrm>
          <a:off x="9296400" y="2353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26" name="TextBox 25">
          <a:extLst>
            <a:ext uri="{FF2B5EF4-FFF2-40B4-BE49-F238E27FC236}">
              <a16:creationId xmlns:a16="http://schemas.microsoft.com/office/drawing/2014/main" id="{06435D1D-B939-4593-97A6-251452AF54B0}"/>
            </a:ext>
          </a:extLst>
        </xdr:cNvPr>
        <xdr:cNvSpPr txBox="1"/>
      </xdr:nvSpPr>
      <xdr:spPr>
        <a:xfrm>
          <a:off x="9829800" y="2354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27" name="TextBox 26">
          <a:extLst>
            <a:ext uri="{FF2B5EF4-FFF2-40B4-BE49-F238E27FC236}">
              <a16:creationId xmlns:a16="http://schemas.microsoft.com/office/drawing/2014/main" id="{A54E1640-50CE-46EF-B5A1-19407A1F7397}"/>
            </a:ext>
          </a:extLst>
        </xdr:cNvPr>
        <xdr:cNvSpPr txBox="1"/>
      </xdr:nvSpPr>
      <xdr:spPr>
        <a:xfrm>
          <a:off x="9829800" y="2354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28" name="TextBox 27">
          <a:extLst>
            <a:ext uri="{FF2B5EF4-FFF2-40B4-BE49-F238E27FC236}">
              <a16:creationId xmlns:a16="http://schemas.microsoft.com/office/drawing/2014/main" id="{9AD80B2E-BE6F-43ED-8C09-3FB08CB43789}"/>
            </a:ext>
          </a:extLst>
        </xdr:cNvPr>
        <xdr:cNvSpPr txBox="1"/>
      </xdr:nvSpPr>
      <xdr:spPr>
        <a:xfrm>
          <a:off x="9829800" y="2354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29" name="TextBox 28">
          <a:extLst>
            <a:ext uri="{FF2B5EF4-FFF2-40B4-BE49-F238E27FC236}">
              <a16:creationId xmlns:a16="http://schemas.microsoft.com/office/drawing/2014/main" id="{513EDCEE-41CC-4977-BB0C-FB4CC1FE76BE}"/>
            </a:ext>
          </a:extLst>
        </xdr:cNvPr>
        <xdr:cNvSpPr txBox="1"/>
      </xdr:nvSpPr>
      <xdr:spPr>
        <a:xfrm>
          <a:off x="9829800" y="2354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30" name="TextBox 29">
          <a:extLst>
            <a:ext uri="{FF2B5EF4-FFF2-40B4-BE49-F238E27FC236}">
              <a16:creationId xmlns:a16="http://schemas.microsoft.com/office/drawing/2014/main" id="{063F5DA2-D3CB-4354-AD80-B263E317C1C6}"/>
            </a:ext>
          </a:extLst>
        </xdr:cNvPr>
        <xdr:cNvSpPr txBox="1"/>
      </xdr:nvSpPr>
      <xdr:spPr>
        <a:xfrm>
          <a:off x="9829800" y="2354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31" name="TextBox 30">
          <a:extLst>
            <a:ext uri="{FF2B5EF4-FFF2-40B4-BE49-F238E27FC236}">
              <a16:creationId xmlns:a16="http://schemas.microsoft.com/office/drawing/2014/main" id="{3FB13AFA-209C-4F92-AC88-35990C83C030}"/>
            </a:ext>
          </a:extLst>
        </xdr:cNvPr>
        <xdr:cNvSpPr txBox="1"/>
      </xdr:nvSpPr>
      <xdr:spPr>
        <a:xfrm>
          <a:off x="9829800" y="23568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32" name="TextBox 31">
          <a:extLst>
            <a:ext uri="{FF2B5EF4-FFF2-40B4-BE49-F238E27FC236}">
              <a16:creationId xmlns:a16="http://schemas.microsoft.com/office/drawing/2014/main" id="{ECD68251-0241-469E-985D-D50DEACBABFD}"/>
            </a:ext>
          </a:extLst>
        </xdr:cNvPr>
        <xdr:cNvSpPr txBox="1"/>
      </xdr:nvSpPr>
      <xdr:spPr>
        <a:xfrm>
          <a:off x="9829800" y="23568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33" name="TextBox 32">
          <a:extLst>
            <a:ext uri="{FF2B5EF4-FFF2-40B4-BE49-F238E27FC236}">
              <a16:creationId xmlns:a16="http://schemas.microsoft.com/office/drawing/2014/main" id="{05366E59-704E-4BB7-95F2-881C41894538}"/>
            </a:ext>
          </a:extLst>
        </xdr:cNvPr>
        <xdr:cNvSpPr txBox="1"/>
      </xdr:nvSpPr>
      <xdr:spPr>
        <a:xfrm>
          <a:off x="9829800" y="23568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34" name="TextBox 33">
          <a:extLst>
            <a:ext uri="{FF2B5EF4-FFF2-40B4-BE49-F238E27FC236}">
              <a16:creationId xmlns:a16="http://schemas.microsoft.com/office/drawing/2014/main" id="{68D0F41B-5016-4D8E-9B34-6044E5C027AE}"/>
            </a:ext>
          </a:extLst>
        </xdr:cNvPr>
        <xdr:cNvSpPr txBox="1"/>
      </xdr:nvSpPr>
      <xdr:spPr>
        <a:xfrm>
          <a:off x="9829800" y="23568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35" name="TextBox 34">
          <a:extLst>
            <a:ext uri="{FF2B5EF4-FFF2-40B4-BE49-F238E27FC236}">
              <a16:creationId xmlns:a16="http://schemas.microsoft.com/office/drawing/2014/main" id="{DCB517ED-E524-4372-9ADA-1A48F5D0870F}"/>
            </a:ext>
          </a:extLst>
        </xdr:cNvPr>
        <xdr:cNvSpPr txBox="1"/>
      </xdr:nvSpPr>
      <xdr:spPr>
        <a:xfrm>
          <a:off x="9829800" y="23568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36" name="TextBox 35">
          <a:extLst>
            <a:ext uri="{FF2B5EF4-FFF2-40B4-BE49-F238E27FC236}">
              <a16:creationId xmlns:a16="http://schemas.microsoft.com/office/drawing/2014/main" id="{DC9ECA2A-146D-4344-8B43-B302B543464B}"/>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37" name="TextBox 36">
          <a:extLst>
            <a:ext uri="{FF2B5EF4-FFF2-40B4-BE49-F238E27FC236}">
              <a16:creationId xmlns:a16="http://schemas.microsoft.com/office/drawing/2014/main" id="{0FF26FA2-FC00-4D15-A8F7-F06C5814DD91}"/>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38" name="TextBox 37">
          <a:extLst>
            <a:ext uri="{FF2B5EF4-FFF2-40B4-BE49-F238E27FC236}">
              <a16:creationId xmlns:a16="http://schemas.microsoft.com/office/drawing/2014/main" id="{DC3E64E3-5D13-4037-9C44-2A5F5CB783B7}"/>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39" name="TextBox 38">
          <a:extLst>
            <a:ext uri="{FF2B5EF4-FFF2-40B4-BE49-F238E27FC236}">
              <a16:creationId xmlns:a16="http://schemas.microsoft.com/office/drawing/2014/main" id="{D8B056B0-6858-4440-8317-D31FEF15D7E4}"/>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40" name="TextBox 39">
          <a:extLst>
            <a:ext uri="{FF2B5EF4-FFF2-40B4-BE49-F238E27FC236}">
              <a16:creationId xmlns:a16="http://schemas.microsoft.com/office/drawing/2014/main" id="{49133388-C14B-4C83-8CB3-B3995B383CDF}"/>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41" name="TextBox 40">
          <a:extLst>
            <a:ext uri="{FF2B5EF4-FFF2-40B4-BE49-F238E27FC236}">
              <a16:creationId xmlns:a16="http://schemas.microsoft.com/office/drawing/2014/main" id="{685C0338-F57F-434C-8E7C-3B02D5463B01}"/>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42" name="TextBox 41">
          <a:extLst>
            <a:ext uri="{FF2B5EF4-FFF2-40B4-BE49-F238E27FC236}">
              <a16:creationId xmlns:a16="http://schemas.microsoft.com/office/drawing/2014/main" id="{A34DFBB7-7DB5-4C51-A644-CB3AE72B7308}"/>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43" name="TextBox 42">
          <a:extLst>
            <a:ext uri="{FF2B5EF4-FFF2-40B4-BE49-F238E27FC236}">
              <a16:creationId xmlns:a16="http://schemas.microsoft.com/office/drawing/2014/main" id="{25A00A68-BCD8-40B6-AD59-13B271C26E2C}"/>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44" name="TextBox 43">
          <a:extLst>
            <a:ext uri="{FF2B5EF4-FFF2-40B4-BE49-F238E27FC236}">
              <a16:creationId xmlns:a16="http://schemas.microsoft.com/office/drawing/2014/main" id="{8262783D-3B33-469B-B7C9-0DBAB6358E1B}"/>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45" name="TextBox 44">
          <a:extLst>
            <a:ext uri="{FF2B5EF4-FFF2-40B4-BE49-F238E27FC236}">
              <a16:creationId xmlns:a16="http://schemas.microsoft.com/office/drawing/2014/main" id="{8EFC5CBD-6F3D-44F8-97E5-BA9007D05467}"/>
            </a:ext>
          </a:extLst>
        </xdr:cNvPr>
        <xdr:cNvSpPr txBox="1"/>
      </xdr:nvSpPr>
      <xdr:spPr>
        <a:xfrm>
          <a:off x="9829800" y="23587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46" name="TextBox 45">
          <a:extLst>
            <a:ext uri="{FF2B5EF4-FFF2-40B4-BE49-F238E27FC236}">
              <a16:creationId xmlns:a16="http://schemas.microsoft.com/office/drawing/2014/main" id="{2CF8E5DC-E32E-4CDD-86FC-13E529D9BFE6}"/>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47" name="TextBox 46">
          <a:extLst>
            <a:ext uri="{FF2B5EF4-FFF2-40B4-BE49-F238E27FC236}">
              <a16:creationId xmlns:a16="http://schemas.microsoft.com/office/drawing/2014/main" id="{5780417D-70F5-4F0B-9E27-8671B8A9F83C}"/>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48" name="TextBox 47">
          <a:extLst>
            <a:ext uri="{FF2B5EF4-FFF2-40B4-BE49-F238E27FC236}">
              <a16:creationId xmlns:a16="http://schemas.microsoft.com/office/drawing/2014/main" id="{0F4FF62D-93A4-4B8B-AE66-3E8966FBB7D1}"/>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49" name="TextBox 48">
          <a:extLst>
            <a:ext uri="{FF2B5EF4-FFF2-40B4-BE49-F238E27FC236}">
              <a16:creationId xmlns:a16="http://schemas.microsoft.com/office/drawing/2014/main" id="{8BEB1A18-7496-4FF1-B520-23263DE5396A}"/>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50" name="TextBox 49">
          <a:extLst>
            <a:ext uri="{FF2B5EF4-FFF2-40B4-BE49-F238E27FC236}">
              <a16:creationId xmlns:a16="http://schemas.microsoft.com/office/drawing/2014/main" id="{CE747607-E6E0-4571-9DBE-E59B8797F421}"/>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51" name="TextBox 50">
          <a:extLst>
            <a:ext uri="{FF2B5EF4-FFF2-40B4-BE49-F238E27FC236}">
              <a16:creationId xmlns:a16="http://schemas.microsoft.com/office/drawing/2014/main" id="{743B042E-87F4-4A24-ABB1-A3ABD4A35BE5}"/>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52" name="TextBox 51">
          <a:extLst>
            <a:ext uri="{FF2B5EF4-FFF2-40B4-BE49-F238E27FC236}">
              <a16:creationId xmlns:a16="http://schemas.microsoft.com/office/drawing/2014/main" id="{9C7C75A0-6D98-48A9-B2B5-30603F383069}"/>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53" name="TextBox 52">
          <a:extLst>
            <a:ext uri="{FF2B5EF4-FFF2-40B4-BE49-F238E27FC236}">
              <a16:creationId xmlns:a16="http://schemas.microsoft.com/office/drawing/2014/main" id="{56A214F7-83E0-4D00-A556-D2209D89AFB2}"/>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54" name="TextBox 53">
          <a:extLst>
            <a:ext uri="{FF2B5EF4-FFF2-40B4-BE49-F238E27FC236}">
              <a16:creationId xmlns:a16="http://schemas.microsoft.com/office/drawing/2014/main" id="{5EFDA4C1-9316-4A23-BAB1-192E47671A6C}"/>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55" name="TextBox 54">
          <a:extLst>
            <a:ext uri="{FF2B5EF4-FFF2-40B4-BE49-F238E27FC236}">
              <a16:creationId xmlns:a16="http://schemas.microsoft.com/office/drawing/2014/main" id="{76999DC5-5AC4-4537-914F-54E437C9A9DE}"/>
            </a:ext>
          </a:extLst>
        </xdr:cNvPr>
        <xdr:cNvSpPr txBox="1"/>
      </xdr:nvSpPr>
      <xdr:spPr>
        <a:xfrm>
          <a:off x="9829800" y="23606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56" name="TextBox 55">
          <a:extLst>
            <a:ext uri="{FF2B5EF4-FFF2-40B4-BE49-F238E27FC236}">
              <a16:creationId xmlns:a16="http://schemas.microsoft.com/office/drawing/2014/main" id="{68D6584C-71EB-4603-8985-FFC19E46883D}"/>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57" name="TextBox 56">
          <a:extLst>
            <a:ext uri="{FF2B5EF4-FFF2-40B4-BE49-F238E27FC236}">
              <a16:creationId xmlns:a16="http://schemas.microsoft.com/office/drawing/2014/main" id="{7C7611AA-9B81-42D3-AC37-B1576235FE5E}"/>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58" name="TextBox 57">
          <a:extLst>
            <a:ext uri="{FF2B5EF4-FFF2-40B4-BE49-F238E27FC236}">
              <a16:creationId xmlns:a16="http://schemas.microsoft.com/office/drawing/2014/main" id="{E6DF20CB-BB1C-4B17-ADA3-408289717D65}"/>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59" name="TextBox 58">
          <a:extLst>
            <a:ext uri="{FF2B5EF4-FFF2-40B4-BE49-F238E27FC236}">
              <a16:creationId xmlns:a16="http://schemas.microsoft.com/office/drawing/2014/main" id="{4246E6A8-FCEE-4E4E-A956-16A21C0AD3CC}"/>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60" name="TextBox 59">
          <a:extLst>
            <a:ext uri="{FF2B5EF4-FFF2-40B4-BE49-F238E27FC236}">
              <a16:creationId xmlns:a16="http://schemas.microsoft.com/office/drawing/2014/main" id="{6E553F10-F416-4FBC-9816-05AD92273FE9}"/>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61" name="TextBox 60">
          <a:extLst>
            <a:ext uri="{FF2B5EF4-FFF2-40B4-BE49-F238E27FC236}">
              <a16:creationId xmlns:a16="http://schemas.microsoft.com/office/drawing/2014/main" id="{13D8B72B-88F8-400B-9E86-C289F4EFA646}"/>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62" name="TextBox 61">
          <a:extLst>
            <a:ext uri="{FF2B5EF4-FFF2-40B4-BE49-F238E27FC236}">
              <a16:creationId xmlns:a16="http://schemas.microsoft.com/office/drawing/2014/main" id="{08AB6664-021A-44E2-827A-CB10084DE977}"/>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63" name="TextBox 62">
          <a:extLst>
            <a:ext uri="{FF2B5EF4-FFF2-40B4-BE49-F238E27FC236}">
              <a16:creationId xmlns:a16="http://schemas.microsoft.com/office/drawing/2014/main" id="{150C1A27-DB05-4D59-A869-2F3A80CEDCD2}"/>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64" name="TextBox 63">
          <a:extLst>
            <a:ext uri="{FF2B5EF4-FFF2-40B4-BE49-F238E27FC236}">
              <a16:creationId xmlns:a16="http://schemas.microsoft.com/office/drawing/2014/main" id="{B9E4511D-6252-4823-88B3-ABB902D47CB5}"/>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65" name="TextBox 64">
          <a:extLst>
            <a:ext uri="{FF2B5EF4-FFF2-40B4-BE49-F238E27FC236}">
              <a16:creationId xmlns:a16="http://schemas.microsoft.com/office/drawing/2014/main" id="{54B5171D-F48A-424A-82B2-6D548EDD74FA}"/>
            </a:ext>
          </a:extLst>
        </xdr:cNvPr>
        <xdr:cNvSpPr txBox="1"/>
      </xdr:nvSpPr>
      <xdr:spPr>
        <a:xfrm>
          <a:off x="9829800" y="23625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66" name="TextBox 65">
          <a:extLst>
            <a:ext uri="{FF2B5EF4-FFF2-40B4-BE49-F238E27FC236}">
              <a16:creationId xmlns:a16="http://schemas.microsoft.com/office/drawing/2014/main" id="{8E61F2F4-FB6A-47CA-9ADD-189075DE33F2}"/>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67" name="TextBox 66">
          <a:extLst>
            <a:ext uri="{FF2B5EF4-FFF2-40B4-BE49-F238E27FC236}">
              <a16:creationId xmlns:a16="http://schemas.microsoft.com/office/drawing/2014/main" id="{2C0AC754-6933-4CCC-B1B9-98477688F419}"/>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68" name="TextBox 67">
          <a:extLst>
            <a:ext uri="{FF2B5EF4-FFF2-40B4-BE49-F238E27FC236}">
              <a16:creationId xmlns:a16="http://schemas.microsoft.com/office/drawing/2014/main" id="{55F665DC-47BF-4DE0-9B63-350F901D7C1C}"/>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69" name="TextBox 68">
          <a:extLst>
            <a:ext uri="{FF2B5EF4-FFF2-40B4-BE49-F238E27FC236}">
              <a16:creationId xmlns:a16="http://schemas.microsoft.com/office/drawing/2014/main" id="{3B6B7B76-09EE-47CF-8D83-66CA78254D92}"/>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70" name="TextBox 69">
          <a:extLst>
            <a:ext uri="{FF2B5EF4-FFF2-40B4-BE49-F238E27FC236}">
              <a16:creationId xmlns:a16="http://schemas.microsoft.com/office/drawing/2014/main" id="{9B184AD3-CC1F-44A0-B6AA-4DD3A31C62D3}"/>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71" name="TextBox 70">
          <a:extLst>
            <a:ext uri="{FF2B5EF4-FFF2-40B4-BE49-F238E27FC236}">
              <a16:creationId xmlns:a16="http://schemas.microsoft.com/office/drawing/2014/main" id="{39EB2C1F-4EE4-45F4-9509-7238B11ED1A8}"/>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72" name="TextBox 71">
          <a:extLst>
            <a:ext uri="{FF2B5EF4-FFF2-40B4-BE49-F238E27FC236}">
              <a16:creationId xmlns:a16="http://schemas.microsoft.com/office/drawing/2014/main" id="{8A9FE094-9709-41A6-A248-D82290AB7AF3}"/>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73" name="TextBox 72">
          <a:extLst>
            <a:ext uri="{FF2B5EF4-FFF2-40B4-BE49-F238E27FC236}">
              <a16:creationId xmlns:a16="http://schemas.microsoft.com/office/drawing/2014/main" id="{120498CF-3576-48B9-96AE-A4E6E89DE972}"/>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74" name="TextBox 73">
          <a:extLst>
            <a:ext uri="{FF2B5EF4-FFF2-40B4-BE49-F238E27FC236}">
              <a16:creationId xmlns:a16="http://schemas.microsoft.com/office/drawing/2014/main" id="{E5E2C3B4-A31E-4A67-BF5B-9474933FB7CA}"/>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75" name="TextBox 74">
          <a:extLst>
            <a:ext uri="{FF2B5EF4-FFF2-40B4-BE49-F238E27FC236}">
              <a16:creationId xmlns:a16="http://schemas.microsoft.com/office/drawing/2014/main" id="{565C05AE-43B0-4337-BEB4-AF2C35E81FC6}"/>
            </a:ext>
          </a:extLst>
        </xdr:cNvPr>
        <xdr:cNvSpPr txBox="1"/>
      </xdr:nvSpPr>
      <xdr:spPr>
        <a:xfrm>
          <a:off x="9829800" y="2364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76" name="TextBox 75">
          <a:extLst>
            <a:ext uri="{FF2B5EF4-FFF2-40B4-BE49-F238E27FC236}">
              <a16:creationId xmlns:a16="http://schemas.microsoft.com/office/drawing/2014/main" id="{9AB780D5-3E96-4293-B428-D98202958D04}"/>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77" name="TextBox 76">
          <a:extLst>
            <a:ext uri="{FF2B5EF4-FFF2-40B4-BE49-F238E27FC236}">
              <a16:creationId xmlns:a16="http://schemas.microsoft.com/office/drawing/2014/main" id="{83C3126E-E300-49E9-8B34-ADC6692F87D8}"/>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78" name="TextBox 77">
          <a:extLst>
            <a:ext uri="{FF2B5EF4-FFF2-40B4-BE49-F238E27FC236}">
              <a16:creationId xmlns:a16="http://schemas.microsoft.com/office/drawing/2014/main" id="{F33C4FC7-211D-43F0-8A1E-E16D7F8D7190}"/>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79" name="TextBox 78">
          <a:extLst>
            <a:ext uri="{FF2B5EF4-FFF2-40B4-BE49-F238E27FC236}">
              <a16:creationId xmlns:a16="http://schemas.microsoft.com/office/drawing/2014/main" id="{27145750-6E69-466C-98BD-D322242173A1}"/>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80" name="TextBox 79">
          <a:extLst>
            <a:ext uri="{FF2B5EF4-FFF2-40B4-BE49-F238E27FC236}">
              <a16:creationId xmlns:a16="http://schemas.microsoft.com/office/drawing/2014/main" id="{6F7DB6D8-E705-4C28-B2D0-CA9E570320C3}"/>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81" name="TextBox 80">
          <a:extLst>
            <a:ext uri="{FF2B5EF4-FFF2-40B4-BE49-F238E27FC236}">
              <a16:creationId xmlns:a16="http://schemas.microsoft.com/office/drawing/2014/main" id="{81DCABE3-FC9F-4451-A133-093C8AEBB81F}"/>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82" name="TextBox 81">
          <a:extLst>
            <a:ext uri="{FF2B5EF4-FFF2-40B4-BE49-F238E27FC236}">
              <a16:creationId xmlns:a16="http://schemas.microsoft.com/office/drawing/2014/main" id="{A52B1829-6EDD-4094-AD75-BBA24896B992}"/>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83" name="TextBox 82">
          <a:extLst>
            <a:ext uri="{FF2B5EF4-FFF2-40B4-BE49-F238E27FC236}">
              <a16:creationId xmlns:a16="http://schemas.microsoft.com/office/drawing/2014/main" id="{A8203531-E9B2-46C9-83F4-C3A70013FD61}"/>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84" name="TextBox 83">
          <a:extLst>
            <a:ext uri="{FF2B5EF4-FFF2-40B4-BE49-F238E27FC236}">
              <a16:creationId xmlns:a16="http://schemas.microsoft.com/office/drawing/2014/main" id="{9C7A0CE5-F2A6-4362-803F-D933CC28C607}"/>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85" name="TextBox 84">
          <a:extLst>
            <a:ext uri="{FF2B5EF4-FFF2-40B4-BE49-F238E27FC236}">
              <a16:creationId xmlns:a16="http://schemas.microsoft.com/office/drawing/2014/main" id="{9F58657F-B5BA-436E-96D1-E5C1794DF6A5}"/>
            </a:ext>
          </a:extLst>
        </xdr:cNvPr>
        <xdr:cNvSpPr txBox="1"/>
      </xdr:nvSpPr>
      <xdr:spPr>
        <a:xfrm>
          <a:off x="9829800" y="2366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86" name="TextBox 85">
          <a:extLst>
            <a:ext uri="{FF2B5EF4-FFF2-40B4-BE49-F238E27FC236}">
              <a16:creationId xmlns:a16="http://schemas.microsoft.com/office/drawing/2014/main" id="{5DCFA031-626E-4279-ADE3-22623440C60E}"/>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87" name="TextBox 86">
          <a:extLst>
            <a:ext uri="{FF2B5EF4-FFF2-40B4-BE49-F238E27FC236}">
              <a16:creationId xmlns:a16="http://schemas.microsoft.com/office/drawing/2014/main" id="{0AFD8397-1D8C-4461-AD87-B631A09AFFB0}"/>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88" name="TextBox 87">
          <a:extLst>
            <a:ext uri="{FF2B5EF4-FFF2-40B4-BE49-F238E27FC236}">
              <a16:creationId xmlns:a16="http://schemas.microsoft.com/office/drawing/2014/main" id="{89B9F567-8967-4DA9-85A6-124DE90A8F2C}"/>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89" name="TextBox 88">
          <a:extLst>
            <a:ext uri="{FF2B5EF4-FFF2-40B4-BE49-F238E27FC236}">
              <a16:creationId xmlns:a16="http://schemas.microsoft.com/office/drawing/2014/main" id="{157B6B2E-CEB6-42CC-8B0F-5CC164C90F24}"/>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0" name="TextBox 89">
          <a:extLst>
            <a:ext uri="{FF2B5EF4-FFF2-40B4-BE49-F238E27FC236}">
              <a16:creationId xmlns:a16="http://schemas.microsoft.com/office/drawing/2014/main" id="{DDAD08E4-7941-422A-823D-CB53586B8311}"/>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1" name="TextBox 90">
          <a:extLst>
            <a:ext uri="{FF2B5EF4-FFF2-40B4-BE49-F238E27FC236}">
              <a16:creationId xmlns:a16="http://schemas.microsoft.com/office/drawing/2014/main" id="{3C0D2B1F-9E0D-48AD-97E5-BA7F25074BB9}"/>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2" name="TextBox 91">
          <a:extLst>
            <a:ext uri="{FF2B5EF4-FFF2-40B4-BE49-F238E27FC236}">
              <a16:creationId xmlns:a16="http://schemas.microsoft.com/office/drawing/2014/main" id="{4E8EC7E5-FC82-404A-AD7C-F015D91DD1CD}"/>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3" name="TextBox 92">
          <a:extLst>
            <a:ext uri="{FF2B5EF4-FFF2-40B4-BE49-F238E27FC236}">
              <a16:creationId xmlns:a16="http://schemas.microsoft.com/office/drawing/2014/main" id="{70C2B8E7-E890-4301-A169-ADABAEC86145}"/>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4" name="TextBox 93">
          <a:extLst>
            <a:ext uri="{FF2B5EF4-FFF2-40B4-BE49-F238E27FC236}">
              <a16:creationId xmlns:a16="http://schemas.microsoft.com/office/drawing/2014/main" id="{9BBDDB68-493B-4C4D-A5E1-FFA3F839F957}"/>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5" name="TextBox 94">
          <a:extLst>
            <a:ext uri="{FF2B5EF4-FFF2-40B4-BE49-F238E27FC236}">
              <a16:creationId xmlns:a16="http://schemas.microsoft.com/office/drawing/2014/main" id="{8C05201A-F550-40E0-B889-96538C5737F6}"/>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96" name="TextBox 95">
          <a:extLst>
            <a:ext uri="{FF2B5EF4-FFF2-40B4-BE49-F238E27FC236}">
              <a16:creationId xmlns:a16="http://schemas.microsoft.com/office/drawing/2014/main" id="{3ABF2EC0-9AAC-446C-BE1B-0CE17CC19853}"/>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97" name="TextBox 96">
          <a:extLst>
            <a:ext uri="{FF2B5EF4-FFF2-40B4-BE49-F238E27FC236}">
              <a16:creationId xmlns:a16="http://schemas.microsoft.com/office/drawing/2014/main" id="{AA3F371F-298E-4FED-A20D-B4BC11961796}"/>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98" name="TextBox 97">
          <a:extLst>
            <a:ext uri="{FF2B5EF4-FFF2-40B4-BE49-F238E27FC236}">
              <a16:creationId xmlns:a16="http://schemas.microsoft.com/office/drawing/2014/main" id="{4C62A24D-9518-4F25-8C93-B21E4140C864}"/>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99" name="TextBox 98">
          <a:extLst>
            <a:ext uri="{FF2B5EF4-FFF2-40B4-BE49-F238E27FC236}">
              <a16:creationId xmlns:a16="http://schemas.microsoft.com/office/drawing/2014/main" id="{1E1B250F-41D4-4BF7-A8AC-342EBEA6E0E2}"/>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00" name="TextBox 99">
          <a:extLst>
            <a:ext uri="{FF2B5EF4-FFF2-40B4-BE49-F238E27FC236}">
              <a16:creationId xmlns:a16="http://schemas.microsoft.com/office/drawing/2014/main" id="{AE8C4590-9C85-438B-912C-546F911A9615}"/>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01" name="TextBox 100">
          <a:extLst>
            <a:ext uri="{FF2B5EF4-FFF2-40B4-BE49-F238E27FC236}">
              <a16:creationId xmlns:a16="http://schemas.microsoft.com/office/drawing/2014/main" id="{5112593A-230E-47B9-B37E-45C89D394BB6}"/>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02" name="TextBox 101">
          <a:extLst>
            <a:ext uri="{FF2B5EF4-FFF2-40B4-BE49-F238E27FC236}">
              <a16:creationId xmlns:a16="http://schemas.microsoft.com/office/drawing/2014/main" id="{03DBFE6F-D170-46B5-9728-5545D788EFF0}"/>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03" name="TextBox 102">
          <a:extLst>
            <a:ext uri="{FF2B5EF4-FFF2-40B4-BE49-F238E27FC236}">
              <a16:creationId xmlns:a16="http://schemas.microsoft.com/office/drawing/2014/main" id="{34F569D2-77FA-4F25-83E1-A31F5CE2BCE9}"/>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04" name="TextBox 103">
          <a:extLst>
            <a:ext uri="{FF2B5EF4-FFF2-40B4-BE49-F238E27FC236}">
              <a16:creationId xmlns:a16="http://schemas.microsoft.com/office/drawing/2014/main" id="{3BBC27D2-8E22-4CBF-8A42-F9EB034E1362}"/>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05" name="TextBox 104">
          <a:extLst>
            <a:ext uri="{FF2B5EF4-FFF2-40B4-BE49-F238E27FC236}">
              <a16:creationId xmlns:a16="http://schemas.microsoft.com/office/drawing/2014/main" id="{D098AA4F-9DAC-4FF4-8228-9E822E78AFF6}"/>
            </a:ext>
          </a:extLst>
        </xdr:cNvPr>
        <xdr:cNvSpPr txBox="1"/>
      </xdr:nvSpPr>
      <xdr:spPr>
        <a:xfrm>
          <a:off x="9829800" y="23721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06" name="TextBox 105">
          <a:extLst>
            <a:ext uri="{FF2B5EF4-FFF2-40B4-BE49-F238E27FC236}">
              <a16:creationId xmlns:a16="http://schemas.microsoft.com/office/drawing/2014/main" id="{1EEC3585-1A48-4745-9BBB-2F5305FF96FB}"/>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07" name="TextBox 106">
          <a:extLst>
            <a:ext uri="{FF2B5EF4-FFF2-40B4-BE49-F238E27FC236}">
              <a16:creationId xmlns:a16="http://schemas.microsoft.com/office/drawing/2014/main" id="{47B69440-702A-4CA3-AE24-8104013CBF93}"/>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08" name="TextBox 107">
          <a:extLst>
            <a:ext uri="{FF2B5EF4-FFF2-40B4-BE49-F238E27FC236}">
              <a16:creationId xmlns:a16="http://schemas.microsoft.com/office/drawing/2014/main" id="{FAA0F910-8722-434C-960F-B4CA406B0D82}"/>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09" name="TextBox 108">
          <a:extLst>
            <a:ext uri="{FF2B5EF4-FFF2-40B4-BE49-F238E27FC236}">
              <a16:creationId xmlns:a16="http://schemas.microsoft.com/office/drawing/2014/main" id="{8F245D02-916C-42D0-9800-6F068DD2F3CA}"/>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10" name="TextBox 109">
          <a:extLst>
            <a:ext uri="{FF2B5EF4-FFF2-40B4-BE49-F238E27FC236}">
              <a16:creationId xmlns:a16="http://schemas.microsoft.com/office/drawing/2014/main" id="{800EA91C-484A-42B4-9C5E-3EB1F49A9AF9}"/>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11" name="TextBox 110">
          <a:extLst>
            <a:ext uri="{FF2B5EF4-FFF2-40B4-BE49-F238E27FC236}">
              <a16:creationId xmlns:a16="http://schemas.microsoft.com/office/drawing/2014/main" id="{872CBCF5-2EF0-404A-B188-63C350F65ACF}"/>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12" name="TextBox 111">
          <a:extLst>
            <a:ext uri="{FF2B5EF4-FFF2-40B4-BE49-F238E27FC236}">
              <a16:creationId xmlns:a16="http://schemas.microsoft.com/office/drawing/2014/main" id="{4C1450D7-1E61-49EF-A3E1-FB132FDCFB97}"/>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13" name="TextBox 112">
          <a:extLst>
            <a:ext uri="{FF2B5EF4-FFF2-40B4-BE49-F238E27FC236}">
              <a16:creationId xmlns:a16="http://schemas.microsoft.com/office/drawing/2014/main" id="{A437D244-0471-4713-A2C2-017D4F8B20DC}"/>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14" name="TextBox 113">
          <a:extLst>
            <a:ext uri="{FF2B5EF4-FFF2-40B4-BE49-F238E27FC236}">
              <a16:creationId xmlns:a16="http://schemas.microsoft.com/office/drawing/2014/main" id="{DA3F97ED-6E12-4965-A472-1D2463C326CC}"/>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15" name="TextBox 114">
          <a:extLst>
            <a:ext uri="{FF2B5EF4-FFF2-40B4-BE49-F238E27FC236}">
              <a16:creationId xmlns:a16="http://schemas.microsoft.com/office/drawing/2014/main" id="{6735E877-A0EA-4A8E-ACE6-9CC72FB5180F}"/>
            </a:ext>
          </a:extLst>
        </xdr:cNvPr>
        <xdr:cNvSpPr txBox="1"/>
      </xdr:nvSpPr>
      <xdr:spPr>
        <a:xfrm>
          <a:off x="9829800" y="23740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16" name="TextBox 115">
          <a:extLst>
            <a:ext uri="{FF2B5EF4-FFF2-40B4-BE49-F238E27FC236}">
              <a16:creationId xmlns:a16="http://schemas.microsoft.com/office/drawing/2014/main" id="{59281B36-CD93-431C-BDE0-DCA46CD1620C}"/>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17" name="TextBox 116">
          <a:extLst>
            <a:ext uri="{FF2B5EF4-FFF2-40B4-BE49-F238E27FC236}">
              <a16:creationId xmlns:a16="http://schemas.microsoft.com/office/drawing/2014/main" id="{AB0D7954-9DB9-48A8-981F-33E5465004E7}"/>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18" name="TextBox 117">
          <a:extLst>
            <a:ext uri="{FF2B5EF4-FFF2-40B4-BE49-F238E27FC236}">
              <a16:creationId xmlns:a16="http://schemas.microsoft.com/office/drawing/2014/main" id="{F2723422-76F7-4ACF-91A3-12B13D38D6C5}"/>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19" name="TextBox 118">
          <a:extLst>
            <a:ext uri="{FF2B5EF4-FFF2-40B4-BE49-F238E27FC236}">
              <a16:creationId xmlns:a16="http://schemas.microsoft.com/office/drawing/2014/main" id="{A4428DC1-FA3C-49F9-9C5D-74B5FFA9C03C}"/>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0" name="TextBox 119">
          <a:extLst>
            <a:ext uri="{FF2B5EF4-FFF2-40B4-BE49-F238E27FC236}">
              <a16:creationId xmlns:a16="http://schemas.microsoft.com/office/drawing/2014/main" id="{0D278196-9F11-4E1F-8759-6BBEF5BA6DE7}"/>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1" name="TextBox 120">
          <a:extLst>
            <a:ext uri="{FF2B5EF4-FFF2-40B4-BE49-F238E27FC236}">
              <a16:creationId xmlns:a16="http://schemas.microsoft.com/office/drawing/2014/main" id="{AC51836E-0523-4622-A9F2-EE52DD046A79}"/>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2" name="TextBox 121">
          <a:extLst>
            <a:ext uri="{FF2B5EF4-FFF2-40B4-BE49-F238E27FC236}">
              <a16:creationId xmlns:a16="http://schemas.microsoft.com/office/drawing/2014/main" id="{2BD00A57-3C37-4247-BD6E-C681B68456FA}"/>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3" name="TextBox 122">
          <a:extLst>
            <a:ext uri="{FF2B5EF4-FFF2-40B4-BE49-F238E27FC236}">
              <a16:creationId xmlns:a16="http://schemas.microsoft.com/office/drawing/2014/main" id="{23650198-DCCB-4A64-B1A3-F076AA307D8A}"/>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4" name="TextBox 123">
          <a:extLst>
            <a:ext uri="{FF2B5EF4-FFF2-40B4-BE49-F238E27FC236}">
              <a16:creationId xmlns:a16="http://schemas.microsoft.com/office/drawing/2014/main" id="{17972E05-FB0E-4AF2-81DA-27A664FA7CAC}"/>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5" name="TextBox 124">
          <a:extLst>
            <a:ext uri="{FF2B5EF4-FFF2-40B4-BE49-F238E27FC236}">
              <a16:creationId xmlns:a16="http://schemas.microsoft.com/office/drawing/2014/main" id="{640ED2FD-DBE9-4992-AFD5-91B969C27B37}"/>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6" name="TextBox 125">
          <a:extLst>
            <a:ext uri="{FF2B5EF4-FFF2-40B4-BE49-F238E27FC236}">
              <a16:creationId xmlns:a16="http://schemas.microsoft.com/office/drawing/2014/main" id="{380C943C-1EBB-4BF5-B676-E265BA08DC55}"/>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7" name="TextBox 126">
          <a:extLst>
            <a:ext uri="{FF2B5EF4-FFF2-40B4-BE49-F238E27FC236}">
              <a16:creationId xmlns:a16="http://schemas.microsoft.com/office/drawing/2014/main" id="{A18664F3-B5C1-46AA-84E5-8DEA42D48F8F}"/>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8" name="TextBox 127">
          <a:extLst>
            <a:ext uri="{FF2B5EF4-FFF2-40B4-BE49-F238E27FC236}">
              <a16:creationId xmlns:a16="http://schemas.microsoft.com/office/drawing/2014/main" id="{27E68844-6D6E-40A8-8956-11E80740E3D7}"/>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29" name="TextBox 128">
          <a:extLst>
            <a:ext uri="{FF2B5EF4-FFF2-40B4-BE49-F238E27FC236}">
              <a16:creationId xmlns:a16="http://schemas.microsoft.com/office/drawing/2014/main" id="{9F0DFFF2-4046-437C-B45A-E01023D5D07E}"/>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30" name="TextBox 129">
          <a:extLst>
            <a:ext uri="{FF2B5EF4-FFF2-40B4-BE49-F238E27FC236}">
              <a16:creationId xmlns:a16="http://schemas.microsoft.com/office/drawing/2014/main" id="{C5DE6B3F-670E-400A-BFB3-0A7775A22A74}"/>
            </a:ext>
          </a:extLst>
        </xdr:cNvPr>
        <xdr:cNvSpPr txBox="1"/>
      </xdr:nvSpPr>
      <xdr:spPr>
        <a:xfrm>
          <a:off x="9829800" y="23759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1" name="TextBox 130">
          <a:extLst>
            <a:ext uri="{FF2B5EF4-FFF2-40B4-BE49-F238E27FC236}">
              <a16:creationId xmlns:a16="http://schemas.microsoft.com/office/drawing/2014/main" id="{167ED055-B650-41FB-96DB-63A8C76ACABE}"/>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2" name="TextBox 131">
          <a:extLst>
            <a:ext uri="{FF2B5EF4-FFF2-40B4-BE49-F238E27FC236}">
              <a16:creationId xmlns:a16="http://schemas.microsoft.com/office/drawing/2014/main" id="{E080AEFF-E0CC-420F-90E9-F5B215F0AB35}"/>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3" name="TextBox 132">
          <a:extLst>
            <a:ext uri="{FF2B5EF4-FFF2-40B4-BE49-F238E27FC236}">
              <a16:creationId xmlns:a16="http://schemas.microsoft.com/office/drawing/2014/main" id="{2E23C808-0709-4E81-8FF1-2D72CF7A82BC}"/>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4" name="TextBox 133">
          <a:extLst>
            <a:ext uri="{FF2B5EF4-FFF2-40B4-BE49-F238E27FC236}">
              <a16:creationId xmlns:a16="http://schemas.microsoft.com/office/drawing/2014/main" id="{EC0619B8-0515-41F3-9174-10DFBFCAAB20}"/>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5" name="TextBox 134">
          <a:extLst>
            <a:ext uri="{FF2B5EF4-FFF2-40B4-BE49-F238E27FC236}">
              <a16:creationId xmlns:a16="http://schemas.microsoft.com/office/drawing/2014/main" id="{2CF25DC6-12AC-475A-83BB-40CD4F4937E5}"/>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6" name="TextBox 135">
          <a:extLst>
            <a:ext uri="{FF2B5EF4-FFF2-40B4-BE49-F238E27FC236}">
              <a16:creationId xmlns:a16="http://schemas.microsoft.com/office/drawing/2014/main" id="{E48C341B-1876-4878-9149-3010BD1B8206}"/>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7" name="TextBox 136">
          <a:extLst>
            <a:ext uri="{FF2B5EF4-FFF2-40B4-BE49-F238E27FC236}">
              <a16:creationId xmlns:a16="http://schemas.microsoft.com/office/drawing/2014/main" id="{66A8D448-CFAF-4850-B8A7-B0514EFBF18E}"/>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8" name="TextBox 137">
          <a:extLst>
            <a:ext uri="{FF2B5EF4-FFF2-40B4-BE49-F238E27FC236}">
              <a16:creationId xmlns:a16="http://schemas.microsoft.com/office/drawing/2014/main" id="{580D7E02-C9FA-48BA-AC98-FE21B046DDE1}"/>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39" name="TextBox 138">
          <a:extLst>
            <a:ext uri="{FF2B5EF4-FFF2-40B4-BE49-F238E27FC236}">
              <a16:creationId xmlns:a16="http://schemas.microsoft.com/office/drawing/2014/main" id="{E515D38A-5247-4E0E-A7A5-1A2B78CFAE3C}"/>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0" name="TextBox 139">
          <a:extLst>
            <a:ext uri="{FF2B5EF4-FFF2-40B4-BE49-F238E27FC236}">
              <a16:creationId xmlns:a16="http://schemas.microsoft.com/office/drawing/2014/main" id="{D4D4BA7D-91D4-4DD7-A7ED-DF171DBF71AB}"/>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1" name="TextBox 140">
          <a:extLst>
            <a:ext uri="{FF2B5EF4-FFF2-40B4-BE49-F238E27FC236}">
              <a16:creationId xmlns:a16="http://schemas.microsoft.com/office/drawing/2014/main" id="{7B96E888-7920-4A5E-AA1C-7AA1C2548119}"/>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2" name="TextBox 141">
          <a:extLst>
            <a:ext uri="{FF2B5EF4-FFF2-40B4-BE49-F238E27FC236}">
              <a16:creationId xmlns:a16="http://schemas.microsoft.com/office/drawing/2014/main" id="{AFE2611B-8CCA-4197-86F2-2D450A533807}"/>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3" name="TextBox 142">
          <a:extLst>
            <a:ext uri="{FF2B5EF4-FFF2-40B4-BE49-F238E27FC236}">
              <a16:creationId xmlns:a16="http://schemas.microsoft.com/office/drawing/2014/main" id="{9EE90E1E-6994-4F21-AC8D-B8D69FC4B58D}"/>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4" name="TextBox 143">
          <a:extLst>
            <a:ext uri="{FF2B5EF4-FFF2-40B4-BE49-F238E27FC236}">
              <a16:creationId xmlns:a16="http://schemas.microsoft.com/office/drawing/2014/main" id="{0654DCAB-26D9-4EE6-B3A5-59CE361A7580}"/>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5" name="TextBox 144">
          <a:extLst>
            <a:ext uri="{FF2B5EF4-FFF2-40B4-BE49-F238E27FC236}">
              <a16:creationId xmlns:a16="http://schemas.microsoft.com/office/drawing/2014/main" id="{AF512D25-3886-48D6-9509-04F3BE6A5C32}"/>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6" name="TextBox 145">
          <a:extLst>
            <a:ext uri="{FF2B5EF4-FFF2-40B4-BE49-F238E27FC236}">
              <a16:creationId xmlns:a16="http://schemas.microsoft.com/office/drawing/2014/main" id="{3FAF2734-CF26-4AFF-A8E5-654481648DC3}"/>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7" name="TextBox 146">
          <a:extLst>
            <a:ext uri="{FF2B5EF4-FFF2-40B4-BE49-F238E27FC236}">
              <a16:creationId xmlns:a16="http://schemas.microsoft.com/office/drawing/2014/main" id="{E3E17E7C-4AA2-4AB1-9871-04BB52614C37}"/>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8" name="TextBox 147">
          <a:extLst>
            <a:ext uri="{FF2B5EF4-FFF2-40B4-BE49-F238E27FC236}">
              <a16:creationId xmlns:a16="http://schemas.microsoft.com/office/drawing/2014/main" id="{0A2CC082-7A02-4F17-9CAE-98D2CB3B8412}"/>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49" name="TextBox 148">
          <a:extLst>
            <a:ext uri="{FF2B5EF4-FFF2-40B4-BE49-F238E27FC236}">
              <a16:creationId xmlns:a16="http://schemas.microsoft.com/office/drawing/2014/main" id="{D3935458-40C5-46EC-A8F2-1177892FE0EC}"/>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0" name="TextBox 149">
          <a:extLst>
            <a:ext uri="{FF2B5EF4-FFF2-40B4-BE49-F238E27FC236}">
              <a16:creationId xmlns:a16="http://schemas.microsoft.com/office/drawing/2014/main" id="{DEC62580-5285-4543-A696-7500C920B535}"/>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1" name="TextBox 150">
          <a:extLst>
            <a:ext uri="{FF2B5EF4-FFF2-40B4-BE49-F238E27FC236}">
              <a16:creationId xmlns:a16="http://schemas.microsoft.com/office/drawing/2014/main" id="{D144D3CF-A3B1-4D2D-9C84-6B6DFBE1A8DB}"/>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2" name="TextBox 151">
          <a:extLst>
            <a:ext uri="{FF2B5EF4-FFF2-40B4-BE49-F238E27FC236}">
              <a16:creationId xmlns:a16="http://schemas.microsoft.com/office/drawing/2014/main" id="{7FF2072F-B2FF-47BA-B211-86069CC8564B}"/>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3" name="TextBox 152">
          <a:extLst>
            <a:ext uri="{FF2B5EF4-FFF2-40B4-BE49-F238E27FC236}">
              <a16:creationId xmlns:a16="http://schemas.microsoft.com/office/drawing/2014/main" id="{9E0DB9DD-4ED8-43B8-ADFA-5B3C83BBDD43}"/>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4" name="TextBox 153">
          <a:extLst>
            <a:ext uri="{FF2B5EF4-FFF2-40B4-BE49-F238E27FC236}">
              <a16:creationId xmlns:a16="http://schemas.microsoft.com/office/drawing/2014/main" id="{29588B08-945F-4E5C-886C-7353E8892C71}"/>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5" name="TextBox 154">
          <a:extLst>
            <a:ext uri="{FF2B5EF4-FFF2-40B4-BE49-F238E27FC236}">
              <a16:creationId xmlns:a16="http://schemas.microsoft.com/office/drawing/2014/main" id="{2D41C339-EEEE-4CC0-8F7C-7918309EB169}"/>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6" name="TextBox 155">
          <a:extLst>
            <a:ext uri="{FF2B5EF4-FFF2-40B4-BE49-F238E27FC236}">
              <a16:creationId xmlns:a16="http://schemas.microsoft.com/office/drawing/2014/main" id="{64BC9B1E-69D0-4350-A634-5B9AE1F30D3D}"/>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7" name="TextBox 156">
          <a:extLst>
            <a:ext uri="{FF2B5EF4-FFF2-40B4-BE49-F238E27FC236}">
              <a16:creationId xmlns:a16="http://schemas.microsoft.com/office/drawing/2014/main" id="{786EE969-AF8D-4B74-AC64-77B3267F44BA}"/>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8" name="TextBox 157">
          <a:extLst>
            <a:ext uri="{FF2B5EF4-FFF2-40B4-BE49-F238E27FC236}">
              <a16:creationId xmlns:a16="http://schemas.microsoft.com/office/drawing/2014/main" id="{A92BE691-0397-47FA-89ED-6671C9B2A152}"/>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59" name="TextBox 158">
          <a:extLst>
            <a:ext uri="{FF2B5EF4-FFF2-40B4-BE49-F238E27FC236}">
              <a16:creationId xmlns:a16="http://schemas.microsoft.com/office/drawing/2014/main" id="{C7946418-8858-4B70-B93A-8375C372EEB9}"/>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0" name="TextBox 159">
          <a:extLst>
            <a:ext uri="{FF2B5EF4-FFF2-40B4-BE49-F238E27FC236}">
              <a16:creationId xmlns:a16="http://schemas.microsoft.com/office/drawing/2014/main" id="{B530F5AA-D8C8-4360-BC37-84A871FC5A23}"/>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1" name="TextBox 160">
          <a:extLst>
            <a:ext uri="{FF2B5EF4-FFF2-40B4-BE49-F238E27FC236}">
              <a16:creationId xmlns:a16="http://schemas.microsoft.com/office/drawing/2014/main" id="{11C2FEB6-12EB-40FD-8800-7CD49743BFF4}"/>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2" name="TextBox 161">
          <a:extLst>
            <a:ext uri="{FF2B5EF4-FFF2-40B4-BE49-F238E27FC236}">
              <a16:creationId xmlns:a16="http://schemas.microsoft.com/office/drawing/2014/main" id="{B79DB660-4E49-4F9F-A2D2-338D7EE9F222}"/>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3" name="TextBox 162">
          <a:extLst>
            <a:ext uri="{FF2B5EF4-FFF2-40B4-BE49-F238E27FC236}">
              <a16:creationId xmlns:a16="http://schemas.microsoft.com/office/drawing/2014/main" id="{180F9BAD-A64C-4745-8043-21CE38BC2DD3}"/>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4" name="TextBox 163">
          <a:extLst>
            <a:ext uri="{FF2B5EF4-FFF2-40B4-BE49-F238E27FC236}">
              <a16:creationId xmlns:a16="http://schemas.microsoft.com/office/drawing/2014/main" id="{EEEED9DB-CB9C-4FDF-91FF-FBCF20A4E10B}"/>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5" name="TextBox 164">
          <a:extLst>
            <a:ext uri="{FF2B5EF4-FFF2-40B4-BE49-F238E27FC236}">
              <a16:creationId xmlns:a16="http://schemas.microsoft.com/office/drawing/2014/main" id="{E20E39D3-852D-4E57-92BF-BFC89AB91996}"/>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6" name="TextBox 165">
          <a:extLst>
            <a:ext uri="{FF2B5EF4-FFF2-40B4-BE49-F238E27FC236}">
              <a16:creationId xmlns:a16="http://schemas.microsoft.com/office/drawing/2014/main" id="{E2DD3F63-BB64-4602-8E43-5DD7AA9231CF}"/>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7" name="TextBox 166">
          <a:extLst>
            <a:ext uri="{FF2B5EF4-FFF2-40B4-BE49-F238E27FC236}">
              <a16:creationId xmlns:a16="http://schemas.microsoft.com/office/drawing/2014/main" id="{3EFBD844-237C-4A3A-98F9-06E47C20AD5B}"/>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8" name="TextBox 167">
          <a:extLst>
            <a:ext uri="{FF2B5EF4-FFF2-40B4-BE49-F238E27FC236}">
              <a16:creationId xmlns:a16="http://schemas.microsoft.com/office/drawing/2014/main" id="{692AE6ED-7F4B-4442-BD4C-8C296D201C06}"/>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69" name="TextBox 168">
          <a:extLst>
            <a:ext uri="{FF2B5EF4-FFF2-40B4-BE49-F238E27FC236}">
              <a16:creationId xmlns:a16="http://schemas.microsoft.com/office/drawing/2014/main" id="{3503601F-46E6-43E7-8728-7DD289CCC556}"/>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70" name="TextBox 169">
          <a:extLst>
            <a:ext uri="{FF2B5EF4-FFF2-40B4-BE49-F238E27FC236}">
              <a16:creationId xmlns:a16="http://schemas.microsoft.com/office/drawing/2014/main" id="{597DF7BC-8220-4535-B3E0-3883D0864BEA}"/>
            </a:ext>
          </a:extLst>
        </xdr:cNvPr>
        <xdr:cNvSpPr txBox="1"/>
      </xdr:nvSpPr>
      <xdr:spPr>
        <a:xfrm>
          <a:off x="9829800" y="23778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1" name="TextBox 170">
          <a:extLst>
            <a:ext uri="{FF2B5EF4-FFF2-40B4-BE49-F238E27FC236}">
              <a16:creationId xmlns:a16="http://schemas.microsoft.com/office/drawing/2014/main" id="{BE2CE1F7-AD07-480E-BB8C-7BCEEE55EDFF}"/>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2" name="TextBox 171">
          <a:extLst>
            <a:ext uri="{FF2B5EF4-FFF2-40B4-BE49-F238E27FC236}">
              <a16:creationId xmlns:a16="http://schemas.microsoft.com/office/drawing/2014/main" id="{CF676513-BABF-4753-80B0-6D419B81B98C}"/>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3" name="TextBox 172">
          <a:extLst>
            <a:ext uri="{FF2B5EF4-FFF2-40B4-BE49-F238E27FC236}">
              <a16:creationId xmlns:a16="http://schemas.microsoft.com/office/drawing/2014/main" id="{A84E9F89-6D40-4B49-9701-646159697FA5}"/>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4" name="TextBox 173">
          <a:extLst>
            <a:ext uri="{FF2B5EF4-FFF2-40B4-BE49-F238E27FC236}">
              <a16:creationId xmlns:a16="http://schemas.microsoft.com/office/drawing/2014/main" id="{8233BEC4-7BD3-4B7E-AADE-27F9672AD9B5}"/>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5" name="TextBox 174">
          <a:extLst>
            <a:ext uri="{FF2B5EF4-FFF2-40B4-BE49-F238E27FC236}">
              <a16:creationId xmlns:a16="http://schemas.microsoft.com/office/drawing/2014/main" id="{F65AB2BD-0EAC-48F4-9640-B24D92BEC757}"/>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6" name="TextBox 175">
          <a:extLst>
            <a:ext uri="{FF2B5EF4-FFF2-40B4-BE49-F238E27FC236}">
              <a16:creationId xmlns:a16="http://schemas.microsoft.com/office/drawing/2014/main" id="{8AA1928C-CCE4-4247-83F7-9027FE789222}"/>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7" name="TextBox 176">
          <a:extLst>
            <a:ext uri="{FF2B5EF4-FFF2-40B4-BE49-F238E27FC236}">
              <a16:creationId xmlns:a16="http://schemas.microsoft.com/office/drawing/2014/main" id="{59798F99-CCE1-49A7-A42F-AB9FEECCA246}"/>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8" name="TextBox 177">
          <a:extLst>
            <a:ext uri="{FF2B5EF4-FFF2-40B4-BE49-F238E27FC236}">
              <a16:creationId xmlns:a16="http://schemas.microsoft.com/office/drawing/2014/main" id="{789F2409-0109-409E-99EF-D3E6C3B37839}"/>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79" name="TextBox 178">
          <a:extLst>
            <a:ext uri="{FF2B5EF4-FFF2-40B4-BE49-F238E27FC236}">
              <a16:creationId xmlns:a16="http://schemas.microsoft.com/office/drawing/2014/main" id="{6C58E7FA-70C7-4462-A691-D17E06E1BB69}"/>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0" name="TextBox 179">
          <a:extLst>
            <a:ext uri="{FF2B5EF4-FFF2-40B4-BE49-F238E27FC236}">
              <a16:creationId xmlns:a16="http://schemas.microsoft.com/office/drawing/2014/main" id="{BD450024-9FA3-41E9-B994-D58F7A47C4F8}"/>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1" name="TextBox 180">
          <a:extLst>
            <a:ext uri="{FF2B5EF4-FFF2-40B4-BE49-F238E27FC236}">
              <a16:creationId xmlns:a16="http://schemas.microsoft.com/office/drawing/2014/main" id="{AF8DA7CB-928C-40DE-B0C2-EB037D027FE6}"/>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2" name="TextBox 181">
          <a:extLst>
            <a:ext uri="{FF2B5EF4-FFF2-40B4-BE49-F238E27FC236}">
              <a16:creationId xmlns:a16="http://schemas.microsoft.com/office/drawing/2014/main" id="{F522C60A-1A9A-40B5-B5D0-3C797007F57C}"/>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3" name="TextBox 182">
          <a:extLst>
            <a:ext uri="{FF2B5EF4-FFF2-40B4-BE49-F238E27FC236}">
              <a16:creationId xmlns:a16="http://schemas.microsoft.com/office/drawing/2014/main" id="{A9602326-3451-430A-B6DC-25AD5D6C0499}"/>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4" name="TextBox 183">
          <a:extLst>
            <a:ext uri="{FF2B5EF4-FFF2-40B4-BE49-F238E27FC236}">
              <a16:creationId xmlns:a16="http://schemas.microsoft.com/office/drawing/2014/main" id="{FF6022A9-0883-40EC-B012-CC5693A92749}"/>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5" name="TextBox 184">
          <a:extLst>
            <a:ext uri="{FF2B5EF4-FFF2-40B4-BE49-F238E27FC236}">
              <a16:creationId xmlns:a16="http://schemas.microsoft.com/office/drawing/2014/main" id="{47CAA971-82A4-4766-8D7D-80C4980E5784}"/>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6" name="TextBox 185">
          <a:extLst>
            <a:ext uri="{FF2B5EF4-FFF2-40B4-BE49-F238E27FC236}">
              <a16:creationId xmlns:a16="http://schemas.microsoft.com/office/drawing/2014/main" id="{D638EA2C-1782-4E9F-83FB-FED63612D773}"/>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7" name="TextBox 186">
          <a:extLst>
            <a:ext uri="{FF2B5EF4-FFF2-40B4-BE49-F238E27FC236}">
              <a16:creationId xmlns:a16="http://schemas.microsoft.com/office/drawing/2014/main" id="{7A5DEADA-0ECE-4848-AFAB-AEFAE4EF7D9B}"/>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8" name="TextBox 187">
          <a:extLst>
            <a:ext uri="{FF2B5EF4-FFF2-40B4-BE49-F238E27FC236}">
              <a16:creationId xmlns:a16="http://schemas.microsoft.com/office/drawing/2014/main" id="{85451327-D3B2-441D-A10E-82DEDD216A09}"/>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89" name="TextBox 188">
          <a:extLst>
            <a:ext uri="{FF2B5EF4-FFF2-40B4-BE49-F238E27FC236}">
              <a16:creationId xmlns:a16="http://schemas.microsoft.com/office/drawing/2014/main" id="{302FABDF-F3A9-411C-AE2A-1B3FFF45737E}"/>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90" name="TextBox 189">
          <a:extLst>
            <a:ext uri="{FF2B5EF4-FFF2-40B4-BE49-F238E27FC236}">
              <a16:creationId xmlns:a16="http://schemas.microsoft.com/office/drawing/2014/main" id="{1B253039-2013-46E6-A568-1A622618F6AE}"/>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91" name="TextBox 190">
          <a:extLst>
            <a:ext uri="{FF2B5EF4-FFF2-40B4-BE49-F238E27FC236}">
              <a16:creationId xmlns:a16="http://schemas.microsoft.com/office/drawing/2014/main" id="{81F2AAC8-6ED6-4CB1-9C53-AAAE98127705}"/>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92" name="TextBox 191">
          <a:extLst>
            <a:ext uri="{FF2B5EF4-FFF2-40B4-BE49-F238E27FC236}">
              <a16:creationId xmlns:a16="http://schemas.microsoft.com/office/drawing/2014/main" id="{E8928CFC-3555-455F-9E39-ABC87F3C9E82}"/>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93" name="TextBox 192">
          <a:extLst>
            <a:ext uri="{FF2B5EF4-FFF2-40B4-BE49-F238E27FC236}">
              <a16:creationId xmlns:a16="http://schemas.microsoft.com/office/drawing/2014/main" id="{2490FFFA-D8D5-4FF2-9F9B-6037CC23FDDF}"/>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94" name="TextBox 193">
          <a:extLst>
            <a:ext uri="{FF2B5EF4-FFF2-40B4-BE49-F238E27FC236}">
              <a16:creationId xmlns:a16="http://schemas.microsoft.com/office/drawing/2014/main" id="{027F54D5-E29A-4285-8EC2-C7BE15E546A3}"/>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195" name="TextBox 194">
          <a:extLst>
            <a:ext uri="{FF2B5EF4-FFF2-40B4-BE49-F238E27FC236}">
              <a16:creationId xmlns:a16="http://schemas.microsoft.com/office/drawing/2014/main" id="{1129D6CB-5E1D-4788-B714-4D1C5BAEBC1D}"/>
            </a:ext>
          </a:extLst>
        </xdr:cNvPr>
        <xdr:cNvSpPr txBox="1"/>
      </xdr:nvSpPr>
      <xdr:spPr>
        <a:xfrm>
          <a:off x="9829800" y="23797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196" name="TextBox 195">
          <a:extLst>
            <a:ext uri="{FF2B5EF4-FFF2-40B4-BE49-F238E27FC236}">
              <a16:creationId xmlns:a16="http://schemas.microsoft.com/office/drawing/2014/main" id="{7E290D55-024C-422F-B122-E0EE710846F7}"/>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197" name="TextBox 196">
          <a:extLst>
            <a:ext uri="{FF2B5EF4-FFF2-40B4-BE49-F238E27FC236}">
              <a16:creationId xmlns:a16="http://schemas.microsoft.com/office/drawing/2014/main" id="{EDBB9976-AA9D-4210-A84C-D3A194387DA6}"/>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198" name="TextBox 197">
          <a:extLst>
            <a:ext uri="{FF2B5EF4-FFF2-40B4-BE49-F238E27FC236}">
              <a16:creationId xmlns:a16="http://schemas.microsoft.com/office/drawing/2014/main" id="{611A0CAB-2539-4AF2-8FA4-003F31FCBE56}"/>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199" name="TextBox 198">
          <a:extLst>
            <a:ext uri="{FF2B5EF4-FFF2-40B4-BE49-F238E27FC236}">
              <a16:creationId xmlns:a16="http://schemas.microsoft.com/office/drawing/2014/main" id="{DA12F707-EBEA-46EE-8544-F4766B8355B5}"/>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0" name="TextBox 199">
          <a:extLst>
            <a:ext uri="{FF2B5EF4-FFF2-40B4-BE49-F238E27FC236}">
              <a16:creationId xmlns:a16="http://schemas.microsoft.com/office/drawing/2014/main" id="{AD9C14E0-6A6F-4AF0-B31F-7B060534B008}"/>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1" name="TextBox 200">
          <a:extLst>
            <a:ext uri="{FF2B5EF4-FFF2-40B4-BE49-F238E27FC236}">
              <a16:creationId xmlns:a16="http://schemas.microsoft.com/office/drawing/2014/main" id="{4A68EB23-2A6B-4A6D-A1B4-00579AEC50DC}"/>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2" name="TextBox 201">
          <a:extLst>
            <a:ext uri="{FF2B5EF4-FFF2-40B4-BE49-F238E27FC236}">
              <a16:creationId xmlns:a16="http://schemas.microsoft.com/office/drawing/2014/main" id="{57B4E22E-C78F-462A-A7D2-D52DF0681F0D}"/>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3" name="TextBox 202">
          <a:extLst>
            <a:ext uri="{FF2B5EF4-FFF2-40B4-BE49-F238E27FC236}">
              <a16:creationId xmlns:a16="http://schemas.microsoft.com/office/drawing/2014/main" id="{3F8E7141-7138-457C-B59C-35E1EFD81639}"/>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4" name="TextBox 203">
          <a:extLst>
            <a:ext uri="{FF2B5EF4-FFF2-40B4-BE49-F238E27FC236}">
              <a16:creationId xmlns:a16="http://schemas.microsoft.com/office/drawing/2014/main" id="{D197C7FD-652B-412F-88B5-A24A06041413}"/>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5" name="TextBox 204">
          <a:extLst>
            <a:ext uri="{FF2B5EF4-FFF2-40B4-BE49-F238E27FC236}">
              <a16:creationId xmlns:a16="http://schemas.microsoft.com/office/drawing/2014/main" id="{76770813-5B47-4AB9-BF84-D679F5EC298C}"/>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6" name="TextBox 205">
          <a:extLst>
            <a:ext uri="{FF2B5EF4-FFF2-40B4-BE49-F238E27FC236}">
              <a16:creationId xmlns:a16="http://schemas.microsoft.com/office/drawing/2014/main" id="{76F378E1-BC65-4C40-B383-14B5795B6CA0}"/>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7" name="TextBox 206">
          <a:extLst>
            <a:ext uri="{FF2B5EF4-FFF2-40B4-BE49-F238E27FC236}">
              <a16:creationId xmlns:a16="http://schemas.microsoft.com/office/drawing/2014/main" id="{CF10C37A-0ABF-4DD2-B45B-6680546F5CEF}"/>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8" name="TextBox 207">
          <a:extLst>
            <a:ext uri="{FF2B5EF4-FFF2-40B4-BE49-F238E27FC236}">
              <a16:creationId xmlns:a16="http://schemas.microsoft.com/office/drawing/2014/main" id="{3676DC9F-5198-4C1C-8239-8F4F584C8C48}"/>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09" name="TextBox 208">
          <a:extLst>
            <a:ext uri="{FF2B5EF4-FFF2-40B4-BE49-F238E27FC236}">
              <a16:creationId xmlns:a16="http://schemas.microsoft.com/office/drawing/2014/main" id="{3B5CAC92-00B9-441B-84D7-72D0B35CDCBE}"/>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0" name="TextBox 209">
          <a:extLst>
            <a:ext uri="{FF2B5EF4-FFF2-40B4-BE49-F238E27FC236}">
              <a16:creationId xmlns:a16="http://schemas.microsoft.com/office/drawing/2014/main" id="{F8591A78-8EB4-45FB-862D-58E985862DC2}"/>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1" name="TextBox 210">
          <a:extLst>
            <a:ext uri="{FF2B5EF4-FFF2-40B4-BE49-F238E27FC236}">
              <a16:creationId xmlns:a16="http://schemas.microsoft.com/office/drawing/2014/main" id="{7B97A98B-8C61-4FDA-88E1-E835031A9455}"/>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2" name="TextBox 211">
          <a:extLst>
            <a:ext uri="{FF2B5EF4-FFF2-40B4-BE49-F238E27FC236}">
              <a16:creationId xmlns:a16="http://schemas.microsoft.com/office/drawing/2014/main" id="{09D1320E-676D-4E99-9BF3-A1EBC003A4CE}"/>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3" name="TextBox 212">
          <a:extLst>
            <a:ext uri="{FF2B5EF4-FFF2-40B4-BE49-F238E27FC236}">
              <a16:creationId xmlns:a16="http://schemas.microsoft.com/office/drawing/2014/main" id="{1B5AABA4-26F4-467D-8334-A084C74F8406}"/>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4" name="TextBox 213">
          <a:extLst>
            <a:ext uri="{FF2B5EF4-FFF2-40B4-BE49-F238E27FC236}">
              <a16:creationId xmlns:a16="http://schemas.microsoft.com/office/drawing/2014/main" id="{222CD8F9-EBEA-4A8B-9DCF-133CEA901BCA}"/>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5" name="TextBox 214">
          <a:extLst>
            <a:ext uri="{FF2B5EF4-FFF2-40B4-BE49-F238E27FC236}">
              <a16:creationId xmlns:a16="http://schemas.microsoft.com/office/drawing/2014/main" id="{5D2E342C-CC14-4D03-BA0C-7C706D25AD5F}"/>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6" name="TextBox 215">
          <a:extLst>
            <a:ext uri="{FF2B5EF4-FFF2-40B4-BE49-F238E27FC236}">
              <a16:creationId xmlns:a16="http://schemas.microsoft.com/office/drawing/2014/main" id="{09CF7147-3BEE-48CC-9C72-5639D79AAB07}"/>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7" name="TextBox 216">
          <a:extLst>
            <a:ext uri="{FF2B5EF4-FFF2-40B4-BE49-F238E27FC236}">
              <a16:creationId xmlns:a16="http://schemas.microsoft.com/office/drawing/2014/main" id="{32F0ACAE-6FBB-49F7-A6AF-803088683F7C}"/>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8" name="TextBox 217">
          <a:extLst>
            <a:ext uri="{FF2B5EF4-FFF2-40B4-BE49-F238E27FC236}">
              <a16:creationId xmlns:a16="http://schemas.microsoft.com/office/drawing/2014/main" id="{6F4FE724-4861-4436-BAF7-C2AE1553A364}"/>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19" name="TextBox 218">
          <a:extLst>
            <a:ext uri="{FF2B5EF4-FFF2-40B4-BE49-F238E27FC236}">
              <a16:creationId xmlns:a16="http://schemas.microsoft.com/office/drawing/2014/main" id="{D2ECAEAF-8F19-4715-9224-C4811A620675}"/>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20" name="TextBox 219">
          <a:extLst>
            <a:ext uri="{FF2B5EF4-FFF2-40B4-BE49-F238E27FC236}">
              <a16:creationId xmlns:a16="http://schemas.microsoft.com/office/drawing/2014/main" id="{290B5CCD-981A-45EF-A9DB-3791E58C8506}"/>
            </a:ext>
          </a:extLst>
        </xdr:cNvPr>
        <xdr:cNvSpPr txBox="1"/>
      </xdr:nvSpPr>
      <xdr:spPr>
        <a:xfrm>
          <a:off x="9829800" y="2381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1" name="TextBox 220">
          <a:extLst>
            <a:ext uri="{FF2B5EF4-FFF2-40B4-BE49-F238E27FC236}">
              <a16:creationId xmlns:a16="http://schemas.microsoft.com/office/drawing/2014/main" id="{33DCB735-8FAA-4E3E-A36E-308ECFFB9E7F}"/>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2" name="TextBox 221">
          <a:extLst>
            <a:ext uri="{FF2B5EF4-FFF2-40B4-BE49-F238E27FC236}">
              <a16:creationId xmlns:a16="http://schemas.microsoft.com/office/drawing/2014/main" id="{1A754AD5-1895-409B-9FFC-15C452BA7F5E}"/>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3" name="TextBox 222">
          <a:extLst>
            <a:ext uri="{FF2B5EF4-FFF2-40B4-BE49-F238E27FC236}">
              <a16:creationId xmlns:a16="http://schemas.microsoft.com/office/drawing/2014/main" id="{7A3DE4A5-AD35-4616-AC1D-AC72491B6579}"/>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4" name="TextBox 223">
          <a:extLst>
            <a:ext uri="{FF2B5EF4-FFF2-40B4-BE49-F238E27FC236}">
              <a16:creationId xmlns:a16="http://schemas.microsoft.com/office/drawing/2014/main" id="{6695CD9F-E7CB-4B28-BC97-9B21B2955784}"/>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5" name="TextBox 224">
          <a:extLst>
            <a:ext uri="{FF2B5EF4-FFF2-40B4-BE49-F238E27FC236}">
              <a16:creationId xmlns:a16="http://schemas.microsoft.com/office/drawing/2014/main" id="{5420B35B-A52C-4CC4-BB5C-DE46E6C348CD}"/>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6" name="TextBox 225">
          <a:extLst>
            <a:ext uri="{FF2B5EF4-FFF2-40B4-BE49-F238E27FC236}">
              <a16:creationId xmlns:a16="http://schemas.microsoft.com/office/drawing/2014/main" id="{AD0961D1-D664-467F-8BFA-5772BB8115A0}"/>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7" name="TextBox 226">
          <a:extLst>
            <a:ext uri="{FF2B5EF4-FFF2-40B4-BE49-F238E27FC236}">
              <a16:creationId xmlns:a16="http://schemas.microsoft.com/office/drawing/2014/main" id="{D8C00286-EEF2-4E33-B6C4-8FE11313CB48}"/>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8" name="TextBox 227">
          <a:extLst>
            <a:ext uri="{FF2B5EF4-FFF2-40B4-BE49-F238E27FC236}">
              <a16:creationId xmlns:a16="http://schemas.microsoft.com/office/drawing/2014/main" id="{789EFD5B-FE51-4F4B-8D86-DF149C46DD74}"/>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29" name="TextBox 228">
          <a:extLst>
            <a:ext uri="{FF2B5EF4-FFF2-40B4-BE49-F238E27FC236}">
              <a16:creationId xmlns:a16="http://schemas.microsoft.com/office/drawing/2014/main" id="{9CCB943D-AE73-44F3-87C1-1D6C5C6DFA8C}"/>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0" name="TextBox 229">
          <a:extLst>
            <a:ext uri="{FF2B5EF4-FFF2-40B4-BE49-F238E27FC236}">
              <a16:creationId xmlns:a16="http://schemas.microsoft.com/office/drawing/2014/main" id="{E43C8595-61A3-4038-BE68-E179BE23B0AF}"/>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1" name="TextBox 230">
          <a:extLst>
            <a:ext uri="{FF2B5EF4-FFF2-40B4-BE49-F238E27FC236}">
              <a16:creationId xmlns:a16="http://schemas.microsoft.com/office/drawing/2014/main" id="{E76B0A7B-45A6-4557-A3EF-25CDAF2FBFB7}"/>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2" name="TextBox 231">
          <a:extLst>
            <a:ext uri="{FF2B5EF4-FFF2-40B4-BE49-F238E27FC236}">
              <a16:creationId xmlns:a16="http://schemas.microsoft.com/office/drawing/2014/main" id="{F7CCC5CC-FEA1-4728-99B7-13ECA3AF5B9A}"/>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3" name="TextBox 232">
          <a:extLst>
            <a:ext uri="{FF2B5EF4-FFF2-40B4-BE49-F238E27FC236}">
              <a16:creationId xmlns:a16="http://schemas.microsoft.com/office/drawing/2014/main" id="{7A915428-CCB0-49A7-B9B3-3F1A4847B4CC}"/>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4" name="TextBox 233">
          <a:extLst>
            <a:ext uri="{FF2B5EF4-FFF2-40B4-BE49-F238E27FC236}">
              <a16:creationId xmlns:a16="http://schemas.microsoft.com/office/drawing/2014/main" id="{76FB64DB-B0F9-4C48-BD8A-ED8B91214EF0}"/>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5" name="TextBox 234">
          <a:extLst>
            <a:ext uri="{FF2B5EF4-FFF2-40B4-BE49-F238E27FC236}">
              <a16:creationId xmlns:a16="http://schemas.microsoft.com/office/drawing/2014/main" id="{5CE73AC2-5AB4-401A-8B0A-3314FA00B4BB}"/>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6" name="TextBox 235">
          <a:extLst>
            <a:ext uri="{FF2B5EF4-FFF2-40B4-BE49-F238E27FC236}">
              <a16:creationId xmlns:a16="http://schemas.microsoft.com/office/drawing/2014/main" id="{C812708A-CBB4-44B0-8E1A-FE685DCB8535}"/>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7" name="TextBox 236">
          <a:extLst>
            <a:ext uri="{FF2B5EF4-FFF2-40B4-BE49-F238E27FC236}">
              <a16:creationId xmlns:a16="http://schemas.microsoft.com/office/drawing/2014/main" id="{D2D3EE9B-DBC0-4D3D-935E-15E992C82E5A}"/>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8" name="TextBox 237">
          <a:extLst>
            <a:ext uri="{FF2B5EF4-FFF2-40B4-BE49-F238E27FC236}">
              <a16:creationId xmlns:a16="http://schemas.microsoft.com/office/drawing/2014/main" id="{46607ECA-905D-4E0E-87EC-3425762BF214}"/>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39" name="TextBox 238">
          <a:extLst>
            <a:ext uri="{FF2B5EF4-FFF2-40B4-BE49-F238E27FC236}">
              <a16:creationId xmlns:a16="http://schemas.microsoft.com/office/drawing/2014/main" id="{5A37918B-880B-4B90-B130-EBA50CD5402C}"/>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40" name="TextBox 239">
          <a:extLst>
            <a:ext uri="{FF2B5EF4-FFF2-40B4-BE49-F238E27FC236}">
              <a16:creationId xmlns:a16="http://schemas.microsoft.com/office/drawing/2014/main" id="{52FF71D6-0D6D-42B4-9EC2-5DF39C03CC1D}"/>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41" name="TextBox 240">
          <a:extLst>
            <a:ext uri="{FF2B5EF4-FFF2-40B4-BE49-F238E27FC236}">
              <a16:creationId xmlns:a16="http://schemas.microsoft.com/office/drawing/2014/main" id="{4BB435E3-A12E-4B1F-A6E6-2C3E9A444021}"/>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42" name="TextBox 241">
          <a:extLst>
            <a:ext uri="{FF2B5EF4-FFF2-40B4-BE49-F238E27FC236}">
              <a16:creationId xmlns:a16="http://schemas.microsoft.com/office/drawing/2014/main" id="{0C537035-0E57-4FFD-B19F-44B6C9B92E87}"/>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43" name="TextBox 242">
          <a:extLst>
            <a:ext uri="{FF2B5EF4-FFF2-40B4-BE49-F238E27FC236}">
              <a16:creationId xmlns:a16="http://schemas.microsoft.com/office/drawing/2014/main" id="{4CF7700C-B3D4-4CDE-B053-6CD629D262D5}"/>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44" name="TextBox 243">
          <a:extLst>
            <a:ext uri="{FF2B5EF4-FFF2-40B4-BE49-F238E27FC236}">
              <a16:creationId xmlns:a16="http://schemas.microsoft.com/office/drawing/2014/main" id="{87D7C99F-7712-49FD-8652-0CCF2FBC724D}"/>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45" name="TextBox 244">
          <a:extLst>
            <a:ext uri="{FF2B5EF4-FFF2-40B4-BE49-F238E27FC236}">
              <a16:creationId xmlns:a16="http://schemas.microsoft.com/office/drawing/2014/main" id="{3D97B868-1DEC-4617-8470-00ABCD08DD19}"/>
            </a:ext>
          </a:extLst>
        </xdr:cNvPr>
        <xdr:cNvSpPr txBox="1"/>
      </xdr:nvSpPr>
      <xdr:spPr>
        <a:xfrm>
          <a:off x="9829800" y="2383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46" name="TextBox 245">
          <a:extLst>
            <a:ext uri="{FF2B5EF4-FFF2-40B4-BE49-F238E27FC236}">
              <a16:creationId xmlns:a16="http://schemas.microsoft.com/office/drawing/2014/main" id="{E48DFB59-A48E-437D-80A0-4505E2658E9C}"/>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47" name="TextBox 246">
          <a:extLst>
            <a:ext uri="{FF2B5EF4-FFF2-40B4-BE49-F238E27FC236}">
              <a16:creationId xmlns:a16="http://schemas.microsoft.com/office/drawing/2014/main" id="{10390885-F7D4-4F51-BF5D-B001AD4BA2A5}"/>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48" name="TextBox 247">
          <a:extLst>
            <a:ext uri="{FF2B5EF4-FFF2-40B4-BE49-F238E27FC236}">
              <a16:creationId xmlns:a16="http://schemas.microsoft.com/office/drawing/2014/main" id="{272929F8-60F5-4152-8E51-14E661F0E445}"/>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49" name="TextBox 248">
          <a:extLst>
            <a:ext uri="{FF2B5EF4-FFF2-40B4-BE49-F238E27FC236}">
              <a16:creationId xmlns:a16="http://schemas.microsoft.com/office/drawing/2014/main" id="{DB9A70D5-933F-4996-88B5-8B98E86FFC3E}"/>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0" name="TextBox 249">
          <a:extLst>
            <a:ext uri="{FF2B5EF4-FFF2-40B4-BE49-F238E27FC236}">
              <a16:creationId xmlns:a16="http://schemas.microsoft.com/office/drawing/2014/main" id="{E0180949-4618-4C7F-9029-E1EB51D6AC82}"/>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1" name="TextBox 250">
          <a:extLst>
            <a:ext uri="{FF2B5EF4-FFF2-40B4-BE49-F238E27FC236}">
              <a16:creationId xmlns:a16="http://schemas.microsoft.com/office/drawing/2014/main" id="{083CFACC-7833-473D-9778-9CF16B784E50}"/>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2" name="TextBox 251">
          <a:extLst>
            <a:ext uri="{FF2B5EF4-FFF2-40B4-BE49-F238E27FC236}">
              <a16:creationId xmlns:a16="http://schemas.microsoft.com/office/drawing/2014/main" id="{ADBBD22D-8B53-4569-A234-98AC6231D3B8}"/>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3" name="TextBox 252">
          <a:extLst>
            <a:ext uri="{FF2B5EF4-FFF2-40B4-BE49-F238E27FC236}">
              <a16:creationId xmlns:a16="http://schemas.microsoft.com/office/drawing/2014/main" id="{6C0DEE35-B96F-4E0F-A3D3-C335AE505263}"/>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4" name="TextBox 253">
          <a:extLst>
            <a:ext uri="{FF2B5EF4-FFF2-40B4-BE49-F238E27FC236}">
              <a16:creationId xmlns:a16="http://schemas.microsoft.com/office/drawing/2014/main" id="{7C2A8192-F199-4530-803A-4235324793EC}"/>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5" name="TextBox 254">
          <a:extLst>
            <a:ext uri="{FF2B5EF4-FFF2-40B4-BE49-F238E27FC236}">
              <a16:creationId xmlns:a16="http://schemas.microsoft.com/office/drawing/2014/main" id="{59069261-A5E7-4373-A08C-CBDACF394649}"/>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6" name="TextBox 255">
          <a:extLst>
            <a:ext uri="{FF2B5EF4-FFF2-40B4-BE49-F238E27FC236}">
              <a16:creationId xmlns:a16="http://schemas.microsoft.com/office/drawing/2014/main" id="{476575D0-6BC2-490C-8E8A-F88EFB9459FE}"/>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7" name="TextBox 256">
          <a:extLst>
            <a:ext uri="{FF2B5EF4-FFF2-40B4-BE49-F238E27FC236}">
              <a16:creationId xmlns:a16="http://schemas.microsoft.com/office/drawing/2014/main" id="{B5A24CC0-0D91-4DF5-9C3E-EAC118B8DE1F}"/>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8" name="TextBox 257">
          <a:extLst>
            <a:ext uri="{FF2B5EF4-FFF2-40B4-BE49-F238E27FC236}">
              <a16:creationId xmlns:a16="http://schemas.microsoft.com/office/drawing/2014/main" id="{A541FA33-CE41-489E-8152-EA46D49F6359}"/>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59" name="TextBox 258">
          <a:extLst>
            <a:ext uri="{FF2B5EF4-FFF2-40B4-BE49-F238E27FC236}">
              <a16:creationId xmlns:a16="http://schemas.microsoft.com/office/drawing/2014/main" id="{869C9CF1-6017-4B3D-80D1-2905CBBF236A}"/>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0" name="TextBox 259">
          <a:extLst>
            <a:ext uri="{FF2B5EF4-FFF2-40B4-BE49-F238E27FC236}">
              <a16:creationId xmlns:a16="http://schemas.microsoft.com/office/drawing/2014/main" id="{742F6B1D-59FE-4E97-9BF2-1145CCE436FD}"/>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1" name="TextBox 260">
          <a:extLst>
            <a:ext uri="{FF2B5EF4-FFF2-40B4-BE49-F238E27FC236}">
              <a16:creationId xmlns:a16="http://schemas.microsoft.com/office/drawing/2014/main" id="{E2892E8C-4449-412B-8BA1-307C811B51BC}"/>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2" name="TextBox 261">
          <a:extLst>
            <a:ext uri="{FF2B5EF4-FFF2-40B4-BE49-F238E27FC236}">
              <a16:creationId xmlns:a16="http://schemas.microsoft.com/office/drawing/2014/main" id="{7598A442-73CF-4F94-A07B-44901AD8DC35}"/>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3" name="TextBox 262">
          <a:extLst>
            <a:ext uri="{FF2B5EF4-FFF2-40B4-BE49-F238E27FC236}">
              <a16:creationId xmlns:a16="http://schemas.microsoft.com/office/drawing/2014/main" id="{3797B611-4570-47E6-8BC1-B137897207E9}"/>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4" name="TextBox 263">
          <a:extLst>
            <a:ext uri="{FF2B5EF4-FFF2-40B4-BE49-F238E27FC236}">
              <a16:creationId xmlns:a16="http://schemas.microsoft.com/office/drawing/2014/main" id="{4E719864-841A-4796-A647-2F8D0FB8C531}"/>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5" name="TextBox 264">
          <a:extLst>
            <a:ext uri="{FF2B5EF4-FFF2-40B4-BE49-F238E27FC236}">
              <a16:creationId xmlns:a16="http://schemas.microsoft.com/office/drawing/2014/main" id="{8B86F5A6-50E1-40A0-BCC3-23B230FD33D3}"/>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6" name="TextBox 265">
          <a:extLst>
            <a:ext uri="{FF2B5EF4-FFF2-40B4-BE49-F238E27FC236}">
              <a16:creationId xmlns:a16="http://schemas.microsoft.com/office/drawing/2014/main" id="{6CF42D46-D8D5-4EFF-82D5-DD01641CD199}"/>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7" name="TextBox 266">
          <a:extLst>
            <a:ext uri="{FF2B5EF4-FFF2-40B4-BE49-F238E27FC236}">
              <a16:creationId xmlns:a16="http://schemas.microsoft.com/office/drawing/2014/main" id="{B4A65E22-8452-4832-81E3-4C35B7ECB650}"/>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8" name="TextBox 267">
          <a:extLst>
            <a:ext uri="{FF2B5EF4-FFF2-40B4-BE49-F238E27FC236}">
              <a16:creationId xmlns:a16="http://schemas.microsoft.com/office/drawing/2014/main" id="{9AEAA5F3-335D-49DB-B9B6-A3D1B41B61A4}"/>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69" name="TextBox 268">
          <a:extLst>
            <a:ext uri="{FF2B5EF4-FFF2-40B4-BE49-F238E27FC236}">
              <a16:creationId xmlns:a16="http://schemas.microsoft.com/office/drawing/2014/main" id="{1A89B8D2-92B6-46D8-9298-95C104410E07}"/>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70" name="TextBox 269">
          <a:extLst>
            <a:ext uri="{FF2B5EF4-FFF2-40B4-BE49-F238E27FC236}">
              <a16:creationId xmlns:a16="http://schemas.microsoft.com/office/drawing/2014/main" id="{25DD4DE7-0CCF-4DDF-BBCB-1AEEA0ECB7DD}"/>
            </a:ext>
          </a:extLst>
        </xdr:cNvPr>
        <xdr:cNvSpPr txBox="1"/>
      </xdr:nvSpPr>
      <xdr:spPr>
        <a:xfrm>
          <a:off x="9829800" y="2385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1" name="TextBox 270">
          <a:extLst>
            <a:ext uri="{FF2B5EF4-FFF2-40B4-BE49-F238E27FC236}">
              <a16:creationId xmlns:a16="http://schemas.microsoft.com/office/drawing/2014/main" id="{D86C9BD8-2C49-405F-961F-2027B579D2DD}"/>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2" name="TextBox 271">
          <a:extLst>
            <a:ext uri="{FF2B5EF4-FFF2-40B4-BE49-F238E27FC236}">
              <a16:creationId xmlns:a16="http://schemas.microsoft.com/office/drawing/2014/main" id="{1159262E-F25F-4C6E-BCB3-CA7001228E63}"/>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3" name="TextBox 272">
          <a:extLst>
            <a:ext uri="{FF2B5EF4-FFF2-40B4-BE49-F238E27FC236}">
              <a16:creationId xmlns:a16="http://schemas.microsoft.com/office/drawing/2014/main" id="{E793BD0F-FB99-4712-BC22-786F24B18F3A}"/>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4" name="TextBox 273">
          <a:extLst>
            <a:ext uri="{FF2B5EF4-FFF2-40B4-BE49-F238E27FC236}">
              <a16:creationId xmlns:a16="http://schemas.microsoft.com/office/drawing/2014/main" id="{89B99456-49D0-4D8B-9D1B-A385F738E3B9}"/>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5" name="TextBox 274">
          <a:extLst>
            <a:ext uri="{FF2B5EF4-FFF2-40B4-BE49-F238E27FC236}">
              <a16:creationId xmlns:a16="http://schemas.microsoft.com/office/drawing/2014/main" id="{0D2EC92D-7A75-4B9D-A240-F88CD7959F39}"/>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6" name="TextBox 275">
          <a:extLst>
            <a:ext uri="{FF2B5EF4-FFF2-40B4-BE49-F238E27FC236}">
              <a16:creationId xmlns:a16="http://schemas.microsoft.com/office/drawing/2014/main" id="{4D34AAE5-46A9-4DAE-B9FC-8FC460F77AC0}"/>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7" name="TextBox 276">
          <a:extLst>
            <a:ext uri="{FF2B5EF4-FFF2-40B4-BE49-F238E27FC236}">
              <a16:creationId xmlns:a16="http://schemas.microsoft.com/office/drawing/2014/main" id="{1F85F454-E88B-4C49-8246-E9B4FDCD43E5}"/>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8" name="TextBox 277">
          <a:extLst>
            <a:ext uri="{FF2B5EF4-FFF2-40B4-BE49-F238E27FC236}">
              <a16:creationId xmlns:a16="http://schemas.microsoft.com/office/drawing/2014/main" id="{69931D92-6467-4080-A397-73AB70A2B88F}"/>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79" name="TextBox 278">
          <a:extLst>
            <a:ext uri="{FF2B5EF4-FFF2-40B4-BE49-F238E27FC236}">
              <a16:creationId xmlns:a16="http://schemas.microsoft.com/office/drawing/2014/main" id="{ACBA90BF-822D-4058-80C9-F9953EF9C404}"/>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0" name="TextBox 279">
          <a:extLst>
            <a:ext uri="{FF2B5EF4-FFF2-40B4-BE49-F238E27FC236}">
              <a16:creationId xmlns:a16="http://schemas.microsoft.com/office/drawing/2014/main" id="{A35F951C-794C-463A-99F9-D6027D9C4007}"/>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1" name="TextBox 280">
          <a:extLst>
            <a:ext uri="{FF2B5EF4-FFF2-40B4-BE49-F238E27FC236}">
              <a16:creationId xmlns:a16="http://schemas.microsoft.com/office/drawing/2014/main" id="{C95793E7-795C-4AB3-B8B0-163D9EB3E7CD}"/>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2" name="TextBox 281">
          <a:extLst>
            <a:ext uri="{FF2B5EF4-FFF2-40B4-BE49-F238E27FC236}">
              <a16:creationId xmlns:a16="http://schemas.microsoft.com/office/drawing/2014/main" id="{91C9473D-C598-4A82-A177-88656278A59A}"/>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3" name="TextBox 282">
          <a:extLst>
            <a:ext uri="{FF2B5EF4-FFF2-40B4-BE49-F238E27FC236}">
              <a16:creationId xmlns:a16="http://schemas.microsoft.com/office/drawing/2014/main" id="{B0C24A9D-6969-4317-85FA-ACE589BA04D6}"/>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4" name="TextBox 283">
          <a:extLst>
            <a:ext uri="{FF2B5EF4-FFF2-40B4-BE49-F238E27FC236}">
              <a16:creationId xmlns:a16="http://schemas.microsoft.com/office/drawing/2014/main" id="{72697B4A-5052-4442-9B00-4630B061F261}"/>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5" name="TextBox 284">
          <a:extLst>
            <a:ext uri="{FF2B5EF4-FFF2-40B4-BE49-F238E27FC236}">
              <a16:creationId xmlns:a16="http://schemas.microsoft.com/office/drawing/2014/main" id="{11056892-7120-4D3F-A3BB-AF33F3E65F74}"/>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6" name="TextBox 285">
          <a:extLst>
            <a:ext uri="{FF2B5EF4-FFF2-40B4-BE49-F238E27FC236}">
              <a16:creationId xmlns:a16="http://schemas.microsoft.com/office/drawing/2014/main" id="{906AD568-90BE-467B-A772-3AA2A7685869}"/>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7" name="TextBox 286">
          <a:extLst>
            <a:ext uri="{FF2B5EF4-FFF2-40B4-BE49-F238E27FC236}">
              <a16:creationId xmlns:a16="http://schemas.microsoft.com/office/drawing/2014/main" id="{2EAAE272-403D-4C81-BD5A-6D81EA120BC6}"/>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8" name="TextBox 287">
          <a:extLst>
            <a:ext uri="{FF2B5EF4-FFF2-40B4-BE49-F238E27FC236}">
              <a16:creationId xmlns:a16="http://schemas.microsoft.com/office/drawing/2014/main" id="{22E1D5B8-BBA1-4A62-B24E-9A9DB40C097B}"/>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89" name="TextBox 288">
          <a:extLst>
            <a:ext uri="{FF2B5EF4-FFF2-40B4-BE49-F238E27FC236}">
              <a16:creationId xmlns:a16="http://schemas.microsoft.com/office/drawing/2014/main" id="{726929A7-4597-4F46-9BDD-F00EC7E2EA77}"/>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90" name="TextBox 289">
          <a:extLst>
            <a:ext uri="{FF2B5EF4-FFF2-40B4-BE49-F238E27FC236}">
              <a16:creationId xmlns:a16="http://schemas.microsoft.com/office/drawing/2014/main" id="{4E7006BB-6FF7-405A-BF2F-AEFD6871553A}"/>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91" name="TextBox 290">
          <a:extLst>
            <a:ext uri="{FF2B5EF4-FFF2-40B4-BE49-F238E27FC236}">
              <a16:creationId xmlns:a16="http://schemas.microsoft.com/office/drawing/2014/main" id="{3FD03144-A7A5-459F-B75A-CD9698FE57E4}"/>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92" name="TextBox 291">
          <a:extLst>
            <a:ext uri="{FF2B5EF4-FFF2-40B4-BE49-F238E27FC236}">
              <a16:creationId xmlns:a16="http://schemas.microsoft.com/office/drawing/2014/main" id="{69485705-A3F0-40E5-BDB2-38EC62E2A4DA}"/>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93" name="TextBox 292">
          <a:extLst>
            <a:ext uri="{FF2B5EF4-FFF2-40B4-BE49-F238E27FC236}">
              <a16:creationId xmlns:a16="http://schemas.microsoft.com/office/drawing/2014/main" id="{A798AF6F-0AA3-436F-A607-07EB993B1E73}"/>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94" name="TextBox 293">
          <a:extLst>
            <a:ext uri="{FF2B5EF4-FFF2-40B4-BE49-F238E27FC236}">
              <a16:creationId xmlns:a16="http://schemas.microsoft.com/office/drawing/2014/main" id="{ACE9B18B-16A4-4075-8FC3-621D6258A6DB}"/>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295" name="TextBox 294">
          <a:extLst>
            <a:ext uri="{FF2B5EF4-FFF2-40B4-BE49-F238E27FC236}">
              <a16:creationId xmlns:a16="http://schemas.microsoft.com/office/drawing/2014/main" id="{83FF36E8-F8E4-489C-BC87-203423B3AB79}"/>
            </a:ext>
          </a:extLst>
        </xdr:cNvPr>
        <xdr:cNvSpPr txBox="1"/>
      </xdr:nvSpPr>
      <xdr:spPr>
        <a:xfrm>
          <a:off x="9829800" y="2387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296" name="TextBox 295">
          <a:extLst>
            <a:ext uri="{FF2B5EF4-FFF2-40B4-BE49-F238E27FC236}">
              <a16:creationId xmlns:a16="http://schemas.microsoft.com/office/drawing/2014/main" id="{690145A7-E5B0-4CAA-AECB-925DA94E1F29}"/>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297" name="TextBox 296">
          <a:extLst>
            <a:ext uri="{FF2B5EF4-FFF2-40B4-BE49-F238E27FC236}">
              <a16:creationId xmlns:a16="http://schemas.microsoft.com/office/drawing/2014/main" id="{889F4601-4653-4DD2-80AF-A22BD529F00C}"/>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298" name="TextBox 297">
          <a:extLst>
            <a:ext uri="{FF2B5EF4-FFF2-40B4-BE49-F238E27FC236}">
              <a16:creationId xmlns:a16="http://schemas.microsoft.com/office/drawing/2014/main" id="{86B1F2B5-B95F-44A6-947E-16F225152970}"/>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299" name="TextBox 298">
          <a:extLst>
            <a:ext uri="{FF2B5EF4-FFF2-40B4-BE49-F238E27FC236}">
              <a16:creationId xmlns:a16="http://schemas.microsoft.com/office/drawing/2014/main" id="{D7D0F4BE-4284-4390-B69B-C2AD509E3DCC}"/>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0" name="TextBox 299">
          <a:extLst>
            <a:ext uri="{FF2B5EF4-FFF2-40B4-BE49-F238E27FC236}">
              <a16:creationId xmlns:a16="http://schemas.microsoft.com/office/drawing/2014/main" id="{6D0600A5-D46D-4E58-8E5B-976CBBB25C89}"/>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1" name="TextBox 300">
          <a:extLst>
            <a:ext uri="{FF2B5EF4-FFF2-40B4-BE49-F238E27FC236}">
              <a16:creationId xmlns:a16="http://schemas.microsoft.com/office/drawing/2014/main" id="{544EB3F0-8A85-4CB5-B2E8-5C2555FAE6B8}"/>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2" name="TextBox 301">
          <a:extLst>
            <a:ext uri="{FF2B5EF4-FFF2-40B4-BE49-F238E27FC236}">
              <a16:creationId xmlns:a16="http://schemas.microsoft.com/office/drawing/2014/main" id="{23E436D5-B69D-470C-8640-61C55771E2E2}"/>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3" name="TextBox 302">
          <a:extLst>
            <a:ext uri="{FF2B5EF4-FFF2-40B4-BE49-F238E27FC236}">
              <a16:creationId xmlns:a16="http://schemas.microsoft.com/office/drawing/2014/main" id="{C83FB0B3-B48D-4A7C-9111-244E161D1FEB}"/>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4" name="TextBox 303">
          <a:extLst>
            <a:ext uri="{FF2B5EF4-FFF2-40B4-BE49-F238E27FC236}">
              <a16:creationId xmlns:a16="http://schemas.microsoft.com/office/drawing/2014/main" id="{9EBE8237-F06E-4586-838F-90F0276DD2E1}"/>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5" name="TextBox 304">
          <a:extLst>
            <a:ext uri="{FF2B5EF4-FFF2-40B4-BE49-F238E27FC236}">
              <a16:creationId xmlns:a16="http://schemas.microsoft.com/office/drawing/2014/main" id="{BFF7CE8C-138D-4991-95B3-1942266526BE}"/>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6" name="TextBox 305">
          <a:extLst>
            <a:ext uri="{FF2B5EF4-FFF2-40B4-BE49-F238E27FC236}">
              <a16:creationId xmlns:a16="http://schemas.microsoft.com/office/drawing/2014/main" id="{5B6A1FAA-0F44-46FB-8A07-23DE8BBFB355}"/>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7" name="TextBox 306">
          <a:extLst>
            <a:ext uri="{FF2B5EF4-FFF2-40B4-BE49-F238E27FC236}">
              <a16:creationId xmlns:a16="http://schemas.microsoft.com/office/drawing/2014/main" id="{057BE793-0516-4307-8B57-320F6916EDF0}"/>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8" name="TextBox 307">
          <a:extLst>
            <a:ext uri="{FF2B5EF4-FFF2-40B4-BE49-F238E27FC236}">
              <a16:creationId xmlns:a16="http://schemas.microsoft.com/office/drawing/2014/main" id="{C546FF82-EFE5-490B-8DEF-6802C53216FC}"/>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09" name="TextBox 308">
          <a:extLst>
            <a:ext uri="{FF2B5EF4-FFF2-40B4-BE49-F238E27FC236}">
              <a16:creationId xmlns:a16="http://schemas.microsoft.com/office/drawing/2014/main" id="{31AEBC2C-129C-4793-A854-4720CCE1B8A3}"/>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0" name="TextBox 309">
          <a:extLst>
            <a:ext uri="{FF2B5EF4-FFF2-40B4-BE49-F238E27FC236}">
              <a16:creationId xmlns:a16="http://schemas.microsoft.com/office/drawing/2014/main" id="{E0A1D657-35CB-4E31-904C-5E777F2A5C27}"/>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1" name="TextBox 310">
          <a:extLst>
            <a:ext uri="{FF2B5EF4-FFF2-40B4-BE49-F238E27FC236}">
              <a16:creationId xmlns:a16="http://schemas.microsoft.com/office/drawing/2014/main" id="{13F63ACC-DE92-429B-A6FB-E8E53D68C17B}"/>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2" name="TextBox 311">
          <a:extLst>
            <a:ext uri="{FF2B5EF4-FFF2-40B4-BE49-F238E27FC236}">
              <a16:creationId xmlns:a16="http://schemas.microsoft.com/office/drawing/2014/main" id="{ADE4E7E6-BFE5-46A8-81A5-DF924DA0F6BA}"/>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3" name="TextBox 312">
          <a:extLst>
            <a:ext uri="{FF2B5EF4-FFF2-40B4-BE49-F238E27FC236}">
              <a16:creationId xmlns:a16="http://schemas.microsoft.com/office/drawing/2014/main" id="{90E005E7-8122-447F-B9DC-20820A1FD964}"/>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4" name="TextBox 313">
          <a:extLst>
            <a:ext uri="{FF2B5EF4-FFF2-40B4-BE49-F238E27FC236}">
              <a16:creationId xmlns:a16="http://schemas.microsoft.com/office/drawing/2014/main" id="{F0642CA8-22CB-4A4E-B391-7E960C1A9981}"/>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5" name="TextBox 314">
          <a:extLst>
            <a:ext uri="{FF2B5EF4-FFF2-40B4-BE49-F238E27FC236}">
              <a16:creationId xmlns:a16="http://schemas.microsoft.com/office/drawing/2014/main" id="{BF035635-E73A-43C8-91CC-36060F614DA5}"/>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6" name="TextBox 315">
          <a:extLst>
            <a:ext uri="{FF2B5EF4-FFF2-40B4-BE49-F238E27FC236}">
              <a16:creationId xmlns:a16="http://schemas.microsoft.com/office/drawing/2014/main" id="{32BD9E20-2B49-4FBA-8317-A9DE6FA9E53C}"/>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7" name="TextBox 316">
          <a:extLst>
            <a:ext uri="{FF2B5EF4-FFF2-40B4-BE49-F238E27FC236}">
              <a16:creationId xmlns:a16="http://schemas.microsoft.com/office/drawing/2014/main" id="{D6CE5B78-AC51-4907-92F5-BE0B74AF3817}"/>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8" name="TextBox 317">
          <a:extLst>
            <a:ext uri="{FF2B5EF4-FFF2-40B4-BE49-F238E27FC236}">
              <a16:creationId xmlns:a16="http://schemas.microsoft.com/office/drawing/2014/main" id="{0BB201F8-2B2F-4836-ACA3-0BF3C4098D89}"/>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19" name="TextBox 318">
          <a:extLst>
            <a:ext uri="{FF2B5EF4-FFF2-40B4-BE49-F238E27FC236}">
              <a16:creationId xmlns:a16="http://schemas.microsoft.com/office/drawing/2014/main" id="{2F589F7C-D374-4D20-8C5E-C6666DF29B86}"/>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20" name="TextBox 319">
          <a:extLst>
            <a:ext uri="{FF2B5EF4-FFF2-40B4-BE49-F238E27FC236}">
              <a16:creationId xmlns:a16="http://schemas.microsoft.com/office/drawing/2014/main" id="{6E07FA67-D821-4AC4-B288-C49B904274CD}"/>
            </a:ext>
          </a:extLst>
        </xdr:cNvPr>
        <xdr:cNvSpPr txBox="1"/>
      </xdr:nvSpPr>
      <xdr:spPr>
        <a:xfrm>
          <a:off x="9829800" y="2389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1" name="TextBox 320">
          <a:extLst>
            <a:ext uri="{FF2B5EF4-FFF2-40B4-BE49-F238E27FC236}">
              <a16:creationId xmlns:a16="http://schemas.microsoft.com/office/drawing/2014/main" id="{66A40B69-10B1-4D69-A97C-697BACAA9CC4}"/>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2" name="TextBox 321">
          <a:extLst>
            <a:ext uri="{FF2B5EF4-FFF2-40B4-BE49-F238E27FC236}">
              <a16:creationId xmlns:a16="http://schemas.microsoft.com/office/drawing/2014/main" id="{BE91F6CD-2205-4612-9652-125429DDC994}"/>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3" name="TextBox 322">
          <a:extLst>
            <a:ext uri="{FF2B5EF4-FFF2-40B4-BE49-F238E27FC236}">
              <a16:creationId xmlns:a16="http://schemas.microsoft.com/office/drawing/2014/main" id="{7F1189E3-2205-4DB2-BD39-1C14A2D51335}"/>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4" name="TextBox 323">
          <a:extLst>
            <a:ext uri="{FF2B5EF4-FFF2-40B4-BE49-F238E27FC236}">
              <a16:creationId xmlns:a16="http://schemas.microsoft.com/office/drawing/2014/main" id="{0EBCEA83-DB09-4890-9F05-92DC727DF29E}"/>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5" name="TextBox 324">
          <a:extLst>
            <a:ext uri="{FF2B5EF4-FFF2-40B4-BE49-F238E27FC236}">
              <a16:creationId xmlns:a16="http://schemas.microsoft.com/office/drawing/2014/main" id="{3C70A997-25DC-4F86-8191-56F0AB523DBD}"/>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6" name="TextBox 325">
          <a:extLst>
            <a:ext uri="{FF2B5EF4-FFF2-40B4-BE49-F238E27FC236}">
              <a16:creationId xmlns:a16="http://schemas.microsoft.com/office/drawing/2014/main" id="{048F22DD-9A85-400F-9A3B-9D6926CDEED2}"/>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7" name="TextBox 326">
          <a:extLst>
            <a:ext uri="{FF2B5EF4-FFF2-40B4-BE49-F238E27FC236}">
              <a16:creationId xmlns:a16="http://schemas.microsoft.com/office/drawing/2014/main" id="{89AD82CA-6BF4-4B06-ABF9-F89F37C4970E}"/>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8" name="TextBox 327">
          <a:extLst>
            <a:ext uri="{FF2B5EF4-FFF2-40B4-BE49-F238E27FC236}">
              <a16:creationId xmlns:a16="http://schemas.microsoft.com/office/drawing/2014/main" id="{92E0B3E3-B295-4BD9-921B-718DC7F08D3E}"/>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29" name="TextBox 328">
          <a:extLst>
            <a:ext uri="{FF2B5EF4-FFF2-40B4-BE49-F238E27FC236}">
              <a16:creationId xmlns:a16="http://schemas.microsoft.com/office/drawing/2014/main" id="{49D03B08-FA49-4C3C-9712-2FAAC215FA5D}"/>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0" name="TextBox 329">
          <a:extLst>
            <a:ext uri="{FF2B5EF4-FFF2-40B4-BE49-F238E27FC236}">
              <a16:creationId xmlns:a16="http://schemas.microsoft.com/office/drawing/2014/main" id="{B5F53A79-25D7-440F-B278-3E6EC7176524}"/>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1" name="TextBox 330">
          <a:extLst>
            <a:ext uri="{FF2B5EF4-FFF2-40B4-BE49-F238E27FC236}">
              <a16:creationId xmlns:a16="http://schemas.microsoft.com/office/drawing/2014/main" id="{D709B9F8-8CD8-414D-B87C-4AB3695C0830}"/>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2" name="TextBox 331">
          <a:extLst>
            <a:ext uri="{FF2B5EF4-FFF2-40B4-BE49-F238E27FC236}">
              <a16:creationId xmlns:a16="http://schemas.microsoft.com/office/drawing/2014/main" id="{A7DB7C28-B74C-4C95-A5EC-85307B5B308A}"/>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3" name="TextBox 332">
          <a:extLst>
            <a:ext uri="{FF2B5EF4-FFF2-40B4-BE49-F238E27FC236}">
              <a16:creationId xmlns:a16="http://schemas.microsoft.com/office/drawing/2014/main" id="{73BBA094-BA23-47A5-A128-1AA49E96FD7A}"/>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4" name="TextBox 333">
          <a:extLst>
            <a:ext uri="{FF2B5EF4-FFF2-40B4-BE49-F238E27FC236}">
              <a16:creationId xmlns:a16="http://schemas.microsoft.com/office/drawing/2014/main" id="{7F5C8DAD-78D2-43C8-8550-C6E65CB63B17}"/>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5" name="TextBox 334">
          <a:extLst>
            <a:ext uri="{FF2B5EF4-FFF2-40B4-BE49-F238E27FC236}">
              <a16:creationId xmlns:a16="http://schemas.microsoft.com/office/drawing/2014/main" id="{23BC4E5F-C9BE-4788-94C9-2B76DA65AADC}"/>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6" name="TextBox 335">
          <a:extLst>
            <a:ext uri="{FF2B5EF4-FFF2-40B4-BE49-F238E27FC236}">
              <a16:creationId xmlns:a16="http://schemas.microsoft.com/office/drawing/2014/main" id="{074C66E9-364A-41E6-89F7-C97EC4CDFA31}"/>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7" name="TextBox 336">
          <a:extLst>
            <a:ext uri="{FF2B5EF4-FFF2-40B4-BE49-F238E27FC236}">
              <a16:creationId xmlns:a16="http://schemas.microsoft.com/office/drawing/2014/main" id="{E0AF6959-C342-4BA5-9B7C-C83BB74AED27}"/>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8" name="TextBox 337">
          <a:extLst>
            <a:ext uri="{FF2B5EF4-FFF2-40B4-BE49-F238E27FC236}">
              <a16:creationId xmlns:a16="http://schemas.microsoft.com/office/drawing/2014/main" id="{86FDDA5A-16A7-4D1C-94EC-CAE4689FD7FD}"/>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39" name="TextBox 338">
          <a:extLst>
            <a:ext uri="{FF2B5EF4-FFF2-40B4-BE49-F238E27FC236}">
              <a16:creationId xmlns:a16="http://schemas.microsoft.com/office/drawing/2014/main" id="{35569ADE-B80D-4954-AF55-19F6AC104CAE}"/>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40" name="TextBox 339">
          <a:extLst>
            <a:ext uri="{FF2B5EF4-FFF2-40B4-BE49-F238E27FC236}">
              <a16:creationId xmlns:a16="http://schemas.microsoft.com/office/drawing/2014/main" id="{7A399264-D986-4600-B37A-067A5208FA16}"/>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41" name="TextBox 340">
          <a:extLst>
            <a:ext uri="{FF2B5EF4-FFF2-40B4-BE49-F238E27FC236}">
              <a16:creationId xmlns:a16="http://schemas.microsoft.com/office/drawing/2014/main" id="{812D91CB-F3AB-4886-A69B-75A2FA9F08E0}"/>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42" name="TextBox 341">
          <a:extLst>
            <a:ext uri="{FF2B5EF4-FFF2-40B4-BE49-F238E27FC236}">
              <a16:creationId xmlns:a16="http://schemas.microsoft.com/office/drawing/2014/main" id="{9B4039A0-63CB-4DC1-A77A-058F2DF74616}"/>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43" name="TextBox 342">
          <a:extLst>
            <a:ext uri="{FF2B5EF4-FFF2-40B4-BE49-F238E27FC236}">
              <a16:creationId xmlns:a16="http://schemas.microsoft.com/office/drawing/2014/main" id="{C54484C1-B0CE-4076-9A4A-BFB23B06DC40}"/>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44" name="TextBox 343">
          <a:extLst>
            <a:ext uri="{FF2B5EF4-FFF2-40B4-BE49-F238E27FC236}">
              <a16:creationId xmlns:a16="http://schemas.microsoft.com/office/drawing/2014/main" id="{D575DFDA-9A8E-467E-983F-248F1A84118C}"/>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45" name="TextBox 344">
          <a:extLst>
            <a:ext uri="{FF2B5EF4-FFF2-40B4-BE49-F238E27FC236}">
              <a16:creationId xmlns:a16="http://schemas.microsoft.com/office/drawing/2014/main" id="{DED387A3-6BCC-4A31-B1B6-863DFB07E234}"/>
            </a:ext>
          </a:extLst>
        </xdr:cNvPr>
        <xdr:cNvSpPr txBox="1"/>
      </xdr:nvSpPr>
      <xdr:spPr>
        <a:xfrm>
          <a:off x="9829800" y="2391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46" name="TextBox 345">
          <a:extLst>
            <a:ext uri="{FF2B5EF4-FFF2-40B4-BE49-F238E27FC236}">
              <a16:creationId xmlns:a16="http://schemas.microsoft.com/office/drawing/2014/main" id="{64FC0CFC-A8D5-4EF6-B9EC-01F4E5668CC4}"/>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47" name="TextBox 346">
          <a:extLst>
            <a:ext uri="{FF2B5EF4-FFF2-40B4-BE49-F238E27FC236}">
              <a16:creationId xmlns:a16="http://schemas.microsoft.com/office/drawing/2014/main" id="{8AC87BB6-9780-4DF1-A014-0750D4BE7337}"/>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48" name="TextBox 347">
          <a:extLst>
            <a:ext uri="{FF2B5EF4-FFF2-40B4-BE49-F238E27FC236}">
              <a16:creationId xmlns:a16="http://schemas.microsoft.com/office/drawing/2014/main" id="{C79F6F12-9F56-4E60-8917-9C6AF76FF1F2}"/>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49" name="TextBox 348">
          <a:extLst>
            <a:ext uri="{FF2B5EF4-FFF2-40B4-BE49-F238E27FC236}">
              <a16:creationId xmlns:a16="http://schemas.microsoft.com/office/drawing/2014/main" id="{2065A1DD-677F-495D-AF02-EE8E243FF07F}"/>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0" name="TextBox 349">
          <a:extLst>
            <a:ext uri="{FF2B5EF4-FFF2-40B4-BE49-F238E27FC236}">
              <a16:creationId xmlns:a16="http://schemas.microsoft.com/office/drawing/2014/main" id="{2618C67F-3072-423C-BD23-590A5423A744}"/>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1" name="TextBox 350">
          <a:extLst>
            <a:ext uri="{FF2B5EF4-FFF2-40B4-BE49-F238E27FC236}">
              <a16:creationId xmlns:a16="http://schemas.microsoft.com/office/drawing/2014/main" id="{E9E67472-4DF2-481E-9642-D646F9BD028D}"/>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2" name="TextBox 351">
          <a:extLst>
            <a:ext uri="{FF2B5EF4-FFF2-40B4-BE49-F238E27FC236}">
              <a16:creationId xmlns:a16="http://schemas.microsoft.com/office/drawing/2014/main" id="{780CB4C0-A01A-4287-A531-DD1DE5854728}"/>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3" name="TextBox 352">
          <a:extLst>
            <a:ext uri="{FF2B5EF4-FFF2-40B4-BE49-F238E27FC236}">
              <a16:creationId xmlns:a16="http://schemas.microsoft.com/office/drawing/2014/main" id="{5CF1095D-BE26-41AE-B42D-83429A03C4B7}"/>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4" name="TextBox 353">
          <a:extLst>
            <a:ext uri="{FF2B5EF4-FFF2-40B4-BE49-F238E27FC236}">
              <a16:creationId xmlns:a16="http://schemas.microsoft.com/office/drawing/2014/main" id="{FF5644FA-D98C-43CB-9B59-2EE9CAEA80E4}"/>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5" name="TextBox 354">
          <a:extLst>
            <a:ext uri="{FF2B5EF4-FFF2-40B4-BE49-F238E27FC236}">
              <a16:creationId xmlns:a16="http://schemas.microsoft.com/office/drawing/2014/main" id="{0ABE7037-4DFB-4B2F-B41D-0E4F4AA1D3FA}"/>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6" name="TextBox 355">
          <a:extLst>
            <a:ext uri="{FF2B5EF4-FFF2-40B4-BE49-F238E27FC236}">
              <a16:creationId xmlns:a16="http://schemas.microsoft.com/office/drawing/2014/main" id="{3AF932CC-EFE4-4237-8A78-F6372A3B0245}"/>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7" name="TextBox 356">
          <a:extLst>
            <a:ext uri="{FF2B5EF4-FFF2-40B4-BE49-F238E27FC236}">
              <a16:creationId xmlns:a16="http://schemas.microsoft.com/office/drawing/2014/main" id="{8C9DB7DB-CF54-4990-A927-796D2C3B79AD}"/>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8" name="TextBox 357">
          <a:extLst>
            <a:ext uri="{FF2B5EF4-FFF2-40B4-BE49-F238E27FC236}">
              <a16:creationId xmlns:a16="http://schemas.microsoft.com/office/drawing/2014/main" id="{F6B8E06E-BC4E-40CF-B18A-F0D20997B6E4}"/>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59" name="TextBox 358">
          <a:extLst>
            <a:ext uri="{FF2B5EF4-FFF2-40B4-BE49-F238E27FC236}">
              <a16:creationId xmlns:a16="http://schemas.microsoft.com/office/drawing/2014/main" id="{AD4D0058-A3E0-4973-892D-89F70B9DB968}"/>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0" name="TextBox 359">
          <a:extLst>
            <a:ext uri="{FF2B5EF4-FFF2-40B4-BE49-F238E27FC236}">
              <a16:creationId xmlns:a16="http://schemas.microsoft.com/office/drawing/2014/main" id="{C2A447CA-48B7-4E8F-A0F1-B00C01CE5C12}"/>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1" name="TextBox 360">
          <a:extLst>
            <a:ext uri="{FF2B5EF4-FFF2-40B4-BE49-F238E27FC236}">
              <a16:creationId xmlns:a16="http://schemas.microsoft.com/office/drawing/2014/main" id="{D7FF885C-577F-4B30-8364-9DC19C215E22}"/>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2" name="TextBox 361">
          <a:extLst>
            <a:ext uri="{FF2B5EF4-FFF2-40B4-BE49-F238E27FC236}">
              <a16:creationId xmlns:a16="http://schemas.microsoft.com/office/drawing/2014/main" id="{EF0A7180-AA5C-4786-9EA6-55C6FC1442DC}"/>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3" name="TextBox 362">
          <a:extLst>
            <a:ext uri="{FF2B5EF4-FFF2-40B4-BE49-F238E27FC236}">
              <a16:creationId xmlns:a16="http://schemas.microsoft.com/office/drawing/2014/main" id="{C1E88CA3-E86F-46BD-A45E-B46F9EA35F56}"/>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4" name="TextBox 363">
          <a:extLst>
            <a:ext uri="{FF2B5EF4-FFF2-40B4-BE49-F238E27FC236}">
              <a16:creationId xmlns:a16="http://schemas.microsoft.com/office/drawing/2014/main" id="{B25E942A-FF94-4DFE-BE35-60C12E74CA36}"/>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5" name="TextBox 364">
          <a:extLst>
            <a:ext uri="{FF2B5EF4-FFF2-40B4-BE49-F238E27FC236}">
              <a16:creationId xmlns:a16="http://schemas.microsoft.com/office/drawing/2014/main" id="{910DF48A-C4EB-4FBF-99F1-8BDF652FAC3B}"/>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6" name="TextBox 365">
          <a:extLst>
            <a:ext uri="{FF2B5EF4-FFF2-40B4-BE49-F238E27FC236}">
              <a16:creationId xmlns:a16="http://schemas.microsoft.com/office/drawing/2014/main" id="{1F29C29F-A7D1-442F-B71E-3BDA6AF89ED8}"/>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7" name="TextBox 366">
          <a:extLst>
            <a:ext uri="{FF2B5EF4-FFF2-40B4-BE49-F238E27FC236}">
              <a16:creationId xmlns:a16="http://schemas.microsoft.com/office/drawing/2014/main" id="{5C5202D4-86B6-40CB-88A4-5E902EA8356D}"/>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8" name="TextBox 367">
          <a:extLst>
            <a:ext uri="{FF2B5EF4-FFF2-40B4-BE49-F238E27FC236}">
              <a16:creationId xmlns:a16="http://schemas.microsoft.com/office/drawing/2014/main" id="{1F8AF90D-502F-43B4-97DE-4FBCD51427DE}"/>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69" name="TextBox 368">
          <a:extLst>
            <a:ext uri="{FF2B5EF4-FFF2-40B4-BE49-F238E27FC236}">
              <a16:creationId xmlns:a16="http://schemas.microsoft.com/office/drawing/2014/main" id="{D0648F2D-C4E7-4F4E-8700-F066F223BAFC}"/>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70" name="TextBox 369">
          <a:extLst>
            <a:ext uri="{FF2B5EF4-FFF2-40B4-BE49-F238E27FC236}">
              <a16:creationId xmlns:a16="http://schemas.microsoft.com/office/drawing/2014/main" id="{E49C89C7-238F-46EC-ABBC-CDD92B6AACDA}"/>
            </a:ext>
          </a:extLst>
        </xdr:cNvPr>
        <xdr:cNvSpPr txBox="1"/>
      </xdr:nvSpPr>
      <xdr:spPr>
        <a:xfrm>
          <a:off x="9829800" y="2393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1" name="TextBox 370">
          <a:extLst>
            <a:ext uri="{FF2B5EF4-FFF2-40B4-BE49-F238E27FC236}">
              <a16:creationId xmlns:a16="http://schemas.microsoft.com/office/drawing/2014/main" id="{33ECFDED-7E31-48B0-9988-77EEE2CD3C82}"/>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2" name="TextBox 371">
          <a:extLst>
            <a:ext uri="{FF2B5EF4-FFF2-40B4-BE49-F238E27FC236}">
              <a16:creationId xmlns:a16="http://schemas.microsoft.com/office/drawing/2014/main" id="{6BC9C025-ABC4-4597-922D-C470D55FED91}"/>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3" name="TextBox 372">
          <a:extLst>
            <a:ext uri="{FF2B5EF4-FFF2-40B4-BE49-F238E27FC236}">
              <a16:creationId xmlns:a16="http://schemas.microsoft.com/office/drawing/2014/main" id="{57AC7191-BE2E-42EE-8C83-527A0F48CC9A}"/>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4" name="TextBox 373">
          <a:extLst>
            <a:ext uri="{FF2B5EF4-FFF2-40B4-BE49-F238E27FC236}">
              <a16:creationId xmlns:a16="http://schemas.microsoft.com/office/drawing/2014/main" id="{B41432E1-800F-47E2-9483-CA0DFB72B65B}"/>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5" name="TextBox 374">
          <a:extLst>
            <a:ext uri="{FF2B5EF4-FFF2-40B4-BE49-F238E27FC236}">
              <a16:creationId xmlns:a16="http://schemas.microsoft.com/office/drawing/2014/main" id="{A9BFCB40-83DC-40AA-BA06-BC19E8C66D52}"/>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6" name="TextBox 375">
          <a:extLst>
            <a:ext uri="{FF2B5EF4-FFF2-40B4-BE49-F238E27FC236}">
              <a16:creationId xmlns:a16="http://schemas.microsoft.com/office/drawing/2014/main" id="{25B5E30F-5194-43F7-94EE-06C2F7050F7A}"/>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7" name="TextBox 376">
          <a:extLst>
            <a:ext uri="{FF2B5EF4-FFF2-40B4-BE49-F238E27FC236}">
              <a16:creationId xmlns:a16="http://schemas.microsoft.com/office/drawing/2014/main" id="{424BE194-BCA0-43C2-B09E-D0C903FBE1E3}"/>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8" name="TextBox 377">
          <a:extLst>
            <a:ext uri="{FF2B5EF4-FFF2-40B4-BE49-F238E27FC236}">
              <a16:creationId xmlns:a16="http://schemas.microsoft.com/office/drawing/2014/main" id="{0D15DFD8-CDC3-47A6-8192-72BE959DCEA0}"/>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79" name="TextBox 378">
          <a:extLst>
            <a:ext uri="{FF2B5EF4-FFF2-40B4-BE49-F238E27FC236}">
              <a16:creationId xmlns:a16="http://schemas.microsoft.com/office/drawing/2014/main" id="{084FDD11-E68C-4C84-AAD4-EC49CB6D2F15}"/>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0" name="TextBox 379">
          <a:extLst>
            <a:ext uri="{FF2B5EF4-FFF2-40B4-BE49-F238E27FC236}">
              <a16:creationId xmlns:a16="http://schemas.microsoft.com/office/drawing/2014/main" id="{1B7F55AB-FFA5-4CB9-8C80-4FDB1A13CCA2}"/>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1" name="TextBox 380">
          <a:extLst>
            <a:ext uri="{FF2B5EF4-FFF2-40B4-BE49-F238E27FC236}">
              <a16:creationId xmlns:a16="http://schemas.microsoft.com/office/drawing/2014/main" id="{678E43E7-2951-4241-9C14-512ECF37FDF5}"/>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2" name="TextBox 381">
          <a:extLst>
            <a:ext uri="{FF2B5EF4-FFF2-40B4-BE49-F238E27FC236}">
              <a16:creationId xmlns:a16="http://schemas.microsoft.com/office/drawing/2014/main" id="{99118EAF-E491-4A75-8B6E-2495ADAD2E41}"/>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3" name="TextBox 382">
          <a:extLst>
            <a:ext uri="{FF2B5EF4-FFF2-40B4-BE49-F238E27FC236}">
              <a16:creationId xmlns:a16="http://schemas.microsoft.com/office/drawing/2014/main" id="{F07D48FD-DC9A-4AA6-9E52-A58AB6471631}"/>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4" name="TextBox 383">
          <a:extLst>
            <a:ext uri="{FF2B5EF4-FFF2-40B4-BE49-F238E27FC236}">
              <a16:creationId xmlns:a16="http://schemas.microsoft.com/office/drawing/2014/main" id="{36E79C34-60DA-489E-89A9-C5349C013377}"/>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5" name="TextBox 384">
          <a:extLst>
            <a:ext uri="{FF2B5EF4-FFF2-40B4-BE49-F238E27FC236}">
              <a16:creationId xmlns:a16="http://schemas.microsoft.com/office/drawing/2014/main" id="{1F5E64AE-5939-4BEF-B3EA-5CA28DDAC521}"/>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6" name="TextBox 385">
          <a:extLst>
            <a:ext uri="{FF2B5EF4-FFF2-40B4-BE49-F238E27FC236}">
              <a16:creationId xmlns:a16="http://schemas.microsoft.com/office/drawing/2014/main" id="{95DA560D-00F1-4EE3-95CC-751313ADAE5D}"/>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7" name="TextBox 386">
          <a:extLst>
            <a:ext uri="{FF2B5EF4-FFF2-40B4-BE49-F238E27FC236}">
              <a16:creationId xmlns:a16="http://schemas.microsoft.com/office/drawing/2014/main" id="{E08C7CC7-F7BA-4CAB-8BF2-EEFA76CD23F6}"/>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8" name="TextBox 387">
          <a:extLst>
            <a:ext uri="{FF2B5EF4-FFF2-40B4-BE49-F238E27FC236}">
              <a16:creationId xmlns:a16="http://schemas.microsoft.com/office/drawing/2014/main" id="{4E2CF2A0-AC11-46FE-A0A2-C08289845997}"/>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89" name="TextBox 388">
          <a:extLst>
            <a:ext uri="{FF2B5EF4-FFF2-40B4-BE49-F238E27FC236}">
              <a16:creationId xmlns:a16="http://schemas.microsoft.com/office/drawing/2014/main" id="{070FC32E-F343-4239-AF17-8E650DB3BFDF}"/>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90" name="TextBox 389">
          <a:extLst>
            <a:ext uri="{FF2B5EF4-FFF2-40B4-BE49-F238E27FC236}">
              <a16:creationId xmlns:a16="http://schemas.microsoft.com/office/drawing/2014/main" id="{C7A31C85-44C0-4D39-94B5-57DEC4825D91}"/>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91" name="TextBox 390">
          <a:extLst>
            <a:ext uri="{FF2B5EF4-FFF2-40B4-BE49-F238E27FC236}">
              <a16:creationId xmlns:a16="http://schemas.microsoft.com/office/drawing/2014/main" id="{A96A8CED-1C6B-4761-A089-6257988BAE45}"/>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92" name="TextBox 391">
          <a:extLst>
            <a:ext uri="{FF2B5EF4-FFF2-40B4-BE49-F238E27FC236}">
              <a16:creationId xmlns:a16="http://schemas.microsoft.com/office/drawing/2014/main" id="{66E0CB56-9DBE-46E7-9C21-46CB05F441FC}"/>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93" name="TextBox 392">
          <a:extLst>
            <a:ext uri="{FF2B5EF4-FFF2-40B4-BE49-F238E27FC236}">
              <a16:creationId xmlns:a16="http://schemas.microsoft.com/office/drawing/2014/main" id="{E5D85B32-E85B-4971-AB03-ACE850A133F1}"/>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94" name="TextBox 393">
          <a:extLst>
            <a:ext uri="{FF2B5EF4-FFF2-40B4-BE49-F238E27FC236}">
              <a16:creationId xmlns:a16="http://schemas.microsoft.com/office/drawing/2014/main" id="{B1868CB1-C039-4670-BC7A-CDBB3C07CEFB}"/>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395" name="TextBox 394">
          <a:extLst>
            <a:ext uri="{FF2B5EF4-FFF2-40B4-BE49-F238E27FC236}">
              <a16:creationId xmlns:a16="http://schemas.microsoft.com/office/drawing/2014/main" id="{28E72F1A-CA12-4189-BB7E-40CEBDF28DC6}"/>
            </a:ext>
          </a:extLst>
        </xdr:cNvPr>
        <xdr:cNvSpPr txBox="1"/>
      </xdr:nvSpPr>
      <xdr:spPr>
        <a:xfrm>
          <a:off x="9829800" y="2394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396" name="TextBox 395">
          <a:extLst>
            <a:ext uri="{FF2B5EF4-FFF2-40B4-BE49-F238E27FC236}">
              <a16:creationId xmlns:a16="http://schemas.microsoft.com/office/drawing/2014/main" id="{0824AAEE-2B79-48CC-8E30-F28E4D88EFD6}"/>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397" name="TextBox 396">
          <a:extLst>
            <a:ext uri="{FF2B5EF4-FFF2-40B4-BE49-F238E27FC236}">
              <a16:creationId xmlns:a16="http://schemas.microsoft.com/office/drawing/2014/main" id="{F9DDF015-6F9E-4594-AEB7-64AABB6FE01B}"/>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398" name="TextBox 397">
          <a:extLst>
            <a:ext uri="{FF2B5EF4-FFF2-40B4-BE49-F238E27FC236}">
              <a16:creationId xmlns:a16="http://schemas.microsoft.com/office/drawing/2014/main" id="{C3BDA233-13B2-495F-A538-764B50693828}"/>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399" name="TextBox 398">
          <a:extLst>
            <a:ext uri="{FF2B5EF4-FFF2-40B4-BE49-F238E27FC236}">
              <a16:creationId xmlns:a16="http://schemas.microsoft.com/office/drawing/2014/main" id="{373153DD-FA38-4C27-813F-342C4490BC6F}"/>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0" name="TextBox 399">
          <a:extLst>
            <a:ext uri="{FF2B5EF4-FFF2-40B4-BE49-F238E27FC236}">
              <a16:creationId xmlns:a16="http://schemas.microsoft.com/office/drawing/2014/main" id="{BF5E26C3-34B5-46FD-B61D-532F50D0A420}"/>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1" name="TextBox 400">
          <a:extLst>
            <a:ext uri="{FF2B5EF4-FFF2-40B4-BE49-F238E27FC236}">
              <a16:creationId xmlns:a16="http://schemas.microsoft.com/office/drawing/2014/main" id="{8C37A75A-B694-4D59-8D42-3AA6FDD9847F}"/>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2" name="TextBox 401">
          <a:extLst>
            <a:ext uri="{FF2B5EF4-FFF2-40B4-BE49-F238E27FC236}">
              <a16:creationId xmlns:a16="http://schemas.microsoft.com/office/drawing/2014/main" id="{FA600E2A-27BD-4639-9FB1-FEC259FB502C}"/>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3" name="TextBox 402">
          <a:extLst>
            <a:ext uri="{FF2B5EF4-FFF2-40B4-BE49-F238E27FC236}">
              <a16:creationId xmlns:a16="http://schemas.microsoft.com/office/drawing/2014/main" id="{6A0EF296-59C8-463A-917E-54EF4C7806B3}"/>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4" name="TextBox 403">
          <a:extLst>
            <a:ext uri="{FF2B5EF4-FFF2-40B4-BE49-F238E27FC236}">
              <a16:creationId xmlns:a16="http://schemas.microsoft.com/office/drawing/2014/main" id="{356D3992-D279-4174-8B98-789598046C33}"/>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5" name="TextBox 404">
          <a:extLst>
            <a:ext uri="{FF2B5EF4-FFF2-40B4-BE49-F238E27FC236}">
              <a16:creationId xmlns:a16="http://schemas.microsoft.com/office/drawing/2014/main" id="{C224778A-9678-4B0B-9AA3-816BCBD32115}"/>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6" name="TextBox 405">
          <a:extLst>
            <a:ext uri="{FF2B5EF4-FFF2-40B4-BE49-F238E27FC236}">
              <a16:creationId xmlns:a16="http://schemas.microsoft.com/office/drawing/2014/main" id="{D09C42B3-9A4C-42BC-A9B5-B8D22C5FE936}"/>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7" name="TextBox 406">
          <a:extLst>
            <a:ext uri="{FF2B5EF4-FFF2-40B4-BE49-F238E27FC236}">
              <a16:creationId xmlns:a16="http://schemas.microsoft.com/office/drawing/2014/main" id="{CF387D14-C6D4-4D26-8449-D324D7BBC3D7}"/>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8" name="TextBox 407">
          <a:extLst>
            <a:ext uri="{FF2B5EF4-FFF2-40B4-BE49-F238E27FC236}">
              <a16:creationId xmlns:a16="http://schemas.microsoft.com/office/drawing/2014/main" id="{37218ABA-9355-43C3-A3DA-CF261E3C649E}"/>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09" name="TextBox 408">
          <a:extLst>
            <a:ext uri="{FF2B5EF4-FFF2-40B4-BE49-F238E27FC236}">
              <a16:creationId xmlns:a16="http://schemas.microsoft.com/office/drawing/2014/main" id="{9F6D8464-3778-411D-8E5C-1D680576ED24}"/>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0" name="TextBox 409">
          <a:extLst>
            <a:ext uri="{FF2B5EF4-FFF2-40B4-BE49-F238E27FC236}">
              <a16:creationId xmlns:a16="http://schemas.microsoft.com/office/drawing/2014/main" id="{FC738B22-C386-4BB7-A671-18A4B4A683C6}"/>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1" name="TextBox 410">
          <a:extLst>
            <a:ext uri="{FF2B5EF4-FFF2-40B4-BE49-F238E27FC236}">
              <a16:creationId xmlns:a16="http://schemas.microsoft.com/office/drawing/2014/main" id="{B1528ED2-C460-4EBF-945B-6F56024E536F}"/>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2" name="TextBox 411">
          <a:extLst>
            <a:ext uri="{FF2B5EF4-FFF2-40B4-BE49-F238E27FC236}">
              <a16:creationId xmlns:a16="http://schemas.microsoft.com/office/drawing/2014/main" id="{A883C4BB-D423-45E8-9714-381349D7F748}"/>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3" name="TextBox 412">
          <a:extLst>
            <a:ext uri="{FF2B5EF4-FFF2-40B4-BE49-F238E27FC236}">
              <a16:creationId xmlns:a16="http://schemas.microsoft.com/office/drawing/2014/main" id="{D1F9C695-41F6-4C7D-9C56-B622299E7548}"/>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4" name="TextBox 413">
          <a:extLst>
            <a:ext uri="{FF2B5EF4-FFF2-40B4-BE49-F238E27FC236}">
              <a16:creationId xmlns:a16="http://schemas.microsoft.com/office/drawing/2014/main" id="{09EA2E2C-3B36-435B-920B-8BF2CF407152}"/>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5" name="TextBox 414">
          <a:extLst>
            <a:ext uri="{FF2B5EF4-FFF2-40B4-BE49-F238E27FC236}">
              <a16:creationId xmlns:a16="http://schemas.microsoft.com/office/drawing/2014/main" id="{E47F813A-D121-4D13-BDC3-7E9C2875342A}"/>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6" name="TextBox 415">
          <a:extLst>
            <a:ext uri="{FF2B5EF4-FFF2-40B4-BE49-F238E27FC236}">
              <a16:creationId xmlns:a16="http://schemas.microsoft.com/office/drawing/2014/main" id="{66187576-6EA6-41D4-BCF1-C3C71B5A1912}"/>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7" name="TextBox 416">
          <a:extLst>
            <a:ext uri="{FF2B5EF4-FFF2-40B4-BE49-F238E27FC236}">
              <a16:creationId xmlns:a16="http://schemas.microsoft.com/office/drawing/2014/main" id="{90CB3210-2722-4671-9E11-BC4CFFF57076}"/>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8" name="TextBox 417">
          <a:extLst>
            <a:ext uri="{FF2B5EF4-FFF2-40B4-BE49-F238E27FC236}">
              <a16:creationId xmlns:a16="http://schemas.microsoft.com/office/drawing/2014/main" id="{07E4C31C-C60F-4316-A331-966509BF62C8}"/>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19" name="TextBox 418">
          <a:extLst>
            <a:ext uri="{FF2B5EF4-FFF2-40B4-BE49-F238E27FC236}">
              <a16:creationId xmlns:a16="http://schemas.microsoft.com/office/drawing/2014/main" id="{7485DA61-7BEF-44FE-95E3-23DC12E9D297}"/>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0" name="TextBox 419">
          <a:extLst>
            <a:ext uri="{FF2B5EF4-FFF2-40B4-BE49-F238E27FC236}">
              <a16:creationId xmlns:a16="http://schemas.microsoft.com/office/drawing/2014/main" id="{C05684B4-401C-45D1-B4BC-6617B19686D4}"/>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1" name="TextBox 420">
          <a:extLst>
            <a:ext uri="{FF2B5EF4-FFF2-40B4-BE49-F238E27FC236}">
              <a16:creationId xmlns:a16="http://schemas.microsoft.com/office/drawing/2014/main" id="{4E8A73E0-4E00-4DBB-928C-179CF85CF02F}"/>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2" name="TextBox 421">
          <a:extLst>
            <a:ext uri="{FF2B5EF4-FFF2-40B4-BE49-F238E27FC236}">
              <a16:creationId xmlns:a16="http://schemas.microsoft.com/office/drawing/2014/main" id="{9AF021DA-54B7-4228-BC4E-4DBA43E1D7E1}"/>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3" name="TextBox 422">
          <a:extLst>
            <a:ext uri="{FF2B5EF4-FFF2-40B4-BE49-F238E27FC236}">
              <a16:creationId xmlns:a16="http://schemas.microsoft.com/office/drawing/2014/main" id="{C949A9BC-846A-4151-A6D8-F886E01F8E50}"/>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4" name="TextBox 423">
          <a:extLst>
            <a:ext uri="{FF2B5EF4-FFF2-40B4-BE49-F238E27FC236}">
              <a16:creationId xmlns:a16="http://schemas.microsoft.com/office/drawing/2014/main" id="{A0915083-B9F8-4CAB-939D-B179B24973CF}"/>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5" name="TextBox 424">
          <a:extLst>
            <a:ext uri="{FF2B5EF4-FFF2-40B4-BE49-F238E27FC236}">
              <a16:creationId xmlns:a16="http://schemas.microsoft.com/office/drawing/2014/main" id="{58FFA064-C000-4AAB-B44C-D74225EB7F54}"/>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6" name="TextBox 425">
          <a:extLst>
            <a:ext uri="{FF2B5EF4-FFF2-40B4-BE49-F238E27FC236}">
              <a16:creationId xmlns:a16="http://schemas.microsoft.com/office/drawing/2014/main" id="{AF0F9358-4E4A-446B-B183-3AB7B944261B}"/>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7" name="TextBox 426">
          <a:extLst>
            <a:ext uri="{FF2B5EF4-FFF2-40B4-BE49-F238E27FC236}">
              <a16:creationId xmlns:a16="http://schemas.microsoft.com/office/drawing/2014/main" id="{88967746-97FE-45F0-970E-7BA1EA5E11DA}"/>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8" name="TextBox 427">
          <a:extLst>
            <a:ext uri="{FF2B5EF4-FFF2-40B4-BE49-F238E27FC236}">
              <a16:creationId xmlns:a16="http://schemas.microsoft.com/office/drawing/2014/main" id="{F3CDF851-8FF9-4C9E-8FDF-E23365A5B887}"/>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29" name="TextBox 428">
          <a:extLst>
            <a:ext uri="{FF2B5EF4-FFF2-40B4-BE49-F238E27FC236}">
              <a16:creationId xmlns:a16="http://schemas.microsoft.com/office/drawing/2014/main" id="{32C4A469-31D1-4EBD-8135-5E6CB89841A1}"/>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0" name="TextBox 429">
          <a:extLst>
            <a:ext uri="{FF2B5EF4-FFF2-40B4-BE49-F238E27FC236}">
              <a16:creationId xmlns:a16="http://schemas.microsoft.com/office/drawing/2014/main" id="{485390F8-BF27-4D0C-B6DC-B39618832DA4}"/>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1" name="TextBox 430">
          <a:extLst>
            <a:ext uri="{FF2B5EF4-FFF2-40B4-BE49-F238E27FC236}">
              <a16:creationId xmlns:a16="http://schemas.microsoft.com/office/drawing/2014/main" id="{610CC932-A5A9-4CD8-8A58-F6C669C2E3E1}"/>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2" name="TextBox 431">
          <a:extLst>
            <a:ext uri="{FF2B5EF4-FFF2-40B4-BE49-F238E27FC236}">
              <a16:creationId xmlns:a16="http://schemas.microsoft.com/office/drawing/2014/main" id="{09A9B4B5-7103-42E6-BE87-45A02D71493F}"/>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3" name="TextBox 432">
          <a:extLst>
            <a:ext uri="{FF2B5EF4-FFF2-40B4-BE49-F238E27FC236}">
              <a16:creationId xmlns:a16="http://schemas.microsoft.com/office/drawing/2014/main" id="{ED673CFA-9AB9-4A02-B5D2-C788C955CFEA}"/>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4" name="TextBox 433">
          <a:extLst>
            <a:ext uri="{FF2B5EF4-FFF2-40B4-BE49-F238E27FC236}">
              <a16:creationId xmlns:a16="http://schemas.microsoft.com/office/drawing/2014/main" id="{AA22268A-5D55-4CC7-8D18-761FE4BBE729}"/>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5" name="TextBox 434">
          <a:extLst>
            <a:ext uri="{FF2B5EF4-FFF2-40B4-BE49-F238E27FC236}">
              <a16:creationId xmlns:a16="http://schemas.microsoft.com/office/drawing/2014/main" id="{6AB26941-336A-4371-9D28-F7FDF528778E}"/>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6" name="TextBox 435">
          <a:extLst>
            <a:ext uri="{FF2B5EF4-FFF2-40B4-BE49-F238E27FC236}">
              <a16:creationId xmlns:a16="http://schemas.microsoft.com/office/drawing/2014/main" id="{AEA68A72-5C3E-435C-80A9-1538FD160FC4}"/>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7" name="TextBox 436">
          <a:extLst>
            <a:ext uri="{FF2B5EF4-FFF2-40B4-BE49-F238E27FC236}">
              <a16:creationId xmlns:a16="http://schemas.microsoft.com/office/drawing/2014/main" id="{1E0E16CC-BA2C-4FCB-899A-4A5D434766EF}"/>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8" name="TextBox 437">
          <a:extLst>
            <a:ext uri="{FF2B5EF4-FFF2-40B4-BE49-F238E27FC236}">
              <a16:creationId xmlns:a16="http://schemas.microsoft.com/office/drawing/2014/main" id="{470E73B2-48BC-4E3D-9B62-4B780EE161A4}"/>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39" name="TextBox 438">
          <a:extLst>
            <a:ext uri="{FF2B5EF4-FFF2-40B4-BE49-F238E27FC236}">
              <a16:creationId xmlns:a16="http://schemas.microsoft.com/office/drawing/2014/main" id="{93150F60-AD91-42DC-BC3C-4CAB572D6C4C}"/>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40" name="TextBox 439">
          <a:extLst>
            <a:ext uri="{FF2B5EF4-FFF2-40B4-BE49-F238E27FC236}">
              <a16:creationId xmlns:a16="http://schemas.microsoft.com/office/drawing/2014/main" id="{F001E0F7-A396-4CFE-8F7E-808333EC80DE}"/>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41" name="TextBox 440">
          <a:extLst>
            <a:ext uri="{FF2B5EF4-FFF2-40B4-BE49-F238E27FC236}">
              <a16:creationId xmlns:a16="http://schemas.microsoft.com/office/drawing/2014/main" id="{6C4B622A-4D45-4152-A9B5-6919B6FFC96A}"/>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42" name="TextBox 441">
          <a:extLst>
            <a:ext uri="{FF2B5EF4-FFF2-40B4-BE49-F238E27FC236}">
              <a16:creationId xmlns:a16="http://schemas.microsoft.com/office/drawing/2014/main" id="{A7838294-753E-4298-8019-F9C9B21EAFC9}"/>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43" name="TextBox 442">
          <a:extLst>
            <a:ext uri="{FF2B5EF4-FFF2-40B4-BE49-F238E27FC236}">
              <a16:creationId xmlns:a16="http://schemas.microsoft.com/office/drawing/2014/main" id="{3C9CE530-E335-4E00-BC17-671688B54CE9}"/>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44" name="TextBox 443">
          <a:extLst>
            <a:ext uri="{FF2B5EF4-FFF2-40B4-BE49-F238E27FC236}">
              <a16:creationId xmlns:a16="http://schemas.microsoft.com/office/drawing/2014/main" id="{28597488-31D9-4734-9281-58D640DB22C8}"/>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45" name="TextBox 444">
          <a:extLst>
            <a:ext uri="{FF2B5EF4-FFF2-40B4-BE49-F238E27FC236}">
              <a16:creationId xmlns:a16="http://schemas.microsoft.com/office/drawing/2014/main" id="{1C499662-5895-4D14-9CCD-84E4396DAE0D}"/>
            </a:ext>
          </a:extLst>
        </xdr:cNvPr>
        <xdr:cNvSpPr txBox="1"/>
      </xdr:nvSpPr>
      <xdr:spPr>
        <a:xfrm>
          <a:off x="9829800" y="2396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46" name="TextBox 445">
          <a:extLst>
            <a:ext uri="{FF2B5EF4-FFF2-40B4-BE49-F238E27FC236}">
              <a16:creationId xmlns:a16="http://schemas.microsoft.com/office/drawing/2014/main" id="{EF1EB991-FF2F-4FE1-A854-D96FD39F76E9}"/>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47" name="TextBox 446">
          <a:extLst>
            <a:ext uri="{FF2B5EF4-FFF2-40B4-BE49-F238E27FC236}">
              <a16:creationId xmlns:a16="http://schemas.microsoft.com/office/drawing/2014/main" id="{C472E76B-BB1D-445F-97AD-7905DC545E73}"/>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48" name="TextBox 447">
          <a:extLst>
            <a:ext uri="{FF2B5EF4-FFF2-40B4-BE49-F238E27FC236}">
              <a16:creationId xmlns:a16="http://schemas.microsoft.com/office/drawing/2014/main" id="{40D5BE17-4E4F-469D-861D-ABAEA8897CB2}"/>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49" name="TextBox 448">
          <a:extLst>
            <a:ext uri="{FF2B5EF4-FFF2-40B4-BE49-F238E27FC236}">
              <a16:creationId xmlns:a16="http://schemas.microsoft.com/office/drawing/2014/main" id="{73D19F39-F513-47EC-940D-1EF9DFD9BBE3}"/>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0" name="TextBox 449">
          <a:extLst>
            <a:ext uri="{FF2B5EF4-FFF2-40B4-BE49-F238E27FC236}">
              <a16:creationId xmlns:a16="http://schemas.microsoft.com/office/drawing/2014/main" id="{FE0BEA47-DECC-4262-A582-4069CB63C804}"/>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1" name="TextBox 450">
          <a:extLst>
            <a:ext uri="{FF2B5EF4-FFF2-40B4-BE49-F238E27FC236}">
              <a16:creationId xmlns:a16="http://schemas.microsoft.com/office/drawing/2014/main" id="{93AB86C9-D494-4080-829D-74EDC0A25D2D}"/>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2" name="TextBox 451">
          <a:extLst>
            <a:ext uri="{FF2B5EF4-FFF2-40B4-BE49-F238E27FC236}">
              <a16:creationId xmlns:a16="http://schemas.microsoft.com/office/drawing/2014/main" id="{D072263A-A86C-49C3-BE92-574B12A0E4E0}"/>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3" name="TextBox 452">
          <a:extLst>
            <a:ext uri="{FF2B5EF4-FFF2-40B4-BE49-F238E27FC236}">
              <a16:creationId xmlns:a16="http://schemas.microsoft.com/office/drawing/2014/main" id="{AB654ABF-1FE3-4C43-946C-B8678D687142}"/>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4" name="TextBox 453">
          <a:extLst>
            <a:ext uri="{FF2B5EF4-FFF2-40B4-BE49-F238E27FC236}">
              <a16:creationId xmlns:a16="http://schemas.microsoft.com/office/drawing/2014/main" id="{D80E9886-4FA4-4843-BA37-A589779BCFFB}"/>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5" name="TextBox 454">
          <a:extLst>
            <a:ext uri="{FF2B5EF4-FFF2-40B4-BE49-F238E27FC236}">
              <a16:creationId xmlns:a16="http://schemas.microsoft.com/office/drawing/2014/main" id="{B91934F1-4C9F-4FC0-86B7-E710C5F45B32}"/>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6" name="TextBox 455">
          <a:extLst>
            <a:ext uri="{FF2B5EF4-FFF2-40B4-BE49-F238E27FC236}">
              <a16:creationId xmlns:a16="http://schemas.microsoft.com/office/drawing/2014/main" id="{AEE84859-9969-4691-BABD-7AE7606E5715}"/>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7" name="TextBox 456">
          <a:extLst>
            <a:ext uri="{FF2B5EF4-FFF2-40B4-BE49-F238E27FC236}">
              <a16:creationId xmlns:a16="http://schemas.microsoft.com/office/drawing/2014/main" id="{856006A3-EF5D-4C3C-9ABC-D5A13B447F67}"/>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8" name="TextBox 457">
          <a:extLst>
            <a:ext uri="{FF2B5EF4-FFF2-40B4-BE49-F238E27FC236}">
              <a16:creationId xmlns:a16="http://schemas.microsoft.com/office/drawing/2014/main" id="{DA3EBA87-1458-4113-9AEF-6804A3045B3A}"/>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59" name="TextBox 458">
          <a:extLst>
            <a:ext uri="{FF2B5EF4-FFF2-40B4-BE49-F238E27FC236}">
              <a16:creationId xmlns:a16="http://schemas.microsoft.com/office/drawing/2014/main" id="{122CF9CE-A02C-4028-800F-0768A8D06F51}"/>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0" name="TextBox 459">
          <a:extLst>
            <a:ext uri="{FF2B5EF4-FFF2-40B4-BE49-F238E27FC236}">
              <a16:creationId xmlns:a16="http://schemas.microsoft.com/office/drawing/2014/main" id="{4B70A0D7-AC37-4A8C-A968-80AF81DC2E21}"/>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1" name="TextBox 460">
          <a:extLst>
            <a:ext uri="{FF2B5EF4-FFF2-40B4-BE49-F238E27FC236}">
              <a16:creationId xmlns:a16="http://schemas.microsoft.com/office/drawing/2014/main" id="{9DB9AEBB-6174-4631-9E6A-A77B381DC5B9}"/>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2" name="TextBox 461">
          <a:extLst>
            <a:ext uri="{FF2B5EF4-FFF2-40B4-BE49-F238E27FC236}">
              <a16:creationId xmlns:a16="http://schemas.microsoft.com/office/drawing/2014/main" id="{7CEBF9DB-0F3D-4FFD-A827-1FEE52B5A1DD}"/>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3" name="TextBox 462">
          <a:extLst>
            <a:ext uri="{FF2B5EF4-FFF2-40B4-BE49-F238E27FC236}">
              <a16:creationId xmlns:a16="http://schemas.microsoft.com/office/drawing/2014/main" id="{74D8446E-DD43-40B9-A320-E28CC829D91E}"/>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4" name="TextBox 463">
          <a:extLst>
            <a:ext uri="{FF2B5EF4-FFF2-40B4-BE49-F238E27FC236}">
              <a16:creationId xmlns:a16="http://schemas.microsoft.com/office/drawing/2014/main" id="{7B2002CA-11F1-4E7F-866C-3E849F850834}"/>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5" name="TextBox 464">
          <a:extLst>
            <a:ext uri="{FF2B5EF4-FFF2-40B4-BE49-F238E27FC236}">
              <a16:creationId xmlns:a16="http://schemas.microsoft.com/office/drawing/2014/main" id="{9ED26DAB-355C-45AC-8242-E4A461EEBA7A}"/>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6" name="TextBox 465">
          <a:extLst>
            <a:ext uri="{FF2B5EF4-FFF2-40B4-BE49-F238E27FC236}">
              <a16:creationId xmlns:a16="http://schemas.microsoft.com/office/drawing/2014/main" id="{1C572205-6AF7-47A5-8E49-8A1DAEE59601}"/>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7" name="TextBox 466">
          <a:extLst>
            <a:ext uri="{FF2B5EF4-FFF2-40B4-BE49-F238E27FC236}">
              <a16:creationId xmlns:a16="http://schemas.microsoft.com/office/drawing/2014/main" id="{0DC6C753-E517-4796-9050-7FF64EF6FEB8}"/>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8" name="TextBox 467">
          <a:extLst>
            <a:ext uri="{FF2B5EF4-FFF2-40B4-BE49-F238E27FC236}">
              <a16:creationId xmlns:a16="http://schemas.microsoft.com/office/drawing/2014/main" id="{411B273E-8EF6-46C1-938A-3BFE32C64D52}"/>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69" name="TextBox 468">
          <a:extLst>
            <a:ext uri="{FF2B5EF4-FFF2-40B4-BE49-F238E27FC236}">
              <a16:creationId xmlns:a16="http://schemas.microsoft.com/office/drawing/2014/main" id="{6A227A6D-2422-455F-80D7-B47586BFC8C4}"/>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70" name="TextBox 469">
          <a:extLst>
            <a:ext uri="{FF2B5EF4-FFF2-40B4-BE49-F238E27FC236}">
              <a16:creationId xmlns:a16="http://schemas.microsoft.com/office/drawing/2014/main" id="{D62684AD-6057-4A6F-BF0D-46FDAB55E850}"/>
            </a:ext>
          </a:extLst>
        </xdr:cNvPr>
        <xdr:cNvSpPr txBox="1"/>
      </xdr:nvSpPr>
      <xdr:spPr>
        <a:xfrm>
          <a:off x="9829800" y="2398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1" name="TextBox 470">
          <a:extLst>
            <a:ext uri="{FF2B5EF4-FFF2-40B4-BE49-F238E27FC236}">
              <a16:creationId xmlns:a16="http://schemas.microsoft.com/office/drawing/2014/main" id="{DEC293EB-D33A-4134-BEA0-9E5F81E46E85}"/>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2" name="TextBox 471">
          <a:extLst>
            <a:ext uri="{FF2B5EF4-FFF2-40B4-BE49-F238E27FC236}">
              <a16:creationId xmlns:a16="http://schemas.microsoft.com/office/drawing/2014/main" id="{07E57DCC-BFF1-466B-849C-619F141FEBFD}"/>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3" name="TextBox 472">
          <a:extLst>
            <a:ext uri="{FF2B5EF4-FFF2-40B4-BE49-F238E27FC236}">
              <a16:creationId xmlns:a16="http://schemas.microsoft.com/office/drawing/2014/main" id="{8DD3BEBE-E922-43A1-A036-582E268DBDE4}"/>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4" name="TextBox 473">
          <a:extLst>
            <a:ext uri="{FF2B5EF4-FFF2-40B4-BE49-F238E27FC236}">
              <a16:creationId xmlns:a16="http://schemas.microsoft.com/office/drawing/2014/main" id="{6A9CD3FD-E248-4B3D-B137-666BEE35C2E8}"/>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5" name="TextBox 474">
          <a:extLst>
            <a:ext uri="{FF2B5EF4-FFF2-40B4-BE49-F238E27FC236}">
              <a16:creationId xmlns:a16="http://schemas.microsoft.com/office/drawing/2014/main" id="{6C34E7C4-D293-4EC1-A11A-5D2B8A9FE714}"/>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6" name="TextBox 475">
          <a:extLst>
            <a:ext uri="{FF2B5EF4-FFF2-40B4-BE49-F238E27FC236}">
              <a16:creationId xmlns:a16="http://schemas.microsoft.com/office/drawing/2014/main" id="{19992823-3621-4AC8-8CAB-797D2055F4BF}"/>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7" name="TextBox 476">
          <a:extLst>
            <a:ext uri="{FF2B5EF4-FFF2-40B4-BE49-F238E27FC236}">
              <a16:creationId xmlns:a16="http://schemas.microsoft.com/office/drawing/2014/main" id="{8684A991-2055-40AC-844F-7CF5912470AF}"/>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8" name="TextBox 477">
          <a:extLst>
            <a:ext uri="{FF2B5EF4-FFF2-40B4-BE49-F238E27FC236}">
              <a16:creationId xmlns:a16="http://schemas.microsoft.com/office/drawing/2014/main" id="{DAC94ECE-248D-4452-BC55-68E574E26EF0}"/>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79" name="TextBox 478">
          <a:extLst>
            <a:ext uri="{FF2B5EF4-FFF2-40B4-BE49-F238E27FC236}">
              <a16:creationId xmlns:a16="http://schemas.microsoft.com/office/drawing/2014/main" id="{8E7DC8F6-DDBE-4C54-B9E5-CFF60598CE89}"/>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0" name="TextBox 479">
          <a:extLst>
            <a:ext uri="{FF2B5EF4-FFF2-40B4-BE49-F238E27FC236}">
              <a16:creationId xmlns:a16="http://schemas.microsoft.com/office/drawing/2014/main" id="{C96F3745-36AC-4F45-8D5B-17C65988D766}"/>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1" name="TextBox 480">
          <a:extLst>
            <a:ext uri="{FF2B5EF4-FFF2-40B4-BE49-F238E27FC236}">
              <a16:creationId xmlns:a16="http://schemas.microsoft.com/office/drawing/2014/main" id="{20A819F3-1379-490C-80A4-89198DEBAD14}"/>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2" name="TextBox 481">
          <a:extLst>
            <a:ext uri="{FF2B5EF4-FFF2-40B4-BE49-F238E27FC236}">
              <a16:creationId xmlns:a16="http://schemas.microsoft.com/office/drawing/2014/main" id="{F52466AE-7092-4C10-8BBC-A5018D19D80C}"/>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3" name="TextBox 482">
          <a:extLst>
            <a:ext uri="{FF2B5EF4-FFF2-40B4-BE49-F238E27FC236}">
              <a16:creationId xmlns:a16="http://schemas.microsoft.com/office/drawing/2014/main" id="{FAA5C5B7-39EF-4AD2-9014-F3EEDF3D9ACC}"/>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4" name="TextBox 483">
          <a:extLst>
            <a:ext uri="{FF2B5EF4-FFF2-40B4-BE49-F238E27FC236}">
              <a16:creationId xmlns:a16="http://schemas.microsoft.com/office/drawing/2014/main" id="{F9D7A316-D86A-4CA4-B5F4-D387F1D370AF}"/>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5" name="TextBox 484">
          <a:extLst>
            <a:ext uri="{FF2B5EF4-FFF2-40B4-BE49-F238E27FC236}">
              <a16:creationId xmlns:a16="http://schemas.microsoft.com/office/drawing/2014/main" id="{351A54F0-D4DB-4BFD-A030-9230DEAA5304}"/>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6" name="TextBox 485">
          <a:extLst>
            <a:ext uri="{FF2B5EF4-FFF2-40B4-BE49-F238E27FC236}">
              <a16:creationId xmlns:a16="http://schemas.microsoft.com/office/drawing/2014/main" id="{D2351AD2-9364-43CC-984B-AEC998C10EAB}"/>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7" name="TextBox 486">
          <a:extLst>
            <a:ext uri="{FF2B5EF4-FFF2-40B4-BE49-F238E27FC236}">
              <a16:creationId xmlns:a16="http://schemas.microsoft.com/office/drawing/2014/main" id="{904A400E-0000-4D6C-B56D-B4FF19D0F259}"/>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8" name="TextBox 487">
          <a:extLst>
            <a:ext uri="{FF2B5EF4-FFF2-40B4-BE49-F238E27FC236}">
              <a16:creationId xmlns:a16="http://schemas.microsoft.com/office/drawing/2014/main" id="{688566B3-2D5B-40CA-AB54-8EF7F8487576}"/>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89" name="TextBox 488">
          <a:extLst>
            <a:ext uri="{FF2B5EF4-FFF2-40B4-BE49-F238E27FC236}">
              <a16:creationId xmlns:a16="http://schemas.microsoft.com/office/drawing/2014/main" id="{2C0649D1-05B5-4C41-8306-49DAD3009CD1}"/>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90" name="TextBox 489">
          <a:extLst>
            <a:ext uri="{FF2B5EF4-FFF2-40B4-BE49-F238E27FC236}">
              <a16:creationId xmlns:a16="http://schemas.microsoft.com/office/drawing/2014/main" id="{2C08C17F-4AFF-46F9-A76B-583B4C169F3E}"/>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91" name="TextBox 490">
          <a:extLst>
            <a:ext uri="{FF2B5EF4-FFF2-40B4-BE49-F238E27FC236}">
              <a16:creationId xmlns:a16="http://schemas.microsoft.com/office/drawing/2014/main" id="{17C8AA1B-3610-4860-AD56-13CDC6A6545E}"/>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92" name="TextBox 491">
          <a:extLst>
            <a:ext uri="{FF2B5EF4-FFF2-40B4-BE49-F238E27FC236}">
              <a16:creationId xmlns:a16="http://schemas.microsoft.com/office/drawing/2014/main" id="{277DB43E-ED2A-4E0E-B3C2-0DE58091EE3F}"/>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93" name="TextBox 492">
          <a:extLst>
            <a:ext uri="{FF2B5EF4-FFF2-40B4-BE49-F238E27FC236}">
              <a16:creationId xmlns:a16="http://schemas.microsoft.com/office/drawing/2014/main" id="{0414D91A-E9CD-472B-B2A9-71E51B90525E}"/>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94" name="TextBox 493">
          <a:extLst>
            <a:ext uri="{FF2B5EF4-FFF2-40B4-BE49-F238E27FC236}">
              <a16:creationId xmlns:a16="http://schemas.microsoft.com/office/drawing/2014/main" id="{4A5C02E7-A496-478B-B02D-A1A21B2C774A}"/>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495" name="TextBox 494">
          <a:extLst>
            <a:ext uri="{FF2B5EF4-FFF2-40B4-BE49-F238E27FC236}">
              <a16:creationId xmlns:a16="http://schemas.microsoft.com/office/drawing/2014/main" id="{C651CF42-FABF-41A4-A632-7A6DA380F32A}"/>
            </a:ext>
          </a:extLst>
        </xdr:cNvPr>
        <xdr:cNvSpPr txBox="1"/>
      </xdr:nvSpPr>
      <xdr:spPr>
        <a:xfrm>
          <a:off x="9829800" y="2400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496" name="TextBox 495">
          <a:extLst>
            <a:ext uri="{FF2B5EF4-FFF2-40B4-BE49-F238E27FC236}">
              <a16:creationId xmlns:a16="http://schemas.microsoft.com/office/drawing/2014/main" id="{DFEFD9AE-2D77-42DF-87CF-FDD800A1A7CE}"/>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497" name="TextBox 496">
          <a:extLst>
            <a:ext uri="{FF2B5EF4-FFF2-40B4-BE49-F238E27FC236}">
              <a16:creationId xmlns:a16="http://schemas.microsoft.com/office/drawing/2014/main" id="{51087E55-B86A-45CA-95A2-EA64E7841283}"/>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498" name="TextBox 497">
          <a:extLst>
            <a:ext uri="{FF2B5EF4-FFF2-40B4-BE49-F238E27FC236}">
              <a16:creationId xmlns:a16="http://schemas.microsoft.com/office/drawing/2014/main" id="{B6A3CCBE-9980-4470-BEFE-13995C6F3C82}"/>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499" name="TextBox 498">
          <a:extLst>
            <a:ext uri="{FF2B5EF4-FFF2-40B4-BE49-F238E27FC236}">
              <a16:creationId xmlns:a16="http://schemas.microsoft.com/office/drawing/2014/main" id="{9AEB4F0E-2D95-411F-830B-3A0102226760}"/>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0" name="TextBox 499">
          <a:extLst>
            <a:ext uri="{FF2B5EF4-FFF2-40B4-BE49-F238E27FC236}">
              <a16:creationId xmlns:a16="http://schemas.microsoft.com/office/drawing/2014/main" id="{ABCB0F6D-31E9-4E3D-A576-0C7772782F92}"/>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1" name="TextBox 500">
          <a:extLst>
            <a:ext uri="{FF2B5EF4-FFF2-40B4-BE49-F238E27FC236}">
              <a16:creationId xmlns:a16="http://schemas.microsoft.com/office/drawing/2014/main" id="{7A731FDD-CFCC-4484-92FB-2DD993F467B6}"/>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2" name="TextBox 501">
          <a:extLst>
            <a:ext uri="{FF2B5EF4-FFF2-40B4-BE49-F238E27FC236}">
              <a16:creationId xmlns:a16="http://schemas.microsoft.com/office/drawing/2014/main" id="{5CF30305-06B4-41DD-8800-DCA24A156352}"/>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3" name="TextBox 502">
          <a:extLst>
            <a:ext uri="{FF2B5EF4-FFF2-40B4-BE49-F238E27FC236}">
              <a16:creationId xmlns:a16="http://schemas.microsoft.com/office/drawing/2014/main" id="{12FBCAB5-224E-41FF-9DA6-8D187960E97C}"/>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4" name="TextBox 503">
          <a:extLst>
            <a:ext uri="{FF2B5EF4-FFF2-40B4-BE49-F238E27FC236}">
              <a16:creationId xmlns:a16="http://schemas.microsoft.com/office/drawing/2014/main" id="{9F497468-6F5E-4040-A18B-99E3DC851487}"/>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5" name="TextBox 504">
          <a:extLst>
            <a:ext uri="{FF2B5EF4-FFF2-40B4-BE49-F238E27FC236}">
              <a16:creationId xmlns:a16="http://schemas.microsoft.com/office/drawing/2014/main" id="{C548BE68-0AA5-4780-9521-6B4D09974A66}"/>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6" name="TextBox 505">
          <a:extLst>
            <a:ext uri="{FF2B5EF4-FFF2-40B4-BE49-F238E27FC236}">
              <a16:creationId xmlns:a16="http://schemas.microsoft.com/office/drawing/2014/main" id="{C1E8A80E-EA79-47E6-8624-3A2886D545B8}"/>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7" name="TextBox 506">
          <a:extLst>
            <a:ext uri="{FF2B5EF4-FFF2-40B4-BE49-F238E27FC236}">
              <a16:creationId xmlns:a16="http://schemas.microsoft.com/office/drawing/2014/main" id="{B3C38320-2F31-437D-908D-2EAA6A38D0D4}"/>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8" name="TextBox 507">
          <a:extLst>
            <a:ext uri="{FF2B5EF4-FFF2-40B4-BE49-F238E27FC236}">
              <a16:creationId xmlns:a16="http://schemas.microsoft.com/office/drawing/2014/main" id="{2AB0ADEC-7114-4EDC-921F-8A3C13FD79A5}"/>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09" name="TextBox 508">
          <a:extLst>
            <a:ext uri="{FF2B5EF4-FFF2-40B4-BE49-F238E27FC236}">
              <a16:creationId xmlns:a16="http://schemas.microsoft.com/office/drawing/2014/main" id="{F156F3A7-FC10-4A3A-AACB-E7CF5A0DEED9}"/>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0" name="TextBox 509">
          <a:extLst>
            <a:ext uri="{FF2B5EF4-FFF2-40B4-BE49-F238E27FC236}">
              <a16:creationId xmlns:a16="http://schemas.microsoft.com/office/drawing/2014/main" id="{7EEA0AD4-47B2-4985-A0CD-F48ED36C232A}"/>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1" name="TextBox 510">
          <a:extLst>
            <a:ext uri="{FF2B5EF4-FFF2-40B4-BE49-F238E27FC236}">
              <a16:creationId xmlns:a16="http://schemas.microsoft.com/office/drawing/2014/main" id="{01BBD896-EFBB-4582-9BF1-835BD9DF4D57}"/>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2" name="TextBox 511">
          <a:extLst>
            <a:ext uri="{FF2B5EF4-FFF2-40B4-BE49-F238E27FC236}">
              <a16:creationId xmlns:a16="http://schemas.microsoft.com/office/drawing/2014/main" id="{3E436FE6-43E3-4777-B24B-88ABBBE591E4}"/>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3" name="TextBox 512">
          <a:extLst>
            <a:ext uri="{FF2B5EF4-FFF2-40B4-BE49-F238E27FC236}">
              <a16:creationId xmlns:a16="http://schemas.microsoft.com/office/drawing/2014/main" id="{5E8DAF2C-2E77-4919-AB7A-C125D8237DB2}"/>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4" name="TextBox 513">
          <a:extLst>
            <a:ext uri="{FF2B5EF4-FFF2-40B4-BE49-F238E27FC236}">
              <a16:creationId xmlns:a16="http://schemas.microsoft.com/office/drawing/2014/main" id="{5B591F91-9015-4AAB-8A3D-63C94DACEE5D}"/>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5" name="TextBox 514">
          <a:extLst>
            <a:ext uri="{FF2B5EF4-FFF2-40B4-BE49-F238E27FC236}">
              <a16:creationId xmlns:a16="http://schemas.microsoft.com/office/drawing/2014/main" id="{2F8D737D-40B3-490B-917A-FE87CA267699}"/>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6" name="TextBox 515">
          <a:extLst>
            <a:ext uri="{FF2B5EF4-FFF2-40B4-BE49-F238E27FC236}">
              <a16:creationId xmlns:a16="http://schemas.microsoft.com/office/drawing/2014/main" id="{CEEB07B9-13A8-4AB2-BCB8-92924CA2167B}"/>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7" name="TextBox 516">
          <a:extLst>
            <a:ext uri="{FF2B5EF4-FFF2-40B4-BE49-F238E27FC236}">
              <a16:creationId xmlns:a16="http://schemas.microsoft.com/office/drawing/2014/main" id="{3243650A-5725-4E12-8C38-9F61A4FC3C4F}"/>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8" name="TextBox 517">
          <a:extLst>
            <a:ext uri="{FF2B5EF4-FFF2-40B4-BE49-F238E27FC236}">
              <a16:creationId xmlns:a16="http://schemas.microsoft.com/office/drawing/2014/main" id="{797CDAA2-F8AC-43DB-8D82-C8EED4336F8C}"/>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19" name="TextBox 518">
          <a:extLst>
            <a:ext uri="{FF2B5EF4-FFF2-40B4-BE49-F238E27FC236}">
              <a16:creationId xmlns:a16="http://schemas.microsoft.com/office/drawing/2014/main" id="{46405141-0CA4-4DC5-838B-252747062941}"/>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20" name="TextBox 519">
          <a:extLst>
            <a:ext uri="{FF2B5EF4-FFF2-40B4-BE49-F238E27FC236}">
              <a16:creationId xmlns:a16="http://schemas.microsoft.com/office/drawing/2014/main" id="{D5BFB411-B965-4FEB-A6A8-74780DD352AF}"/>
            </a:ext>
          </a:extLst>
        </xdr:cNvPr>
        <xdr:cNvSpPr txBox="1"/>
      </xdr:nvSpPr>
      <xdr:spPr>
        <a:xfrm>
          <a:off x="9829800" y="2402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1" name="TextBox 520">
          <a:extLst>
            <a:ext uri="{FF2B5EF4-FFF2-40B4-BE49-F238E27FC236}">
              <a16:creationId xmlns:a16="http://schemas.microsoft.com/office/drawing/2014/main" id="{31994B60-BCA9-4510-A530-57D705B78CB8}"/>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2" name="TextBox 521">
          <a:extLst>
            <a:ext uri="{FF2B5EF4-FFF2-40B4-BE49-F238E27FC236}">
              <a16:creationId xmlns:a16="http://schemas.microsoft.com/office/drawing/2014/main" id="{C2D6ECD9-9E3F-4665-A8E7-E0988B32BDB7}"/>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3" name="TextBox 522">
          <a:extLst>
            <a:ext uri="{FF2B5EF4-FFF2-40B4-BE49-F238E27FC236}">
              <a16:creationId xmlns:a16="http://schemas.microsoft.com/office/drawing/2014/main" id="{C98E9383-9E3C-46D0-8897-B59703E9B46D}"/>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4" name="TextBox 523">
          <a:extLst>
            <a:ext uri="{FF2B5EF4-FFF2-40B4-BE49-F238E27FC236}">
              <a16:creationId xmlns:a16="http://schemas.microsoft.com/office/drawing/2014/main" id="{1A723240-D00C-4ACA-8DC5-C485E06724EA}"/>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5" name="TextBox 524">
          <a:extLst>
            <a:ext uri="{FF2B5EF4-FFF2-40B4-BE49-F238E27FC236}">
              <a16:creationId xmlns:a16="http://schemas.microsoft.com/office/drawing/2014/main" id="{73F9102C-1387-41E6-B046-388D68F375EB}"/>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6" name="TextBox 525">
          <a:extLst>
            <a:ext uri="{FF2B5EF4-FFF2-40B4-BE49-F238E27FC236}">
              <a16:creationId xmlns:a16="http://schemas.microsoft.com/office/drawing/2014/main" id="{EDADC00D-4320-4015-A010-B3ECF630D3C2}"/>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7" name="TextBox 526">
          <a:extLst>
            <a:ext uri="{FF2B5EF4-FFF2-40B4-BE49-F238E27FC236}">
              <a16:creationId xmlns:a16="http://schemas.microsoft.com/office/drawing/2014/main" id="{3AFE76B0-01BD-4D21-A0ED-30E904557291}"/>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8" name="TextBox 527">
          <a:extLst>
            <a:ext uri="{FF2B5EF4-FFF2-40B4-BE49-F238E27FC236}">
              <a16:creationId xmlns:a16="http://schemas.microsoft.com/office/drawing/2014/main" id="{C71F35DB-9DE4-4CD1-B728-7C8D82C37FE3}"/>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29" name="TextBox 528">
          <a:extLst>
            <a:ext uri="{FF2B5EF4-FFF2-40B4-BE49-F238E27FC236}">
              <a16:creationId xmlns:a16="http://schemas.microsoft.com/office/drawing/2014/main" id="{711080B0-5D56-468F-94DC-5B2EDEB38489}"/>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0" name="TextBox 529">
          <a:extLst>
            <a:ext uri="{FF2B5EF4-FFF2-40B4-BE49-F238E27FC236}">
              <a16:creationId xmlns:a16="http://schemas.microsoft.com/office/drawing/2014/main" id="{60C48563-ADF6-48E5-97F6-BF75B7A3B6FD}"/>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1" name="TextBox 530">
          <a:extLst>
            <a:ext uri="{FF2B5EF4-FFF2-40B4-BE49-F238E27FC236}">
              <a16:creationId xmlns:a16="http://schemas.microsoft.com/office/drawing/2014/main" id="{67762AD1-6B38-4288-B59D-C97DBD440B96}"/>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2" name="TextBox 531">
          <a:extLst>
            <a:ext uri="{FF2B5EF4-FFF2-40B4-BE49-F238E27FC236}">
              <a16:creationId xmlns:a16="http://schemas.microsoft.com/office/drawing/2014/main" id="{112ED5F6-93CE-4F2E-AF32-59347C5FB1D8}"/>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3" name="TextBox 532">
          <a:extLst>
            <a:ext uri="{FF2B5EF4-FFF2-40B4-BE49-F238E27FC236}">
              <a16:creationId xmlns:a16="http://schemas.microsoft.com/office/drawing/2014/main" id="{8671F4C5-2373-48B2-B5E9-B7D6BAE911E7}"/>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4" name="TextBox 533">
          <a:extLst>
            <a:ext uri="{FF2B5EF4-FFF2-40B4-BE49-F238E27FC236}">
              <a16:creationId xmlns:a16="http://schemas.microsoft.com/office/drawing/2014/main" id="{FDB40F62-EF9B-48D1-AA44-2F9D3B4FEEB1}"/>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5" name="TextBox 534">
          <a:extLst>
            <a:ext uri="{FF2B5EF4-FFF2-40B4-BE49-F238E27FC236}">
              <a16:creationId xmlns:a16="http://schemas.microsoft.com/office/drawing/2014/main" id="{420E0811-D1F8-485C-836E-1DFD648450F4}"/>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6" name="TextBox 535">
          <a:extLst>
            <a:ext uri="{FF2B5EF4-FFF2-40B4-BE49-F238E27FC236}">
              <a16:creationId xmlns:a16="http://schemas.microsoft.com/office/drawing/2014/main" id="{F0BA09F1-B340-418E-AEEC-70E6CE01491B}"/>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7" name="TextBox 536">
          <a:extLst>
            <a:ext uri="{FF2B5EF4-FFF2-40B4-BE49-F238E27FC236}">
              <a16:creationId xmlns:a16="http://schemas.microsoft.com/office/drawing/2014/main" id="{B8846D0B-07E4-410A-BF39-12800D029FF6}"/>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8" name="TextBox 537">
          <a:extLst>
            <a:ext uri="{FF2B5EF4-FFF2-40B4-BE49-F238E27FC236}">
              <a16:creationId xmlns:a16="http://schemas.microsoft.com/office/drawing/2014/main" id="{171A2115-F362-4D10-84CE-4F25F02596BF}"/>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39" name="TextBox 538">
          <a:extLst>
            <a:ext uri="{FF2B5EF4-FFF2-40B4-BE49-F238E27FC236}">
              <a16:creationId xmlns:a16="http://schemas.microsoft.com/office/drawing/2014/main" id="{4126F75D-AC4A-4D21-818E-7C25D102EBAD}"/>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0" name="TextBox 539">
          <a:extLst>
            <a:ext uri="{FF2B5EF4-FFF2-40B4-BE49-F238E27FC236}">
              <a16:creationId xmlns:a16="http://schemas.microsoft.com/office/drawing/2014/main" id="{648D4E28-4F75-4F46-B364-096E5AA5F4F0}"/>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1" name="TextBox 540">
          <a:extLst>
            <a:ext uri="{FF2B5EF4-FFF2-40B4-BE49-F238E27FC236}">
              <a16:creationId xmlns:a16="http://schemas.microsoft.com/office/drawing/2014/main" id="{62B1105D-9EAC-4D3C-A278-61226496925B}"/>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2" name="TextBox 541">
          <a:extLst>
            <a:ext uri="{FF2B5EF4-FFF2-40B4-BE49-F238E27FC236}">
              <a16:creationId xmlns:a16="http://schemas.microsoft.com/office/drawing/2014/main" id="{0047FFBF-58F9-4E92-B7D9-87B5D2D006A9}"/>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3" name="TextBox 542">
          <a:extLst>
            <a:ext uri="{FF2B5EF4-FFF2-40B4-BE49-F238E27FC236}">
              <a16:creationId xmlns:a16="http://schemas.microsoft.com/office/drawing/2014/main" id="{2DD8316C-423D-4509-A656-858B0244417C}"/>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4" name="TextBox 543">
          <a:extLst>
            <a:ext uri="{FF2B5EF4-FFF2-40B4-BE49-F238E27FC236}">
              <a16:creationId xmlns:a16="http://schemas.microsoft.com/office/drawing/2014/main" id="{075693CF-DDD4-4132-99CF-08CA35FFFF6A}"/>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5" name="TextBox 544">
          <a:extLst>
            <a:ext uri="{FF2B5EF4-FFF2-40B4-BE49-F238E27FC236}">
              <a16:creationId xmlns:a16="http://schemas.microsoft.com/office/drawing/2014/main" id="{83B28106-AEC7-4BD5-94B6-2A800D561329}"/>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6" name="TextBox 545">
          <a:extLst>
            <a:ext uri="{FF2B5EF4-FFF2-40B4-BE49-F238E27FC236}">
              <a16:creationId xmlns:a16="http://schemas.microsoft.com/office/drawing/2014/main" id="{97E3379E-41B1-4981-81D9-D5B4A1A093E8}"/>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7" name="TextBox 546">
          <a:extLst>
            <a:ext uri="{FF2B5EF4-FFF2-40B4-BE49-F238E27FC236}">
              <a16:creationId xmlns:a16="http://schemas.microsoft.com/office/drawing/2014/main" id="{D298ED46-D766-4F51-863B-8D37D70B7015}"/>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8" name="TextBox 547">
          <a:extLst>
            <a:ext uri="{FF2B5EF4-FFF2-40B4-BE49-F238E27FC236}">
              <a16:creationId xmlns:a16="http://schemas.microsoft.com/office/drawing/2014/main" id="{A76A112A-2351-44BC-AA89-A5799870F7F5}"/>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49" name="TextBox 548">
          <a:extLst>
            <a:ext uri="{FF2B5EF4-FFF2-40B4-BE49-F238E27FC236}">
              <a16:creationId xmlns:a16="http://schemas.microsoft.com/office/drawing/2014/main" id="{76121519-3015-4A7B-8CAD-52155F119772}"/>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0" name="TextBox 549">
          <a:extLst>
            <a:ext uri="{FF2B5EF4-FFF2-40B4-BE49-F238E27FC236}">
              <a16:creationId xmlns:a16="http://schemas.microsoft.com/office/drawing/2014/main" id="{FB9D4268-EBDF-4D3A-99D9-396745B80394}"/>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1" name="TextBox 550">
          <a:extLst>
            <a:ext uri="{FF2B5EF4-FFF2-40B4-BE49-F238E27FC236}">
              <a16:creationId xmlns:a16="http://schemas.microsoft.com/office/drawing/2014/main" id="{34F1B9B2-BABB-4462-95BC-1A657D48FCB4}"/>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2" name="TextBox 551">
          <a:extLst>
            <a:ext uri="{FF2B5EF4-FFF2-40B4-BE49-F238E27FC236}">
              <a16:creationId xmlns:a16="http://schemas.microsoft.com/office/drawing/2014/main" id="{32CD5F82-EA51-45CF-8EBF-CCC2494857AA}"/>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3" name="TextBox 552">
          <a:extLst>
            <a:ext uri="{FF2B5EF4-FFF2-40B4-BE49-F238E27FC236}">
              <a16:creationId xmlns:a16="http://schemas.microsoft.com/office/drawing/2014/main" id="{3892663D-BD79-461B-9522-E76623767F11}"/>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4" name="TextBox 553">
          <a:extLst>
            <a:ext uri="{FF2B5EF4-FFF2-40B4-BE49-F238E27FC236}">
              <a16:creationId xmlns:a16="http://schemas.microsoft.com/office/drawing/2014/main" id="{0BF1D55B-4E8C-48EC-8708-5429E78AA5BF}"/>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5" name="TextBox 554">
          <a:extLst>
            <a:ext uri="{FF2B5EF4-FFF2-40B4-BE49-F238E27FC236}">
              <a16:creationId xmlns:a16="http://schemas.microsoft.com/office/drawing/2014/main" id="{2B29E16F-910E-40BB-A160-80635FE255DE}"/>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6" name="TextBox 555">
          <a:extLst>
            <a:ext uri="{FF2B5EF4-FFF2-40B4-BE49-F238E27FC236}">
              <a16:creationId xmlns:a16="http://schemas.microsoft.com/office/drawing/2014/main" id="{CED237C1-AD9D-42FE-BB9D-31680670B812}"/>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7" name="TextBox 556">
          <a:extLst>
            <a:ext uri="{FF2B5EF4-FFF2-40B4-BE49-F238E27FC236}">
              <a16:creationId xmlns:a16="http://schemas.microsoft.com/office/drawing/2014/main" id="{6F9363F2-257D-4188-8EAB-B0169F0B3DBD}"/>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8" name="TextBox 557">
          <a:extLst>
            <a:ext uri="{FF2B5EF4-FFF2-40B4-BE49-F238E27FC236}">
              <a16:creationId xmlns:a16="http://schemas.microsoft.com/office/drawing/2014/main" id="{98A90AA7-2A03-4248-99E3-7C48E8AEA59A}"/>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59" name="TextBox 558">
          <a:extLst>
            <a:ext uri="{FF2B5EF4-FFF2-40B4-BE49-F238E27FC236}">
              <a16:creationId xmlns:a16="http://schemas.microsoft.com/office/drawing/2014/main" id="{84EE4525-2D8F-4F79-AEEE-C620D9BC8DD5}"/>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0" name="TextBox 559">
          <a:extLst>
            <a:ext uri="{FF2B5EF4-FFF2-40B4-BE49-F238E27FC236}">
              <a16:creationId xmlns:a16="http://schemas.microsoft.com/office/drawing/2014/main" id="{30C7A565-BFCC-4A2E-BD66-2C2B61C0F4DD}"/>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1" name="TextBox 560">
          <a:extLst>
            <a:ext uri="{FF2B5EF4-FFF2-40B4-BE49-F238E27FC236}">
              <a16:creationId xmlns:a16="http://schemas.microsoft.com/office/drawing/2014/main" id="{43673CA1-C72D-484C-8991-13B51D562ED4}"/>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2" name="TextBox 561">
          <a:extLst>
            <a:ext uri="{FF2B5EF4-FFF2-40B4-BE49-F238E27FC236}">
              <a16:creationId xmlns:a16="http://schemas.microsoft.com/office/drawing/2014/main" id="{06C0C6C6-9E02-4BCA-A8FC-C6F33D809FE4}"/>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3" name="TextBox 562">
          <a:extLst>
            <a:ext uri="{FF2B5EF4-FFF2-40B4-BE49-F238E27FC236}">
              <a16:creationId xmlns:a16="http://schemas.microsoft.com/office/drawing/2014/main" id="{BE174C60-EB8F-455D-9FFB-EEA497323F64}"/>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4" name="TextBox 563">
          <a:extLst>
            <a:ext uri="{FF2B5EF4-FFF2-40B4-BE49-F238E27FC236}">
              <a16:creationId xmlns:a16="http://schemas.microsoft.com/office/drawing/2014/main" id="{0FCBDEB4-0A2F-4E8E-9427-BBBA136F9DF5}"/>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5" name="TextBox 564">
          <a:extLst>
            <a:ext uri="{FF2B5EF4-FFF2-40B4-BE49-F238E27FC236}">
              <a16:creationId xmlns:a16="http://schemas.microsoft.com/office/drawing/2014/main" id="{A5F335B1-8577-49AC-93FF-BF829DC6063B}"/>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6" name="TextBox 565">
          <a:extLst>
            <a:ext uri="{FF2B5EF4-FFF2-40B4-BE49-F238E27FC236}">
              <a16:creationId xmlns:a16="http://schemas.microsoft.com/office/drawing/2014/main" id="{08BD126C-8ADE-4AD2-B771-F915655C7FA3}"/>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7" name="TextBox 566">
          <a:extLst>
            <a:ext uri="{FF2B5EF4-FFF2-40B4-BE49-F238E27FC236}">
              <a16:creationId xmlns:a16="http://schemas.microsoft.com/office/drawing/2014/main" id="{F997FFCA-033E-4CB8-968C-1EB047290C90}"/>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8" name="TextBox 567">
          <a:extLst>
            <a:ext uri="{FF2B5EF4-FFF2-40B4-BE49-F238E27FC236}">
              <a16:creationId xmlns:a16="http://schemas.microsoft.com/office/drawing/2014/main" id="{1F6A46E4-F8CF-416A-BA8E-F0795FD336E8}"/>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69" name="TextBox 568">
          <a:extLst>
            <a:ext uri="{FF2B5EF4-FFF2-40B4-BE49-F238E27FC236}">
              <a16:creationId xmlns:a16="http://schemas.microsoft.com/office/drawing/2014/main" id="{7C419E55-ADDF-4791-9F2B-04E3109CBCFF}"/>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70" name="TextBox 569">
          <a:extLst>
            <a:ext uri="{FF2B5EF4-FFF2-40B4-BE49-F238E27FC236}">
              <a16:creationId xmlns:a16="http://schemas.microsoft.com/office/drawing/2014/main" id="{2259BAA5-FD27-4F2B-A849-513B4E1888F8}"/>
            </a:ext>
          </a:extLst>
        </xdr:cNvPr>
        <xdr:cNvSpPr txBox="1"/>
      </xdr:nvSpPr>
      <xdr:spPr>
        <a:xfrm>
          <a:off x="9829800" y="2404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1" name="TextBox 570">
          <a:extLst>
            <a:ext uri="{FF2B5EF4-FFF2-40B4-BE49-F238E27FC236}">
              <a16:creationId xmlns:a16="http://schemas.microsoft.com/office/drawing/2014/main" id="{3F28C8F8-45B0-4409-A8EC-07CEFEF4518C}"/>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2" name="TextBox 571">
          <a:extLst>
            <a:ext uri="{FF2B5EF4-FFF2-40B4-BE49-F238E27FC236}">
              <a16:creationId xmlns:a16="http://schemas.microsoft.com/office/drawing/2014/main" id="{598DF9EB-82FE-4B35-A4AB-2C2FB483360F}"/>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3" name="TextBox 572">
          <a:extLst>
            <a:ext uri="{FF2B5EF4-FFF2-40B4-BE49-F238E27FC236}">
              <a16:creationId xmlns:a16="http://schemas.microsoft.com/office/drawing/2014/main" id="{51EF67FA-346A-4195-AD95-CBF34553F661}"/>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4" name="TextBox 573">
          <a:extLst>
            <a:ext uri="{FF2B5EF4-FFF2-40B4-BE49-F238E27FC236}">
              <a16:creationId xmlns:a16="http://schemas.microsoft.com/office/drawing/2014/main" id="{C6E3ACA2-18B6-4711-98EA-9F412B64877D}"/>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5" name="TextBox 574">
          <a:extLst>
            <a:ext uri="{FF2B5EF4-FFF2-40B4-BE49-F238E27FC236}">
              <a16:creationId xmlns:a16="http://schemas.microsoft.com/office/drawing/2014/main" id="{35097010-86AF-4031-999D-3BC885680DB1}"/>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6" name="TextBox 575">
          <a:extLst>
            <a:ext uri="{FF2B5EF4-FFF2-40B4-BE49-F238E27FC236}">
              <a16:creationId xmlns:a16="http://schemas.microsoft.com/office/drawing/2014/main" id="{ECB20910-827B-4D66-AE95-360E6DA91DAC}"/>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7" name="TextBox 576">
          <a:extLst>
            <a:ext uri="{FF2B5EF4-FFF2-40B4-BE49-F238E27FC236}">
              <a16:creationId xmlns:a16="http://schemas.microsoft.com/office/drawing/2014/main" id="{BF2955E1-BA48-4CBB-B288-CC1FBC7B1170}"/>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8" name="TextBox 577">
          <a:extLst>
            <a:ext uri="{FF2B5EF4-FFF2-40B4-BE49-F238E27FC236}">
              <a16:creationId xmlns:a16="http://schemas.microsoft.com/office/drawing/2014/main" id="{F06CC778-8BB6-4A9E-8783-0B7E5C33C21D}"/>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79" name="TextBox 578">
          <a:extLst>
            <a:ext uri="{FF2B5EF4-FFF2-40B4-BE49-F238E27FC236}">
              <a16:creationId xmlns:a16="http://schemas.microsoft.com/office/drawing/2014/main" id="{AB17A959-D0F9-46E2-B89E-4B2F08D3BF37}"/>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0" name="TextBox 579">
          <a:extLst>
            <a:ext uri="{FF2B5EF4-FFF2-40B4-BE49-F238E27FC236}">
              <a16:creationId xmlns:a16="http://schemas.microsoft.com/office/drawing/2014/main" id="{64F9A0EF-31DD-475A-8939-068D658C7924}"/>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1" name="TextBox 580">
          <a:extLst>
            <a:ext uri="{FF2B5EF4-FFF2-40B4-BE49-F238E27FC236}">
              <a16:creationId xmlns:a16="http://schemas.microsoft.com/office/drawing/2014/main" id="{6D99431D-CE72-4302-8B7D-F29B18A13FD7}"/>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2" name="TextBox 581">
          <a:extLst>
            <a:ext uri="{FF2B5EF4-FFF2-40B4-BE49-F238E27FC236}">
              <a16:creationId xmlns:a16="http://schemas.microsoft.com/office/drawing/2014/main" id="{45B3A81F-A0BB-47FB-A607-109A54C91075}"/>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3" name="TextBox 582">
          <a:extLst>
            <a:ext uri="{FF2B5EF4-FFF2-40B4-BE49-F238E27FC236}">
              <a16:creationId xmlns:a16="http://schemas.microsoft.com/office/drawing/2014/main" id="{7F3D78DE-1567-435B-961C-E585FB5F133E}"/>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4" name="TextBox 583">
          <a:extLst>
            <a:ext uri="{FF2B5EF4-FFF2-40B4-BE49-F238E27FC236}">
              <a16:creationId xmlns:a16="http://schemas.microsoft.com/office/drawing/2014/main" id="{BAEEE9B7-F9DB-4B10-806F-A92B3C6F1779}"/>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5" name="TextBox 584">
          <a:extLst>
            <a:ext uri="{FF2B5EF4-FFF2-40B4-BE49-F238E27FC236}">
              <a16:creationId xmlns:a16="http://schemas.microsoft.com/office/drawing/2014/main" id="{4013A558-3EA5-4836-8D12-F9330FC6BE39}"/>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6" name="TextBox 585">
          <a:extLst>
            <a:ext uri="{FF2B5EF4-FFF2-40B4-BE49-F238E27FC236}">
              <a16:creationId xmlns:a16="http://schemas.microsoft.com/office/drawing/2014/main" id="{D7B93549-D584-4A68-854E-017F1A5ADB22}"/>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7" name="TextBox 586">
          <a:extLst>
            <a:ext uri="{FF2B5EF4-FFF2-40B4-BE49-F238E27FC236}">
              <a16:creationId xmlns:a16="http://schemas.microsoft.com/office/drawing/2014/main" id="{AAD02DFB-58E6-4EFE-9D5D-BF969878BEDD}"/>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8" name="TextBox 587">
          <a:extLst>
            <a:ext uri="{FF2B5EF4-FFF2-40B4-BE49-F238E27FC236}">
              <a16:creationId xmlns:a16="http://schemas.microsoft.com/office/drawing/2014/main" id="{CB7A345F-E81B-4412-9E9D-DAEE56B4811B}"/>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89" name="TextBox 588">
          <a:extLst>
            <a:ext uri="{FF2B5EF4-FFF2-40B4-BE49-F238E27FC236}">
              <a16:creationId xmlns:a16="http://schemas.microsoft.com/office/drawing/2014/main" id="{0F493774-BA7C-491C-80AB-75F30B1F9B15}"/>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90" name="TextBox 589">
          <a:extLst>
            <a:ext uri="{FF2B5EF4-FFF2-40B4-BE49-F238E27FC236}">
              <a16:creationId xmlns:a16="http://schemas.microsoft.com/office/drawing/2014/main" id="{69B1C1CD-F877-4B89-8C9D-F1799852F7B6}"/>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91" name="TextBox 590">
          <a:extLst>
            <a:ext uri="{FF2B5EF4-FFF2-40B4-BE49-F238E27FC236}">
              <a16:creationId xmlns:a16="http://schemas.microsoft.com/office/drawing/2014/main" id="{B6560A64-3E92-4CA8-BB69-79489384DFF3}"/>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92" name="TextBox 591">
          <a:extLst>
            <a:ext uri="{FF2B5EF4-FFF2-40B4-BE49-F238E27FC236}">
              <a16:creationId xmlns:a16="http://schemas.microsoft.com/office/drawing/2014/main" id="{7B1B024D-58D2-4417-ACFC-B042808D733B}"/>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93" name="TextBox 592">
          <a:extLst>
            <a:ext uri="{FF2B5EF4-FFF2-40B4-BE49-F238E27FC236}">
              <a16:creationId xmlns:a16="http://schemas.microsoft.com/office/drawing/2014/main" id="{9454F912-9B44-4284-AB65-AD4F78B5370A}"/>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94" name="TextBox 593">
          <a:extLst>
            <a:ext uri="{FF2B5EF4-FFF2-40B4-BE49-F238E27FC236}">
              <a16:creationId xmlns:a16="http://schemas.microsoft.com/office/drawing/2014/main" id="{4814EB42-3EC8-419B-A7BE-847B695BF1D3}"/>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595" name="TextBox 594">
          <a:extLst>
            <a:ext uri="{FF2B5EF4-FFF2-40B4-BE49-F238E27FC236}">
              <a16:creationId xmlns:a16="http://schemas.microsoft.com/office/drawing/2014/main" id="{88283F23-88F7-468D-8F85-2DF75C93696A}"/>
            </a:ext>
          </a:extLst>
        </xdr:cNvPr>
        <xdr:cNvSpPr txBox="1"/>
      </xdr:nvSpPr>
      <xdr:spPr>
        <a:xfrm>
          <a:off x="9829800" y="2406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596" name="TextBox 595">
          <a:extLst>
            <a:ext uri="{FF2B5EF4-FFF2-40B4-BE49-F238E27FC236}">
              <a16:creationId xmlns:a16="http://schemas.microsoft.com/office/drawing/2014/main" id="{A1266992-E078-48F0-895C-C1791DE8F2C9}"/>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597" name="TextBox 596">
          <a:extLst>
            <a:ext uri="{FF2B5EF4-FFF2-40B4-BE49-F238E27FC236}">
              <a16:creationId xmlns:a16="http://schemas.microsoft.com/office/drawing/2014/main" id="{16A2CB15-341F-4121-8089-FFC669634208}"/>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598" name="TextBox 597">
          <a:extLst>
            <a:ext uri="{FF2B5EF4-FFF2-40B4-BE49-F238E27FC236}">
              <a16:creationId xmlns:a16="http://schemas.microsoft.com/office/drawing/2014/main" id="{C7249334-672B-40CB-BB7D-B93E50279ED8}"/>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599" name="TextBox 598">
          <a:extLst>
            <a:ext uri="{FF2B5EF4-FFF2-40B4-BE49-F238E27FC236}">
              <a16:creationId xmlns:a16="http://schemas.microsoft.com/office/drawing/2014/main" id="{C5E5D37B-4F1F-4C8E-881D-469D83FB2BCE}"/>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0" name="TextBox 599">
          <a:extLst>
            <a:ext uri="{FF2B5EF4-FFF2-40B4-BE49-F238E27FC236}">
              <a16:creationId xmlns:a16="http://schemas.microsoft.com/office/drawing/2014/main" id="{850346E7-1B68-4DAB-9CBE-98C5133EECA4}"/>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1" name="TextBox 600">
          <a:extLst>
            <a:ext uri="{FF2B5EF4-FFF2-40B4-BE49-F238E27FC236}">
              <a16:creationId xmlns:a16="http://schemas.microsoft.com/office/drawing/2014/main" id="{34952670-027A-47E3-9FCD-D380F57D3E08}"/>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2" name="TextBox 601">
          <a:extLst>
            <a:ext uri="{FF2B5EF4-FFF2-40B4-BE49-F238E27FC236}">
              <a16:creationId xmlns:a16="http://schemas.microsoft.com/office/drawing/2014/main" id="{C7976578-A3FF-4731-AB74-987063DF64DB}"/>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3" name="TextBox 602">
          <a:extLst>
            <a:ext uri="{FF2B5EF4-FFF2-40B4-BE49-F238E27FC236}">
              <a16:creationId xmlns:a16="http://schemas.microsoft.com/office/drawing/2014/main" id="{49B8B4E1-BD63-4619-8C70-419B8E10D245}"/>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4" name="TextBox 603">
          <a:extLst>
            <a:ext uri="{FF2B5EF4-FFF2-40B4-BE49-F238E27FC236}">
              <a16:creationId xmlns:a16="http://schemas.microsoft.com/office/drawing/2014/main" id="{0DD78DAF-AF78-46B4-8D04-6DD209BFDE1F}"/>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5" name="TextBox 604">
          <a:extLst>
            <a:ext uri="{FF2B5EF4-FFF2-40B4-BE49-F238E27FC236}">
              <a16:creationId xmlns:a16="http://schemas.microsoft.com/office/drawing/2014/main" id="{E88F1DE6-C371-451B-9B9E-CE9CCB2F9A25}"/>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6" name="TextBox 605">
          <a:extLst>
            <a:ext uri="{FF2B5EF4-FFF2-40B4-BE49-F238E27FC236}">
              <a16:creationId xmlns:a16="http://schemas.microsoft.com/office/drawing/2014/main" id="{AF296E2B-5642-43F7-88EC-D021F460FB3F}"/>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7" name="TextBox 606">
          <a:extLst>
            <a:ext uri="{FF2B5EF4-FFF2-40B4-BE49-F238E27FC236}">
              <a16:creationId xmlns:a16="http://schemas.microsoft.com/office/drawing/2014/main" id="{E951D586-D9B7-495A-B97B-C3EC3BB5E86E}"/>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8" name="TextBox 607">
          <a:extLst>
            <a:ext uri="{FF2B5EF4-FFF2-40B4-BE49-F238E27FC236}">
              <a16:creationId xmlns:a16="http://schemas.microsoft.com/office/drawing/2014/main" id="{83F9529C-793C-4CA1-B1F3-A1FAC7E66451}"/>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09" name="TextBox 608">
          <a:extLst>
            <a:ext uri="{FF2B5EF4-FFF2-40B4-BE49-F238E27FC236}">
              <a16:creationId xmlns:a16="http://schemas.microsoft.com/office/drawing/2014/main" id="{AE35E8E9-BBB4-4968-86E1-C1B739BC5A01}"/>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0" name="TextBox 609">
          <a:extLst>
            <a:ext uri="{FF2B5EF4-FFF2-40B4-BE49-F238E27FC236}">
              <a16:creationId xmlns:a16="http://schemas.microsoft.com/office/drawing/2014/main" id="{3748B3D9-46C0-476E-B6FD-0C6FE871E21B}"/>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1" name="TextBox 610">
          <a:extLst>
            <a:ext uri="{FF2B5EF4-FFF2-40B4-BE49-F238E27FC236}">
              <a16:creationId xmlns:a16="http://schemas.microsoft.com/office/drawing/2014/main" id="{6826DD8E-9ECC-43C6-8ABA-7C70C37F87AA}"/>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2" name="TextBox 611">
          <a:extLst>
            <a:ext uri="{FF2B5EF4-FFF2-40B4-BE49-F238E27FC236}">
              <a16:creationId xmlns:a16="http://schemas.microsoft.com/office/drawing/2014/main" id="{8B9A9923-5DB0-4259-999C-66CC6035F670}"/>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3" name="TextBox 612">
          <a:extLst>
            <a:ext uri="{FF2B5EF4-FFF2-40B4-BE49-F238E27FC236}">
              <a16:creationId xmlns:a16="http://schemas.microsoft.com/office/drawing/2014/main" id="{38386B2E-C1C2-4683-8243-255CF5104A42}"/>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4" name="TextBox 613">
          <a:extLst>
            <a:ext uri="{FF2B5EF4-FFF2-40B4-BE49-F238E27FC236}">
              <a16:creationId xmlns:a16="http://schemas.microsoft.com/office/drawing/2014/main" id="{0082DB12-299D-43E9-A393-D695F5B0E35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5" name="TextBox 614">
          <a:extLst>
            <a:ext uri="{FF2B5EF4-FFF2-40B4-BE49-F238E27FC236}">
              <a16:creationId xmlns:a16="http://schemas.microsoft.com/office/drawing/2014/main" id="{97269ECE-C3C6-4749-ADCD-A0C40A249020}"/>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6" name="TextBox 615">
          <a:extLst>
            <a:ext uri="{FF2B5EF4-FFF2-40B4-BE49-F238E27FC236}">
              <a16:creationId xmlns:a16="http://schemas.microsoft.com/office/drawing/2014/main" id="{1EC43CEA-908F-47EE-838A-9EE84AF84885}"/>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7" name="TextBox 616">
          <a:extLst>
            <a:ext uri="{FF2B5EF4-FFF2-40B4-BE49-F238E27FC236}">
              <a16:creationId xmlns:a16="http://schemas.microsoft.com/office/drawing/2014/main" id="{CB93F5B7-E741-4D9F-BF14-A04A7A9188AA}"/>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8" name="TextBox 617">
          <a:extLst>
            <a:ext uri="{FF2B5EF4-FFF2-40B4-BE49-F238E27FC236}">
              <a16:creationId xmlns:a16="http://schemas.microsoft.com/office/drawing/2014/main" id="{DEEF558B-756A-49F1-AAB5-B8F140EB8510}"/>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19" name="TextBox 618">
          <a:extLst>
            <a:ext uri="{FF2B5EF4-FFF2-40B4-BE49-F238E27FC236}">
              <a16:creationId xmlns:a16="http://schemas.microsoft.com/office/drawing/2014/main" id="{C8CD462A-E0B6-4406-9ECF-21D9527941BA}"/>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0" name="TextBox 619">
          <a:extLst>
            <a:ext uri="{FF2B5EF4-FFF2-40B4-BE49-F238E27FC236}">
              <a16:creationId xmlns:a16="http://schemas.microsoft.com/office/drawing/2014/main" id="{ADD3143D-0ACB-4DB2-BBBE-7C409045F9AE}"/>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1" name="TextBox 620">
          <a:extLst>
            <a:ext uri="{FF2B5EF4-FFF2-40B4-BE49-F238E27FC236}">
              <a16:creationId xmlns:a16="http://schemas.microsoft.com/office/drawing/2014/main" id="{89FC9243-E623-4ACD-9F5F-6889FB07D65B}"/>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2" name="TextBox 621">
          <a:extLst>
            <a:ext uri="{FF2B5EF4-FFF2-40B4-BE49-F238E27FC236}">
              <a16:creationId xmlns:a16="http://schemas.microsoft.com/office/drawing/2014/main" id="{1FCD214B-07EE-4E7D-9EFF-7C7B319ABDC7}"/>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3" name="TextBox 622">
          <a:extLst>
            <a:ext uri="{FF2B5EF4-FFF2-40B4-BE49-F238E27FC236}">
              <a16:creationId xmlns:a16="http://schemas.microsoft.com/office/drawing/2014/main" id="{04A2ADC0-EB53-4073-815E-461DDDA1069B}"/>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4" name="TextBox 623">
          <a:extLst>
            <a:ext uri="{FF2B5EF4-FFF2-40B4-BE49-F238E27FC236}">
              <a16:creationId xmlns:a16="http://schemas.microsoft.com/office/drawing/2014/main" id="{A4877900-9ABC-459A-8C3C-EADA48808716}"/>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5" name="TextBox 624">
          <a:extLst>
            <a:ext uri="{FF2B5EF4-FFF2-40B4-BE49-F238E27FC236}">
              <a16:creationId xmlns:a16="http://schemas.microsoft.com/office/drawing/2014/main" id="{1EEBE2AE-ED3D-4624-8104-704D31C4733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6" name="TextBox 625">
          <a:extLst>
            <a:ext uri="{FF2B5EF4-FFF2-40B4-BE49-F238E27FC236}">
              <a16:creationId xmlns:a16="http://schemas.microsoft.com/office/drawing/2014/main" id="{CAF1711D-EE7E-451C-BCB1-82C391578B5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7" name="TextBox 626">
          <a:extLst>
            <a:ext uri="{FF2B5EF4-FFF2-40B4-BE49-F238E27FC236}">
              <a16:creationId xmlns:a16="http://schemas.microsoft.com/office/drawing/2014/main" id="{D291DFCF-3279-4072-99A7-3B767983180B}"/>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8" name="TextBox 627">
          <a:extLst>
            <a:ext uri="{FF2B5EF4-FFF2-40B4-BE49-F238E27FC236}">
              <a16:creationId xmlns:a16="http://schemas.microsoft.com/office/drawing/2014/main" id="{380CBF4C-EAA1-4886-9A5B-E256B492A94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29" name="TextBox 628">
          <a:extLst>
            <a:ext uri="{FF2B5EF4-FFF2-40B4-BE49-F238E27FC236}">
              <a16:creationId xmlns:a16="http://schemas.microsoft.com/office/drawing/2014/main" id="{3B274FF3-C644-493B-9A24-8CBFFCD41DF7}"/>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0" name="TextBox 629">
          <a:extLst>
            <a:ext uri="{FF2B5EF4-FFF2-40B4-BE49-F238E27FC236}">
              <a16:creationId xmlns:a16="http://schemas.microsoft.com/office/drawing/2014/main" id="{F48B959F-DE4E-470C-85CA-B6203EC519C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1" name="TextBox 630">
          <a:extLst>
            <a:ext uri="{FF2B5EF4-FFF2-40B4-BE49-F238E27FC236}">
              <a16:creationId xmlns:a16="http://schemas.microsoft.com/office/drawing/2014/main" id="{FB723794-4A04-4BE6-A97E-89FB84D5989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2" name="TextBox 631">
          <a:extLst>
            <a:ext uri="{FF2B5EF4-FFF2-40B4-BE49-F238E27FC236}">
              <a16:creationId xmlns:a16="http://schemas.microsoft.com/office/drawing/2014/main" id="{B21AEECD-D555-4B05-B52B-3FDFEBA546DA}"/>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3" name="TextBox 632">
          <a:extLst>
            <a:ext uri="{FF2B5EF4-FFF2-40B4-BE49-F238E27FC236}">
              <a16:creationId xmlns:a16="http://schemas.microsoft.com/office/drawing/2014/main" id="{041D7DE3-D10C-4D5F-B0A9-34F36A2D0A2D}"/>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4" name="TextBox 633">
          <a:extLst>
            <a:ext uri="{FF2B5EF4-FFF2-40B4-BE49-F238E27FC236}">
              <a16:creationId xmlns:a16="http://schemas.microsoft.com/office/drawing/2014/main" id="{584B9B13-3676-4D84-A450-B8A29848B254}"/>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5" name="TextBox 634">
          <a:extLst>
            <a:ext uri="{FF2B5EF4-FFF2-40B4-BE49-F238E27FC236}">
              <a16:creationId xmlns:a16="http://schemas.microsoft.com/office/drawing/2014/main" id="{50A118ED-B8D4-45AA-AF2C-28CCD00C646A}"/>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6" name="TextBox 635">
          <a:extLst>
            <a:ext uri="{FF2B5EF4-FFF2-40B4-BE49-F238E27FC236}">
              <a16:creationId xmlns:a16="http://schemas.microsoft.com/office/drawing/2014/main" id="{E88B38D9-905C-47D6-8338-0261B799A73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7" name="TextBox 636">
          <a:extLst>
            <a:ext uri="{FF2B5EF4-FFF2-40B4-BE49-F238E27FC236}">
              <a16:creationId xmlns:a16="http://schemas.microsoft.com/office/drawing/2014/main" id="{3C97AB31-1265-4F06-9628-0F9CFB8D4589}"/>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8" name="TextBox 637">
          <a:extLst>
            <a:ext uri="{FF2B5EF4-FFF2-40B4-BE49-F238E27FC236}">
              <a16:creationId xmlns:a16="http://schemas.microsoft.com/office/drawing/2014/main" id="{0DDFAAB9-8AAD-4AE7-A47D-2AFAC77E5B18}"/>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39" name="TextBox 638">
          <a:extLst>
            <a:ext uri="{FF2B5EF4-FFF2-40B4-BE49-F238E27FC236}">
              <a16:creationId xmlns:a16="http://schemas.microsoft.com/office/drawing/2014/main" id="{F6A50228-237E-4CD4-AB5E-6ED224967E3C}"/>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40" name="TextBox 639">
          <a:extLst>
            <a:ext uri="{FF2B5EF4-FFF2-40B4-BE49-F238E27FC236}">
              <a16:creationId xmlns:a16="http://schemas.microsoft.com/office/drawing/2014/main" id="{75E47044-F3AD-4C98-BA89-E96B1028818B}"/>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41" name="TextBox 640">
          <a:extLst>
            <a:ext uri="{FF2B5EF4-FFF2-40B4-BE49-F238E27FC236}">
              <a16:creationId xmlns:a16="http://schemas.microsoft.com/office/drawing/2014/main" id="{77EE7DFD-DB4F-4829-A97C-8E4AB6A7BE8F}"/>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42" name="TextBox 641">
          <a:extLst>
            <a:ext uri="{FF2B5EF4-FFF2-40B4-BE49-F238E27FC236}">
              <a16:creationId xmlns:a16="http://schemas.microsoft.com/office/drawing/2014/main" id="{674A1A8F-3F9F-4886-9B39-89ACF9FA2D83}"/>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43" name="TextBox 642">
          <a:extLst>
            <a:ext uri="{FF2B5EF4-FFF2-40B4-BE49-F238E27FC236}">
              <a16:creationId xmlns:a16="http://schemas.microsoft.com/office/drawing/2014/main" id="{DD76A9F0-F945-402F-86D3-97A2A8626956}"/>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44" name="TextBox 643">
          <a:extLst>
            <a:ext uri="{FF2B5EF4-FFF2-40B4-BE49-F238E27FC236}">
              <a16:creationId xmlns:a16="http://schemas.microsoft.com/office/drawing/2014/main" id="{59B66D9C-EFDC-46BF-8FC5-B16A9D1CAAC5}"/>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45" name="TextBox 644">
          <a:extLst>
            <a:ext uri="{FF2B5EF4-FFF2-40B4-BE49-F238E27FC236}">
              <a16:creationId xmlns:a16="http://schemas.microsoft.com/office/drawing/2014/main" id="{3E7C81B1-36B4-4301-B271-C5669FB27B09}"/>
            </a:ext>
          </a:extLst>
        </xdr:cNvPr>
        <xdr:cNvSpPr txBox="1"/>
      </xdr:nvSpPr>
      <xdr:spPr>
        <a:xfrm>
          <a:off x="9829800" y="2408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46" name="TextBox 645">
          <a:extLst>
            <a:ext uri="{FF2B5EF4-FFF2-40B4-BE49-F238E27FC236}">
              <a16:creationId xmlns:a16="http://schemas.microsoft.com/office/drawing/2014/main" id="{D267B71F-2BF9-4E3B-B5FA-F38D89F0CAF4}"/>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47" name="TextBox 646">
          <a:extLst>
            <a:ext uri="{FF2B5EF4-FFF2-40B4-BE49-F238E27FC236}">
              <a16:creationId xmlns:a16="http://schemas.microsoft.com/office/drawing/2014/main" id="{EBA014C8-6B91-46A6-A0C5-3130BBC28462}"/>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48" name="TextBox 647">
          <a:extLst>
            <a:ext uri="{FF2B5EF4-FFF2-40B4-BE49-F238E27FC236}">
              <a16:creationId xmlns:a16="http://schemas.microsoft.com/office/drawing/2014/main" id="{14D7A2E7-EDF3-4F9E-B6E6-55962649530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49" name="TextBox 648">
          <a:extLst>
            <a:ext uri="{FF2B5EF4-FFF2-40B4-BE49-F238E27FC236}">
              <a16:creationId xmlns:a16="http://schemas.microsoft.com/office/drawing/2014/main" id="{ECCE0BB1-4ECA-496B-916F-774077CC8499}"/>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0" name="TextBox 649">
          <a:extLst>
            <a:ext uri="{FF2B5EF4-FFF2-40B4-BE49-F238E27FC236}">
              <a16:creationId xmlns:a16="http://schemas.microsoft.com/office/drawing/2014/main" id="{DAB820D5-B996-4E39-B02F-A0CB3FD423B5}"/>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1" name="TextBox 650">
          <a:extLst>
            <a:ext uri="{FF2B5EF4-FFF2-40B4-BE49-F238E27FC236}">
              <a16:creationId xmlns:a16="http://schemas.microsoft.com/office/drawing/2014/main" id="{C0A68B59-1828-414D-8040-F38EDF9FFEB6}"/>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2" name="TextBox 651">
          <a:extLst>
            <a:ext uri="{FF2B5EF4-FFF2-40B4-BE49-F238E27FC236}">
              <a16:creationId xmlns:a16="http://schemas.microsoft.com/office/drawing/2014/main" id="{E87F9033-C268-4DB0-9372-11C0ED8A85C5}"/>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3" name="TextBox 652">
          <a:extLst>
            <a:ext uri="{FF2B5EF4-FFF2-40B4-BE49-F238E27FC236}">
              <a16:creationId xmlns:a16="http://schemas.microsoft.com/office/drawing/2014/main" id="{41F43D45-35B0-40AF-95B8-92E365EF4F4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4" name="TextBox 653">
          <a:extLst>
            <a:ext uri="{FF2B5EF4-FFF2-40B4-BE49-F238E27FC236}">
              <a16:creationId xmlns:a16="http://schemas.microsoft.com/office/drawing/2014/main" id="{ADAC937A-E182-4D8F-860F-EB699F028D9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5" name="TextBox 654">
          <a:extLst>
            <a:ext uri="{FF2B5EF4-FFF2-40B4-BE49-F238E27FC236}">
              <a16:creationId xmlns:a16="http://schemas.microsoft.com/office/drawing/2014/main" id="{2A2BC62D-3133-4B38-B12A-811F1B1D7DF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6" name="TextBox 655">
          <a:extLst>
            <a:ext uri="{FF2B5EF4-FFF2-40B4-BE49-F238E27FC236}">
              <a16:creationId xmlns:a16="http://schemas.microsoft.com/office/drawing/2014/main" id="{CF1E855C-D6ED-4941-9E13-7731762E7FD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7" name="TextBox 656">
          <a:extLst>
            <a:ext uri="{FF2B5EF4-FFF2-40B4-BE49-F238E27FC236}">
              <a16:creationId xmlns:a16="http://schemas.microsoft.com/office/drawing/2014/main" id="{C88C4813-768D-4AEA-AFFA-DD1BF6D58C1B}"/>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8" name="TextBox 657">
          <a:extLst>
            <a:ext uri="{FF2B5EF4-FFF2-40B4-BE49-F238E27FC236}">
              <a16:creationId xmlns:a16="http://schemas.microsoft.com/office/drawing/2014/main" id="{53E2635B-2CE6-46F1-BE2C-4BD96567874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59" name="TextBox 658">
          <a:extLst>
            <a:ext uri="{FF2B5EF4-FFF2-40B4-BE49-F238E27FC236}">
              <a16:creationId xmlns:a16="http://schemas.microsoft.com/office/drawing/2014/main" id="{50BDC197-7E85-43F2-A7A3-ABC433FDE176}"/>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0" name="TextBox 659">
          <a:extLst>
            <a:ext uri="{FF2B5EF4-FFF2-40B4-BE49-F238E27FC236}">
              <a16:creationId xmlns:a16="http://schemas.microsoft.com/office/drawing/2014/main" id="{2D595B7A-F836-44AD-B8BC-A7C2D2E5CA15}"/>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1" name="TextBox 660">
          <a:extLst>
            <a:ext uri="{FF2B5EF4-FFF2-40B4-BE49-F238E27FC236}">
              <a16:creationId xmlns:a16="http://schemas.microsoft.com/office/drawing/2014/main" id="{1FFE6836-5156-462E-930C-F8E3629449B9}"/>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2" name="TextBox 661">
          <a:extLst>
            <a:ext uri="{FF2B5EF4-FFF2-40B4-BE49-F238E27FC236}">
              <a16:creationId xmlns:a16="http://schemas.microsoft.com/office/drawing/2014/main" id="{A18A12F7-C7D1-4179-97DB-A6DE923FE2D2}"/>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3" name="TextBox 662">
          <a:extLst>
            <a:ext uri="{FF2B5EF4-FFF2-40B4-BE49-F238E27FC236}">
              <a16:creationId xmlns:a16="http://schemas.microsoft.com/office/drawing/2014/main" id="{B039D10F-83B3-4987-BD2A-C1863DDC18F6}"/>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4" name="TextBox 663">
          <a:extLst>
            <a:ext uri="{FF2B5EF4-FFF2-40B4-BE49-F238E27FC236}">
              <a16:creationId xmlns:a16="http://schemas.microsoft.com/office/drawing/2014/main" id="{DAA7A5F9-81C2-46A8-AA2A-BB4D5BE59872}"/>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5" name="TextBox 664">
          <a:extLst>
            <a:ext uri="{FF2B5EF4-FFF2-40B4-BE49-F238E27FC236}">
              <a16:creationId xmlns:a16="http://schemas.microsoft.com/office/drawing/2014/main" id="{B1086463-0AB4-4768-9018-744459E2679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6" name="TextBox 665">
          <a:extLst>
            <a:ext uri="{FF2B5EF4-FFF2-40B4-BE49-F238E27FC236}">
              <a16:creationId xmlns:a16="http://schemas.microsoft.com/office/drawing/2014/main" id="{08D47855-EC53-4F10-B32F-7F6A57C20D1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7" name="TextBox 666">
          <a:extLst>
            <a:ext uri="{FF2B5EF4-FFF2-40B4-BE49-F238E27FC236}">
              <a16:creationId xmlns:a16="http://schemas.microsoft.com/office/drawing/2014/main" id="{2313486D-0731-47B0-B96E-08127C1CAE1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8" name="TextBox 667">
          <a:extLst>
            <a:ext uri="{FF2B5EF4-FFF2-40B4-BE49-F238E27FC236}">
              <a16:creationId xmlns:a16="http://schemas.microsoft.com/office/drawing/2014/main" id="{21DB650E-A7D3-455A-AC8E-38DAE6CAE6CE}"/>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69" name="TextBox 668">
          <a:extLst>
            <a:ext uri="{FF2B5EF4-FFF2-40B4-BE49-F238E27FC236}">
              <a16:creationId xmlns:a16="http://schemas.microsoft.com/office/drawing/2014/main" id="{5144C48F-8568-47FF-8A16-74F02C3BA98E}"/>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0" name="TextBox 669">
          <a:extLst>
            <a:ext uri="{FF2B5EF4-FFF2-40B4-BE49-F238E27FC236}">
              <a16:creationId xmlns:a16="http://schemas.microsoft.com/office/drawing/2014/main" id="{89AEDC16-B931-4A07-8E30-01AB921C6BA7}"/>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1" name="TextBox 670">
          <a:extLst>
            <a:ext uri="{FF2B5EF4-FFF2-40B4-BE49-F238E27FC236}">
              <a16:creationId xmlns:a16="http://schemas.microsoft.com/office/drawing/2014/main" id="{8AE94F89-8664-4379-AFAB-4E6D48F49087}"/>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2" name="TextBox 671">
          <a:extLst>
            <a:ext uri="{FF2B5EF4-FFF2-40B4-BE49-F238E27FC236}">
              <a16:creationId xmlns:a16="http://schemas.microsoft.com/office/drawing/2014/main" id="{C180C50B-B67E-4E7A-A258-D38AF2168217}"/>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3" name="TextBox 672">
          <a:extLst>
            <a:ext uri="{FF2B5EF4-FFF2-40B4-BE49-F238E27FC236}">
              <a16:creationId xmlns:a16="http://schemas.microsoft.com/office/drawing/2014/main" id="{F86AD80B-3252-48F6-AB44-627E8F1FB7AB}"/>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4" name="TextBox 673">
          <a:extLst>
            <a:ext uri="{FF2B5EF4-FFF2-40B4-BE49-F238E27FC236}">
              <a16:creationId xmlns:a16="http://schemas.microsoft.com/office/drawing/2014/main" id="{8E62BB0D-ED4D-4978-8AB9-64D2309C519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5" name="TextBox 674">
          <a:extLst>
            <a:ext uri="{FF2B5EF4-FFF2-40B4-BE49-F238E27FC236}">
              <a16:creationId xmlns:a16="http://schemas.microsoft.com/office/drawing/2014/main" id="{EEC9855C-B2A0-45C2-8EE7-0F0220D9867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6" name="TextBox 675">
          <a:extLst>
            <a:ext uri="{FF2B5EF4-FFF2-40B4-BE49-F238E27FC236}">
              <a16:creationId xmlns:a16="http://schemas.microsoft.com/office/drawing/2014/main" id="{15421CB5-4EDC-454B-9834-88A6B2984E6F}"/>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7" name="TextBox 676">
          <a:extLst>
            <a:ext uri="{FF2B5EF4-FFF2-40B4-BE49-F238E27FC236}">
              <a16:creationId xmlns:a16="http://schemas.microsoft.com/office/drawing/2014/main" id="{5D7B0CFB-CCFC-4EAA-B14B-34C335437E34}"/>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8" name="TextBox 677">
          <a:extLst>
            <a:ext uri="{FF2B5EF4-FFF2-40B4-BE49-F238E27FC236}">
              <a16:creationId xmlns:a16="http://schemas.microsoft.com/office/drawing/2014/main" id="{B7AB7658-D581-4E7A-8377-13930013CE0C}"/>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79" name="TextBox 678">
          <a:extLst>
            <a:ext uri="{FF2B5EF4-FFF2-40B4-BE49-F238E27FC236}">
              <a16:creationId xmlns:a16="http://schemas.microsoft.com/office/drawing/2014/main" id="{2962F920-FFD4-43EA-91AB-AF70D98BF45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0" name="TextBox 679">
          <a:extLst>
            <a:ext uri="{FF2B5EF4-FFF2-40B4-BE49-F238E27FC236}">
              <a16:creationId xmlns:a16="http://schemas.microsoft.com/office/drawing/2014/main" id="{0DAE404C-649F-4847-A58A-42642211524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1" name="TextBox 680">
          <a:extLst>
            <a:ext uri="{FF2B5EF4-FFF2-40B4-BE49-F238E27FC236}">
              <a16:creationId xmlns:a16="http://schemas.microsoft.com/office/drawing/2014/main" id="{82C0195A-2849-402A-82DF-68DBC2E3364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2" name="TextBox 681">
          <a:extLst>
            <a:ext uri="{FF2B5EF4-FFF2-40B4-BE49-F238E27FC236}">
              <a16:creationId xmlns:a16="http://schemas.microsoft.com/office/drawing/2014/main" id="{698A9690-F46E-41BE-A470-046EE32DCCC7}"/>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3" name="TextBox 682">
          <a:extLst>
            <a:ext uri="{FF2B5EF4-FFF2-40B4-BE49-F238E27FC236}">
              <a16:creationId xmlns:a16="http://schemas.microsoft.com/office/drawing/2014/main" id="{45816071-0F0D-4E3E-B1F6-4CF02585908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4" name="TextBox 683">
          <a:extLst>
            <a:ext uri="{FF2B5EF4-FFF2-40B4-BE49-F238E27FC236}">
              <a16:creationId xmlns:a16="http://schemas.microsoft.com/office/drawing/2014/main" id="{D740DA7D-2C55-4CDC-A41A-7B3853D46672}"/>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5" name="TextBox 684">
          <a:extLst>
            <a:ext uri="{FF2B5EF4-FFF2-40B4-BE49-F238E27FC236}">
              <a16:creationId xmlns:a16="http://schemas.microsoft.com/office/drawing/2014/main" id="{AA6EE120-1A86-4EA9-99EB-B211E2BBE4FA}"/>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6" name="TextBox 685">
          <a:extLst>
            <a:ext uri="{FF2B5EF4-FFF2-40B4-BE49-F238E27FC236}">
              <a16:creationId xmlns:a16="http://schemas.microsoft.com/office/drawing/2014/main" id="{5E75AEAF-B411-403A-9F89-A62DB68E314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7" name="TextBox 686">
          <a:extLst>
            <a:ext uri="{FF2B5EF4-FFF2-40B4-BE49-F238E27FC236}">
              <a16:creationId xmlns:a16="http://schemas.microsoft.com/office/drawing/2014/main" id="{E43504D9-D01B-4B25-AEBB-6F6CB032614C}"/>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8" name="TextBox 687">
          <a:extLst>
            <a:ext uri="{FF2B5EF4-FFF2-40B4-BE49-F238E27FC236}">
              <a16:creationId xmlns:a16="http://schemas.microsoft.com/office/drawing/2014/main" id="{D5FC24FF-3F2A-4A6E-BB0E-02294703EEFB}"/>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89" name="TextBox 688">
          <a:extLst>
            <a:ext uri="{FF2B5EF4-FFF2-40B4-BE49-F238E27FC236}">
              <a16:creationId xmlns:a16="http://schemas.microsoft.com/office/drawing/2014/main" id="{B2514E58-FF96-4051-B6F0-AA1CEF1942A0}"/>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90" name="TextBox 689">
          <a:extLst>
            <a:ext uri="{FF2B5EF4-FFF2-40B4-BE49-F238E27FC236}">
              <a16:creationId xmlns:a16="http://schemas.microsoft.com/office/drawing/2014/main" id="{ADCA8F66-D692-4097-9CC4-903732B330BF}"/>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91" name="TextBox 690">
          <a:extLst>
            <a:ext uri="{FF2B5EF4-FFF2-40B4-BE49-F238E27FC236}">
              <a16:creationId xmlns:a16="http://schemas.microsoft.com/office/drawing/2014/main" id="{2FEFA0A5-2D57-4E78-9F72-BE571BB6BE78}"/>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92" name="TextBox 691">
          <a:extLst>
            <a:ext uri="{FF2B5EF4-FFF2-40B4-BE49-F238E27FC236}">
              <a16:creationId xmlns:a16="http://schemas.microsoft.com/office/drawing/2014/main" id="{FE700795-D157-41CA-891D-AC339EE5F4FA}"/>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93" name="TextBox 692">
          <a:extLst>
            <a:ext uri="{FF2B5EF4-FFF2-40B4-BE49-F238E27FC236}">
              <a16:creationId xmlns:a16="http://schemas.microsoft.com/office/drawing/2014/main" id="{41B7C1D6-FE61-4D68-B10E-1D93B3065E1A}"/>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94" name="TextBox 693">
          <a:extLst>
            <a:ext uri="{FF2B5EF4-FFF2-40B4-BE49-F238E27FC236}">
              <a16:creationId xmlns:a16="http://schemas.microsoft.com/office/drawing/2014/main" id="{326D3429-44FE-4E47-A3D9-7C7D7BC7E4E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695" name="TextBox 694">
          <a:extLst>
            <a:ext uri="{FF2B5EF4-FFF2-40B4-BE49-F238E27FC236}">
              <a16:creationId xmlns:a16="http://schemas.microsoft.com/office/drawing/2014/main" id="{579171CF-0609-4817-AFDE-683CF21E28E5}"/>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696" name="TextBox 695">
          <a:extLst>
            <a:ext uri="{FF2B5EF4-FFF2-40B4-BE49-F238E27FC236}">
              <a16:creationId xmlns:a16="http://schemas.microsoft.com/office/drawing/2014/main" id="{02393082-235E-456D-9677-4026AA73C3C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697" name="TextBox 696">
          <a:extLst>
            <a:ext uri="{FF2B5EF4-FFF2-40B4-BE49-F238E27FC236}">
              <a16:creationId xmlns:a16="http://schemas.microsoft.com/office/drawing/2014/main" id="{ABB0FB0A-FC85-41DB-8C58-16B82DFED29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698" name="TextBox 697">
          <a:extLst>
            <a:ext uri="{FF2B5EF4-FFF2-40B4-BE49-F238E27FC236}">
              <a16:creationId xmlns:a16="http://schemas.microsoft.com/office/drawing/2014/main" id="{990D0240-2F98-44FF-A9F6-C087CB8AB15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699" name="TextBox 698">
          <a:extLst>
            <a:ext uri="{FF2B5EF4-FFF2-40B4-BE49-F238E27FC236}">
              <a16:creationId xmlns:a16="http://schemas.microsoft.com/office/drawing/2014/main" id="{7933DA28-9D6A-4753-9785-B22C88C7ECE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0" name="TextBox 699">
          <a:extLst>
            <a:ext uri="{FF2B5EF4-FFF2-40B4-BE49-F238E27FC236}">
              <a16:creationId xmlns:a16="http://schemas.microsoft.com/office/drawing/2014/main" id="{D6393C8C-02AE-43D8-A33B-36FA00FCBD3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1" name="TextBox 700">
          <a:extLst>
            <a:ext uri="{FF2B5EF4-FFF2-40B4-BE49-F238E27FC236}">
              <a16:creationId xmlns:a16="http://schemas.microsoft.com/office/drawing/2014/main" id="{43D52FFD-8F30-44CE-82B4-B914EAB3A68C}"/>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2" name="TextBox 701">
          <a:extLst>
            <a:ext uri="{FF2B5EF4-FFF2-40B4-BE49-F238E27FC236}">
              <a16:creationId xmlns:a16="http://schemas.microsoft.com/office/drawing/2014/main" id="{70A04DA6-A911-424B-9C04-5BE12339F97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3" name="TextBox 702">
          <a:extLst>
            <a:ext uri="{FF2B5EF4-FFF2-40B4-BE49-F238E27FC236}">
              <a16:creationId xmlns:a16="http://schemas.microsoft.com/office/drawing/2014/main" id="{637D075D-D20C-4044-BE56-64C1A03D204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4" name="TextBox 703">
          <a:extLst>
            <a:ext uri="{FF2B5EF4-FFF2-40B4-BE49-F238E27FC236}">
              <a16:creationId xmlns:a16="http://schemas.microsoft.com/office/drawing/2014/main" id="{03F4038C-4729-47D7-BC8B-DC97BA875C7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5" name="TextBox 704">
          <a:extLst>
            <a:ext uri="{FF2B5EF4-FFF2-40B4-BE49-F238E27FC236}">
              <a16:creationId xmlns:a16="http://schemas.microsoft.com/office/drawing/2014/main" id="{71C3CED0-054E-4DAE-A646-B984E98702A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6" name="TextBox 705">
          <a:extLst>
            <a:ext uri="{FF2B5EF4-FFF2-40B4-BE49-F238E27FC236}">
              <a16:creationId xmlns:a16="http://schemas.microsoft.com/office/drawing/2014/main" id="{41E19FB5-5F91-4E38-A778-5916A8F4DB3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7" name="TextBox 706">
          <a:extLst>
            <a:ext uri="{FF2B5EF4-FFF2-40B4-BE49-F238E27FC236}">
              <a16:creationId xmlns:a16="http://schemas.microsoft.com/office/drawing/2014/main" id="{5FCFED1A-E98F-4B41-99DA-7EE11611EB8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8" name="TextBox 707">
          <a:extLst>
            <a:ext uri="{FF2B5EF4-FFF2-40B4-BE49-F238E27FC236}">
              <a16:creationId xmlns:a16="http://schemas.microsoft.com/office/drawing/2014/main" id="{205FC073-7EA7-400B-A6EC-C0867010CC8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09" name="TextBox 708">
          <a:extLst>
            <a:ext uri="{FF2B5EF4-FFF2-40B4-BE49-F238E27FC236}">
              <a16:creationId xmlns:a16="http://schemas.microsoft.com/office/drawing/2014/main" id="{51F66178-3B88-4DD9-B05B-D842A67E9DE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0" name="TextBox 709">
          <a:extLst>
            <a:ext uri="{FF2B5EF4-FFF2-40B4-BE49-F238E27FC236}">
              <a16:creationId xmlns:a16="http://schemas.microsoft.com/office/drawing/2014/main" id="{2C47A1ED-825A-4AD8-9C44-FA809B39B31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1" name="TextBox 710">
          <a:extLst>
            <a:ext uri="{FF2B5EF4-FFF2-40B4-BE49-F238E27FC236}">
              <a16:creationId xmlns:a16="http://schemas.microsoft.com/office/drawing/2014/main" id="{A211479D-32CB-4765-92B2-73E324E5CD4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2" name="TextBox 711">
          <a:extLst>
            <a:ext uri="{FF2B5EF4-FFF2-40B4-BE49-F238E27FC236}">
              <a16:creationId xmlns:a16="http://schemas.microsoft.com/office/drawing/2014/main" id="{5BFA948E-542A-4B37-ACB3-01DC06597C5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3" name="TextBox 712">
          <a:extLst>
            <a:ext uri="{FF2B5EF4-FFF2-40B4-BE49-F238E27FC236}">
              <a16:creationId xmlns:a16="http://schemas.microsoft.com/office/drawing/2014/main" id="{81C83460-C5FD-4095-9351-B563285F0A3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4" name="TextBox 713">
          <a:extLst>
            <a:ext uri="{FF2B5EF4-FFF2-40B4-BE49-F238E27FC236}">
              <a16:creationId xmlns:a16="http://schemas.microsoft.com/office/drawing/2014/main" id="{90B68ED1-D17D-44D9-A345-C183F7B3007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5" name="TextBox 714">
          <a:extLst>
            <a:ext uri="{FF2B5EF4-FFF2-40B4-BE49-F238E27FC236}">
              <a16:creationId xmlns:a16="http://schemas.microsoft.com/office/drawing/2014/main" id="{DC1FCC26-F5F8-4C86-BC49-C26FA9DCA577}"/>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6" name="TextBox 715">
          <a:extLst>
            <a:ext uri="{FF2B5EF4-FFF2-40B4-BE49-F238E27FC236}">
              <a16:creationId xmlns:a16="http://schemas.microsoft.com/office/drawing/2014/main" id="{2DE10E7D-9D98-48D7-95E3-5F131DC46E1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7" name="TextBox 716">
          <a:extLst>
            <a:ext uri="{FF2B5EF4-FFF2-40B4-BE49-F238E27FC236}">
              <a16:creationId xmlns:a16="http://schemas.microsoft.com/office/drawing/2014/main" id="{FE2B3075-767E-4FB2-9775-8DE0A9AB9AE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8" name="TextBox 717">
          <a:extLst>
            <a:ext uri="{FF2B5EF4-FFF2-40B4-BE49-F238E27FC236}">
              <a16:creationId xmlns:a16="http://schemas.microsoft.com/office/drawing/2014/main" id="{BD014073-E376-439D-94A0-2C6C5C04BB6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19" name="TextBox 718">
          <a:extLst>
            <a:ext uri="{FF2B5EF4-FFF2-40B4-BE49-F238E27FC236}">
              <a16:creationId xmlns:a16="http://schemas.microsoft.com/office/drawing/2014/main" id="{478BC2DD-1A1C-410C-A83E-52884358414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0" name="TextBox 719">
          <a:extLst>
            <a:ext uri="{FF2B5EF4-FFF2-40B4-BE49-F238E27FC236}">
              <a16:creationId xmlns:a16="http://schemas.microsoft.com/office/drawing/2014/main" id="{1DDDD04C-4C12-4994-B6B7-ACA1240E0AD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1" name="TextBox 720">
          <a:extLst>
            <a:ext uri="{FF2B5EF4-FFF2-40B4-BE49-F238E27FC236}">
              <a16:creationId xmlns:a16="http://schemas.microsoft.com/office/drawing/2014/main" id="{D990E92D-DCEF-4D92-AD14-4165ED82209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2" name="TextBox 721">
          <a:extLst>
            <a:ext uri="{FF2B5EF4-FFF2-40B4-BE49-F238E27FC236}">
              <a16:creationId xmlns:a16="http://schemas.microsoft.com/office/drawing/2014/main" id="{8194A902-8967-47B8-B086-E6F63133493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3" name="TextBox 722">
          <a:extLst>
            <a:ext uri="{FF2B5EF4-FFF2-40B4-BE49-F238E27FC236}">
              <a16:creationId xmlns:a16="http://schemas.microsoft.com/office/drawing/2014/main" id="{4C286B26-2236-4B4F-A609-9FFE37553F3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4" name="TextBox 723">
          <a:extLst>
            <a:ext uri="{FF2B5EF4-FFF2-40B4-BE49-F238E27FC236}">
              <a16:creationId xmlns:a16="http://schemas.microsoft.com/office/drawing/2014/main" id="{0F074794-834B-4212-ABF6-C44E50C07047}"/>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5" name="TextBox 724">
          <a:extLst>
            <a:ext uri="{FF2B5EF4-FFF2-40B4-BE49-F238E27FC236}">
              <a16:creationId xmlns:a16="http://schemas.microsoft.com/office/drawing/2014/main" id="{1028B9A3-E242-4624-926B-A701EE49976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6" name="TextBox 725">
          <a:extLst>
            <a:ext uri="{FF2B5EF4-FFF2-40B4-BE49-F238E27FC236}">
              <a16:creationId xmlns:a16="http://schemas.microsoft.com/office/drawing/2014/main" id="{BDAA5B65-7484-496B-BB9C-62420A83E6D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7" name="TextBox 726">
          <a:extLst>
            <a:ext uri="{FF2B5EF4-FFF2-40B4-BE49-F238E27FC236}">
              <a16:creationId xmlns:a16="http://schemas.microsoft.com/office/drawing/2014/main" id="{265A0437-C895-4562-8A1C-CAAC9E69A98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8" name="TextBox 727">
          <a:extLst>
            <a:ext uri="{FF2B5EF4-FFF2-40B4-BE49-F238E27FC236}">
              <a16:creationId xmlns:a16="http://schemas.microsoft.com/office/drawing/2014/main" id="{178B7400-4FDA-4B44-B653-08CA85C8F21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29" name="TextBox 728">
          <a:extLst>
            <a:ext uri="{FF2B5EF4-FFF2-40B4-BE49-F238E27FC236}">
              <a16:creationId xmlns:a16="http://schemas.microsoft.com/office/drawing/2014/main" id="{CEBB7012-9108-45EC-9353-9E84A026996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0" name="TextBox 729">
          <a:extLst>
            <a:ext uri="{FF2B5EF4-FFF2-40B4-BE49-F238E27FC236}">
              <a16:creationId xmlns:a16="http://schemas.microsoft.com/office/drawing/2014/main" id="{409CE91F-8113-4045-B5F8-46EEFB1B8CCC}"/>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1" name="TextBox 730">
          <a:extLst>
            <a:ext uri="{FF2B5EF4-FFF2-40B4-BE49-F238E27FC236}">
              <a16:creationId xmlns:a16="http://schemas.microsoft.com/office/drawing/2014/main" id="{A032ACCA-695D-4C97-8236-679807345D1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2" name="TextBox 731">
          <a:extLst>
            <a:ext uri="{FF2B5EF4-FFF2-40B4-BE49-F238E27FC236}">
              <a16:creationId xmlns:a16="http://schemas.microsoft.com/office/drawing/2014/main" id="{F29E3A75-45D8-4852-A504-00C8EFB7C62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3" name="TextBox 732">
          <a:extLst>
            <a:ext uri="{FF2B5EF4-FFF2-40B4-BE49-F238E27FC236}">
              <a16:creationId xmlns:a16="http://schemas.microsoft.com/office/drawing/2014/main" id="{4AEB51E4-0080-4DB2-AD4B-50F9B203796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4" name="TextBox 733">
          <a:extLst>
            <a:ext uri="{FF2B5EF4-FFF2-40B4-BE49-F238E27FC236}">
              <a16:creationId xmlns:a16="http://schemas.microsoft.com/office/drawing/2014/main" id="{D5484911-B416-446D-9AFD-87CC3AD94C4C}"/>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5" name="TextBox 734">
          <a:extLst>
            <a:ext uri="{FF2B5EF4-FFF2-40B4-BE49-F238E27FC236}">
              <a16:creationId xmlns:a16="http://schemas.microsoft.com/office/drawing/2014/main" id="{D28588F7-BA12-485E-AC81-E86D2079854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6" name="TextBox 735">
          <a:extLst>
            <a:ext uri="{FF2B5EF4-FFF2-40B4-BE49-F238E27FC236}">
              <a16:creationId xmlns:a16="http://schemas.microsoft.com/office/drawing/2014/main" id="{DC18E2F5-52BA-4D39-BE1A-08D8E9A2470D}"/>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7" name="TextBox 736">
          <a:extLst>
            <a:ext uri="{FF2B5EF4-FFF2-40B4-BE49-F238E27FC236}">
              <a16:creationId xmlns:a16="http://schemas.microsoft.com/office/drawing/2014/main" id="{0618DA17-9868-4568-98EF-F283D776B4F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8" name="TextBox 737">
          <a:extLst>
            <a:ext uri="{FF2B5EF4-FFF2-40B4-BE49-F238E27FC236}">
              <a16:creationId xmlns:a16="http://schemas.microsoft.com/office/drawing/2014/main" id="{535B87D7-A104-4360-91D0-B9C2F20D991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39" name="TextBox 738">
          <a:extLst>
            <a:ext uri="{FF2B5EF4-FFF2-40B4-BE49-F238E27FC236}">
              <a16:creationId xmlns:a16="http://schemas.microsoft.com/office/drawing/2014/main" id="{7FA2C8D0-DBB8-455E-906D-B4EF4F124B8E}"/>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40" name="TextBox 739">
          <a:extLst>
            <a:ext uri="{FF2B5EF4-FFF2-40B4-BE49-F238E27FC236}">
              <a16:creationId xmlns:a16="http://schemas.microsoft.com/office/drawing/2014/main" id="{2E4F7A0E-75F6-4F63-9236-AB6D1617204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41" name="TextBox 740">
          <a:extLst>
            <a:ext uri="{FF2B5EF4-FFF2-40B4-BE49-F238E27FC236}">
              <a16:creationId xmlns:a16="http://schemas.microsoft.com/office/drawing/2014/main" id="{64AC2A97-A486-48EE-9ECC-1A31DA628DB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42" name="TextBox 741">
          <a:extLst>
            <a:ext uri="{FF2B5EF4-FFF2-40B4-BE49-F238E27FC236}">
              <a16:creationId xmlns:a16="http://schemas.microsoft.com/office/drawing/2014/main" id="{7E6762BF-0C68-48A1-99CC-F6C864EC4F5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43" name="TextBox 742">
          <a:extLst>
            <a:ext uri="{FF2B5EF4-FFF2-40B4-BE49-F238E27FC236}">
              <a16:creationId xmlns:a16="http://schemas.microsoft.com/office/drawing/2014/main" id="{E665908A-B2DB-4825-BB41-1B25E75DA84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44" name="TextBox 743">
          <a:extLst>
            <a:ext uri="{FF2B5EF4-FFF2-40B4-BE49-F238E27FC236}">
              <a16:creationId xmlns:a16="http://schemas.microsoft.com/office/drawing/2014/main" id="{7CFE0B4A-60B0-4E92-81E8-958FAE701E9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45" name="TextBox 744">
          <a:extLst>
            <a:ext uri="{FF2B5EF4-FFF2-40B4-BE49-F238E27FC236}">
              <a16:creationId xmlns:a16="http://schemas.microsoft.com/office/drawing/2014/main" id="{DCDA4CCC-1BC3-4FCD-8701-15E3C6CBB6A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46" name="TextBox 745">
          <a:extLst>
            <a:ext uri="{FF2B5EF4-FFF2-40B4-BE49-F238E27FC236}">
              <a16:creationId xmlns:a16="http://schemas.microsoft.com/office/drawing/2014/main" id="{73E9069B-397B-4A2B-AE2D-D34DB5D977A4}"/>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47" name="TextBox 746">
          <a:extLst>
            <a:ext uri="{FF2B5EF4-FFF2-40B4-BE49-F238E27FC236}">
              <a16:creationId xmlns:a16="http://schemas.microsoft.com/office/drawing/2014/main" id="{362958C9-6B62-4FA5-8391-3C690F751F69}"/>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48" name="TextBox 747">
          <a:extLst>
            <a:ext uri="{FF2B5EF4-FFF2-40B4-BE49-F238E27FC236}">
              <a16:creationId xmlns:a16="http://schemas.microsoft.com/office/drawing/2014/main" id="{D529DFE5-D905-4DF8-94E0-1A5180A367A6}"/>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49" name="TextBox 748">
          <a:extLst>
            <a:ext uri="{FF2B5EF4-FFF2-40B4-BE49-F238E27FC236}">
              <a16:creationId xmlns:a16="http://schemas.microsoft.com/office/drawing/2014/main" id="{E59918AB-AB3E-4BFE-AC56-CF57340EFC40}"/>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0" name="TextBox 749">
          <a:extLst>
            <a:ext uri="{FF2B5EF4-FFF2-40B4-BE49-F238E27FC236}">
              <a16:creationId xmlns:a16="http://schemas.microsoft.com/office/drawing/2014/main" id="{8A7540A8-D948-4C89-BE15-B09D50637AB0}"/>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1" name="TextBox 750">
          <a:extLst>
            <a:ext uri="{FF2B5EF4-FFF2-40B4-BE49-F238E27FC236}">
              <a16:creationId xmlns:a16="http://schemas.microsoft.com/office/drawing/2014/main" id="{C4D67F34-C5BB-4B0A-A10B-B8422E77F38A}"/>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2" name="TextBox 751">
          <a:extLst>
            <a:ext uri="{FF2B5EF4-FFF2-40B4-BE49-F238E27FC236}">
              <a16:creationId xmlns:a16="http://schemas.microsoft.com/office/drawing/2014/main" id="{717C6F4A-2EA1-4B11-9CFE-88D438781065}"/>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3" name="TextBox 752">
          <a:extLst>
            <a:ext uri="{FF2B5EF4-FFF2-40B4-BE49-F238E27FC236}">
              <a16:creationId xmlns:a16="http://schemas.microsoft.com/office/drawing/2014/main" id="{EF257AD4-5F79-4968-B362-7BEED005CEBC}"/>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4" name="TextBox 753">
          <a:extLst>
            <a:ext uri="{FF2B5EF4-FFF2-40B4-BE49-F238E27FC236}">
              <a16:creationId xmlns:a16="http://schemas.microsoft.com/office/drawing/2014/main" id="{0B2889FA-8497-435F-9EE7-34A5D5E48C0D}"/>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5" name="TextBox 754">
          <a:extLst>
            <a:ext uri="{FF2B5EF4-FFF2-40B4-BE49-F238E27FC236}">
              <a16:creationId xmlns:a16="http://schemas.microsoft.com/office/drawing/2014/main" id="{5883531F-E591-4AC4-9BF7-42946CD5F9D3}"/>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6" name="TextBox 755">
          <a:extLst>
            <a:ext uri="{FF2B5EF4-FFF2-40B4-BE49-F238E27FC236}">
              <a16:creationId xmlns:a16="http://schemas.microsoft.com/office/drawing/2014/main" id="{980201E2-A00A-429B-8FCD-086C69B7BA1C}"/>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7" name="TextBox 756">
          <a:extLst>
            <a:ext uri="{FF2B5EF4-FFF2-40B4-BE49-F238E27FC236}">
              <a16:creationId xmlns:a16="http://schemas.microsoft.com/office/drawing/2014/main" id="{0AE14E6E-BFBF-4529-8C77-7C92E3509C5C}"/>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8" name="TextBox 757">
          <a:extLst>
            <a:ext uri="{FF2B5EF4-FFF2-40B4-BE49-F238E27FC236}">
              <a16:creationId xmlns:a16="http://schemas.microsoft.com/office/drawing/2014/main" id="{A3B9425D-FD0D-4D81-8F5D-8D539469481B}"/>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59" name="TextBox 758">
          <a:extLst>
            <a:ext uri="{FF2B5EF4-FFF2-40B4-BE49-F238E27FC236}">
              <a16:creationId xmlns:a16="http://schemas.microsoft.com/office/drawing/2014/main" id="{E1D5DBC3-E7BD-47EE-AA4B-A965C769BAE7}"/>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760" name="TextBox 759">
          <a:extLst>
            <a:ext uri="{FF2B5EF4-FFF2-40B4-BE49-F238E27FC236}">
              <a16:creationId xmlns:a16="http://schemas.microsoft.com/office/drawing/2014/main" id="{0C13050B-91BD-4163-B4EF-7F4C5DDDECCA}"/>
            </a:ext>
          </a:extLst>
        </xdr:cNvPr>
        <xdr:cNvSpPr txBox="1"/>
      </xdr:nvSpPr>
      <xdr:spPr>
        <a:xfrm>
          <a:off x="9829800" y="2414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1" name="TextBox 760">
          <a:extLst>
            <a:ext uri="{FF2B5EF4-FFF2-40B4-BE49-F238E27FC236}">
              <a16:creationId xmlns:a16="http://schemas.microsoft.com/office/drawing/2014/main" id="{80553FCF-5B1B-4109-B9A0-9BB502121A4B}"/>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2" name="TextBox 761">
          <a:extLst>
            <a:ext uri="{FF2B5EF4-FFF2-40B4-BE49-F238E27FC236}">
              <a16:creationId xmlns:a16="http://schemas.microsoft.com/office/drawing/2014/main" id="{AB1D9E5E-AAE9-41DF-A59D-2D2A4679137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3" name="TextBox 762">
          <a:extLst>
            <a:ext uri="{FF2B5EF4-FFF2-40B4-BE49-F238E27FC236}">
              <a16:creationId xmlns:a16="http://schemas.microsoft.com/office/drawing/2014/main" id="{1B7DE1D1-8236-4020-B273-39231C2AC44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4" name="TextBox 763">
          <a:extLst>
            <a:ext uri="{FF2B5EF4-FFF2-40B4-BE49-F238E27FC236}">
              <a16:creationId xmlns:a16="http://schemas.microsoft.com/office/drawing/2014/main" id="{E2CCE32F-54A2-4923-A822-1A6207C51BC6}"/>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5" name="TextBox 764">
          <a:extLst>
            <a:ext uri="{FF2B5EF4-FFF2-40B4-BE49-F238E27FC236}">
              <a16:creationId xmlns:a16="http://schemas.microsoft.com/office/drawing/2014/main" id="{BBDC9F17-48BE-4E54-B655-AEDFA9DEB79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6" name="TextBox 765">
          <a:extLst>
            <a:ext uri="{FF2B5EF4-FFF2-40B4-BE49-F238E27FC236}">
              <a16:creationId xmlns:a16="http://schemas.microsoft.com/office/drawing/2014/main" id="{F1287E59-4E62-4CDC-BBB6-CA963F0D9965}"/>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7" name="TextBox 766">
          <a:extLst>
            <a:ext uri="{FF2B5EF4-FFF2-40B4-BE49-F238E27FC236}">
              <a16:creationId xmlns:a16="http://schemas.microsoft.com/office/drawing/2014/main" id="{578585F0-B4A4-4024-9130-579F6E64CCE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8" name="TextBox 767">
          <a:extLst>
            <a:ext uri="{FF2B5EF4-FFF2-40B4-BE49-F238E27FC236}">
              <a16:creationId xmlns:a16="http://schemas.microsoft.com/office/drawing/2014/main" id="{44D7FF4A-4C29-45DE-AD1D-9A88FB1CCF7C}"/>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9" name="TextBox 768">
          <a:extLst>
            <a:ext uri="{FF2B5EF4-FFF2-40B4-BE49-F238E27FC236}">
              <a16:creationId xmlns:a16="http://schemas.microsoft.com/office/drawing/2014/main" id="{4A9A57D1-DC0B-40EB-84D2-1541BE9DBFD8}"/>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0" name="TextBox 769">
          <a:extLst>
            <a:ext uri="{FF2B5EF4-FFF2-40B4-BE49-F238E27FC236}">
              <a16:creationId xmlns:a16="http://schemas.microsoft.com/office/drawing/2014/main" id="{06C74E80-124E-4EC7-BA61-F686FE38AA45}"/>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1" name="TextBox 770">
          <a:extLst>
            <a:ext uri="{FF2B5EF4-FFF2-40B4-BE49-F238E27FC236}">
              <a16:creationId xmlns:a16="http://schemas.microsoft.com/office/drawing/2014/main" id="{D3847891-88A3-4F39-A667-777A87393C8F}"/>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2" name="TextBox 771">
          <a:extLst>
            <a:ext uri="{FF2B5EF4-FFF2-40B4-BE49-F238E27FC236}">
              <a16:creationId xmlns:a16="http://schemas.microsoft.com/office/drawing/2014/main" id="{F5FA832D-1BF8-4D26-B3C6-12DF38FDF81C}"/>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3" name="TextBox 772">
          <a:extLst>
            <a:ext uri="{FF2B5EF4-FFF2-40B4-BE49-F238E27FC236}">
              <a16:creationId xmlns:a16="http://schemas.microsoft.com/office/drawing/2014/main" id="{62376AB2-102D-4042-8D00-809980555A66}"/>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4" name="TextBox 773">
          <a:extLst>
            <a:ext uri="{FF2B5EF4-FFF2-40B4-BE49-F238E27FC236}">
              <a16:creationId xmlns:a16="http://schemas.microsoft.com/office/drawing/2014/main" id="{06ABF0BB-DA90-4CFC-8287-8B7368306471}"/>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5" name="TextBox 774">
          <a:extLst>
            <a:ext uri="{FF2B5EF4-FFF2-40B4-BE49-F238E27FC236}">
              <a16:creationId xmlns:a16="http://schemas.microsoft.com/office/drawing/2014/main" id="{AFC0DDB8-4DBE-4B96-B8AC-5E5FAC932BAB}"/>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6" name="TextBox 775">
          <a:extLst>
            <a:ext uri="{FF2B5EF4-FFF2-40B4-BE49-F238E27FC236}">
              <a16:creationId xmlns:a16="http://schemas.microsoft.com/office/drawing/2014/main" id="{871FF1DB-F18A-4122-9232-906D1BBA73A8}"/>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7" name="TextBox 776">
          <a:extLst>
            <a:ext uri="{FF2B5EF4-FFF2-40B4-BE49-F238E27FC236}">
              <a16:creationId xmlns:a16="http://schemas.microsoft.com/office/drawing/2014/main" id="{E4A79EEB-56BF-4449-BF55-03E1ED4DCA8A}"/>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8" name="TextBox 777">
          <a:extLst>
            <a:ext uri="{FF2B5EF4-FFF2-40B4-BE49-F238E27FC236}">
              <a16:creationId xmlns:a16="http://schemas.microsoft.com/office/drawing/2014/main" id="{C690A666-8847-403C-86EF-1343F2705244}"/>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79" name="TextBox 778">
          <a:extLst>
            <a:ext uri="{FF2B5EF4-FFF2-40B4-BE49-F238E27FC236}">
              <a16:creationId xmlns:a16="http://schemas.microsoft.com/office/drawing/2014/main" id="{C0447156-EAD9-4DD6-A4D2-CF02053C760C}"/>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80" name="TextBox 779">
          <a:extLst>
            <a:ext uri="{FF2B5EF4-FFF2-40B4-BE49-F238E27FC236}">
              <a16:creationId xmlns:a16="http://schemas.microsoft.com/office/drawing/2014/main" id="{7CB324C6-7460-46B4-96B3-5F107C8128FD}"/>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81" name="TextBox 780">
          <a:extLst>
            <a:ext uri="{FF2B5EF4-FFF2-40B4-BE49-F238E27FC236}">
              <a16:creationId xmlns:a16="http://schemas.microsoft.com/office/drawing/2014/main" id="{7037726C-23CC-4121-BB07-ECF8F8B873AE}"/>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82" name="TextBox 781">
          <a:extLst>
            <a:ext uri="{FF2B5EF4-FFF2-40B4-BE49-F238E27FC236}">
              <a16:creationId xmlns:a16="http://schemas.microsoft.com/office/drawing/2014/main" id="{852A17A6-D652-429C-8D2E-46F17FABDAD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83" name="TextBox 782">
          <a:extLst>
            <a:ext uri="{FF2B5EF4-FFF2-40B4-BE49-F238E27FC236}">
              <a16:creationId xmlns:a16="http://schemas.microsoft.com/office/drawing/2014/main" id="{9E970402-F876-4D4D-AB9A-D267083CE2B3}"/>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84" name="TextBox 783">
          <a:extLst>
            <a:ext uri="{FF2B5EF4-FFF2-40B4-BE49-F238E27FC236}">
              <a16:creationId xmlns:a16="http://schemas.microsoft.com/office/drawing/2014/main" id="{81434A2A-0CC0-4BAB-9561-0F463B899B49}"/>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85" name="TextBox 784">
          <a:extLst>
            <a:ext uri="{FF2B5EF4-FFF2-40B4-BE49-F238E27FC236}">
              <a16:creationId xmlns:a16="http://schemas.microsoft.com/office/drawing/2014/main" id="{BB46C3FC-D16D-4724-98DB-55AF3BC6FF62}"/>
            </a:ext>
          </a:extLst>
        </xdr:cNvPr>
        <xdr:cNvSpPr txBox="1"/>
      </xdr:nvSpPr>
      <xdr:spPr>
        <a:xfrm>
          <a:off x="9829800" y="2410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86" name="TextBox 785">
          <a:extLst>
            <a:ext uri="{FF2B5EF4-FFF2-40B4-BE49-F238E27FC236}">
              <a16:creationId xmlns:a16="http://schemas.microsoft.com/office/drawing/2014/main" id="{57BC41FE-954B-46E2-8452-39F569B2B71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87" name="TextBox 786">
          <a:extLst>
            <a:ext uri="{FF2B5EF4-FFF2-40B4-BE49-F238E27FC236}">
              <a16:creationId xmlns:a16="http://schemas.microsoft.com/office/drawing/2014/main" id="{0A51B481-AFB4-4B24-8D92-798DDB33386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88" name="TextBox 787">
          <a:extLst>
            <a:ext uri="{FF2B5EF4-FFF2-40B4-BE49-F238E27FC236}">
              <a16:creationId xmlns:a16="http://schemas.microsoft.com/office/drawing/2014/main" id="{1694083E-EBB0-4BA5-88D4-1C9D0DD318E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89" name="TextBox 788">
          <a:extLst>
            <a:ext uri="{FF2B5EF4-FFF2-40B4-BE49-F238E27FC236}">
              <a16:creationId xmlns:a16="http://schemas.microsoft.com/office/drawing/2014/main" id="{63A8AC50-9F72-4355-891E-143E2C67043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0" name="TextBox 789">
          <a:extLst>
            <a:ext uri="{FF2B5EF4-FFF2-40B4-BE49-F238E27FC236}">
              <a16:creationId xmlns:a16="http://schemas.microsoft.com/office/drawing/2014/main" id="{EAB2E7DB-C593-415C-A575-615BAA4540AE}"/>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1" name="TextBox 790">
          <a:extLst>
            <a:ext uri="{FF2B5EF4-FFF2-40B4-BE49-F238E27FC236}">
              <a16:creationId xmlns:a16="http://schemas.microsoft.com/office/drawing/2014/main" id="{A5BCE332-EFAB-4FAA-890C-5B57984A2DB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2" name="TextBox 791">
          <a:extLst>
            <a:ext uri="{FF2B5EF4-FFF2-40B4-BE49-F238E27FC236}">
              <a16:creationId xmlns:a16="http://schemas.microsoft.com/office/drawing/2014/main" id="{B0054A02-F2CB-40C9-9886-05E030CD6053}"/>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3" name="TextBox 792">
          <a:extLst>
            <a:ext uri="{FF2B5EF4-FFF2-40B4-BE49-F238E27FC236}">
              <a16:creationId xmlns:a16="http://schemas.microsoft.com/office/drawing/2014/main" id="{25EEB337-C202-4383-87EF-C2F2124B480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4" name="TextBox 793">
          <a:extLst>
            <a:ext uri="{FF2B5EF4-FFF2-40B4-BE49-F238E27FC236}">
              <a16:creationId xmlns:a16="http://schemas.microsoft.com/office/drawing/2014/main" id="{C6AA1E72-5B57-4347-801D-0898B0E276E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5" name="TextBox 794">
          <a:extLst>
            <a:ext uri="{FF2B5EF4-FFF2-40B4-BE49-F238E27FC236}">
              <a16:creationId xmlns:a16="http://schemas.microsoft.com/office/drawing/2014/main" id="{8958A672-578C-456C-9215-2B0793B75C2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6" name="TextBox 795">
          <a:extLst>
            <a:ext uri="{FF2B5EF4-FFF2-40B4-BE49-F238E27FC236}">
              <a16:creationId xmlns:a16="http://schemas.microsoft.com/office/drawing/2014/main" id="{DC57B54C-21CD-45DF-A88D-F071A8ED700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7" name="TextBox 796">
          <a:extLst>
            <a:ext uri="{FF2B5EF4-FFF2-40B4-BE49-F238E27FC236}">
              <a16:creationId xmlns:a16="http://schemas.microsoft.com/office/drawing/2014/main" id="{48D8BA98-7996-4FC9-8564-3D0BAA22975C}"/>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8" name="TextBox 797">
          <a:extLst>
            <a:ext uri="{FF2B5EF4-FFF2-40B4-BE49-F238E27FC236}">
              <a16:creationId xmlns:a16="http://schemas.microsoft.com/office/drawing/2014/main" id="{C279D6D1-46B1-488C-8AAC-BA8E0FB7547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799" name="TextBox 798">
          <a:extLst>
            <a:ext uri="{FF2B5EF4-FFF2-40B4-BE49-F238E27FC236}">
              <a16:creationId xmlns:a16="http://schemas.microsoft.com/office/drawing/2014/main" id="{F98D6E7D-06EA-4BD4-A669-B495B0A6B72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0" name="TextBox 799">
          <a:extLst>
            <a:ext uri="{FF2B5EF4-FFF2-40B4-BE49-F238E27FC236}">
              <a16:creationId xmlns:a16="http://schemas.microsoft.com/office/drawing/2014/main" id="{C5ADBC64-ECFE-4499-ABDD-8A41FB1594CE}"/>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1" name="TextBox 800">
          <a:extLst>
            <a:ext uri="{FF2B5EF4-FFF2-40B4-BE49-F238E27FC236}">
              <a16:creationId xmlns:a16="http://schemas.microsoft.com/office/drawing/2014/main" id="{38B470C1-9A93-48A4-AF0B-C0F4A419073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2" name="TextBox 801">
          <a:extLst>
            <a:ext uri="{FF2B5EF4-FFF2-40B4-BE49-F238E27FC236}">
              <a16:creationId xmlns:a16="http://schemas.microsoft.com/office/drawing/2014/main" id="{68E6E8B3-F5CA-4A5D-AA7F-D07AB40AF19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3" name="TextBox 802">
          <a:extLst>
            <a:ext uri="{FF2B5EF4-FFF2-40B4-BE49-F238E27FC236}">
              <a16:creationId xmlns:a16="http://schemas.microsoft.com/office/drawing/2014/main" id="{FB53093A-C5A1-4B2F-ADF1-775310C5438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4" name="TextBox 803">
          <a:extLst>
            <a:ext uri="{FF2B5EF4-FFF2-40B4-BE49-F238E27FC236}">
              <a16:creationId xmlns:a16="http://schemas.microsoft.com/office/drawing/2014/main" id="{6239118E-6297-48CA-824E-0EDD077ABD0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5" name="TextBox 804">
          <a:extLst>
            <a:ext uri="{FF2B5EF4-FFF2-40B4-BE49-F238E27FC236}">
              <a16:creationId xmlns:a16="http://schemas.microsoft.com/office/drawing/2014/main" id="{11EA1ECF-D72A-46B0-82EA-9902E2C53A7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6" name="TextBox 805">
          <a:extLst>
            <a:ext uri="{FF2B5EF4-FFF2-40B4-BE49-F238E27FC236}">
              <a16:creationId xmlns:a16="http://schemas.microsoft.com/office/drawing/2014/main" id="{08DE2EE5-D827-4F74-8738-A385D23EEC4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7" name="TextBox 806">
          <a:extLst>
            <a:ext uri="{FF2B5EF4-FFF2-40B4-BE49-F238E27FC236}">
              <a16:creationId xmlns:a16="http://schemas.microsoft.com/office/drawing/2014/main" id="{5EB20508-A19F-443F-8338-B8A0494DF34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8" name="TextBox 807">
          <a:extLst>
            <a:ext uri="{FF2B5EF4-FFF2-40B4-BE49-F238E27FC236}">
              <a16:creationId xmlns:a16="http://schemas.microsoft.com/office/drawing/2014/main" id="{04486752-260C-4EE8-9239-0891F34FAAD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09" name="TextBox 808">
          <a:extLst>
            <a:ext uri="{FF2B5EF4-FFF2-40B4-BE49-F238E27FC236}">
              <a16:creationId xmlns:a16="http://schemas.microsoft.com/office/drawing/2014/main" id="{333D5F2B-7C0F-4365-8691-956767A9E72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0" name="TextBox 809">
          <a:extLst>
            <a:ext uri="{FF2B5EF4-FFF2-40B4-BE49-F238E27FC236}">
              <a16:creationId xmlns:a16="http://schemas.microsoft.com/office/drawing/2014/main" id="{10B0270F-D63D-4966-A00A-EED4F9D1AC4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1" name="TextBox 810">
          <a:extLst>
            <a:ext uri="{FF2B5EF4-FFF2-40B4-BE49-F238E27FC236}">
              <a16:creationId xmlns:a16="http://schemas.microsoft.com/office/drawing/2014/main" id="{28A49967-1235-4764-A5BF-F6F2B2663B0D}"/>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2" name="TextBox 811">
          <a:extLst>
            <a:ext uri="{FF2B5EF4-FFF2-40B4-BE49-F238E27FC236}">
              <a16:creationId xmlns:a16="http://schemas.microsoft.com/office/drawing/2014/main" id="{09C49F0B-EE83-4F6B-87C9-CF8BDE4B2D9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3" name="TextBox 812">
          <a:extLst>
            <a:ext uri="{FF2B5EF4-FFF2-40B4-BE49-F238E27FC236}">
              <a16:creationId xmlns:a16="http://schemas.microsoft.com/office/drawing/2014/main" id="{18022DDE-9616-47DD-8C86-74FCCEA9CB1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4" name="TextBox 813">
          <a:extLst>
            <a:ext uri="{FF2B5EF4-FFF2-40B4-BE49-F238E27FC236}">
              <a16:creationId xmlns:a16="http://schemas.microsoft.com/office/drawing/2014/main" id="{83D0867B-576A-48FA-9B2B-BF28A397635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5" name="TextBox 814">
          <a:extLst>
            <a:ext uri="{FF2B5EF4-FFF2-40B4-BE49-F238E27FC236}">
              <a16:creationId xmlns:a16="http://schemas.microsoft.com/office/drawing/2014/main" id="{B8FD2AE8-5A5F-4E75-B543-EEC3CF0B3663}"/>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6" name="TextBox 815">
          <a:extLst>
            <a:ext uri="{FF2B5EF4-FFF2-40B4-BE49-F238E27FC236}">
              <a16:creationId xmlns:a16="http://schemas.microsoft.com/office/drawing/2014/main" id="{FBE1B017-6DA0-46A2-9B87-65C5C5ED224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7" name="TextBox 816">
          <a:extLst>
            <a:ext uri="{FF2B5EF4-FFF2-40B4-BE49-F238E27FC236}">
              <a16:creationId xmlns:a16="http://schemas.microsoft.com/office/drawing/2014/main" id="{B0CC5CE3-4AB9-4780-A30C-218F07DF35B7}"/>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8" name="TextBox 817">
          <a:extLst>
            <a:ext uri="{FF2B5EF4-FFF2-40B4-BE49-F238E27FC236}">
              <a16:creationId xmlns:a16="http://schemas.microsoft.com/office/drawing/2014/main" id="{45BA9DF4-CF0E-4E00-9952-047BE72656F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19" name="TextBox 818">
          <a:extLst>
            <a:ext uri="{FF2B5EF4-FFF2-40B4-BE49-F238E27FC236}">
              <a16:creationId xmlns:a16="http://schemas.microsoft.com/office/drawing/2014/main" id="{D2378BC9-B84B-4E0F-86E0-C17A6B7BCC1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0" name="TextBox 819">
          <a:extLst>
            <a:ext uri="{FF2B5EF4-FFF2-40B4-BE49-F238E27FC236}">
              <a16:creationId xmlns:a16="http://schemas.microsoft.com/office/drawing/2014/main" id="{E9BAF43C-A577-43FD-8467-A6DC61338A1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1" name="TextBox 820">
          <a:extLst>
            <a:ext uri="{FF2B5EF4-FFF2-40B4-BE49-F238E27FC236}">
              <a16:creationId xmlns:a16="http://schemas.microsoft.com/office/drawing/2014/main" id="{8D479869-2679-4FA9-B326-F9F40909601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2" name="TextBox 821">
          <a:extLst>
            <a:ext uri="{FF2B5EF4-FFF2-40B4-BE49-F238E27FC236}">
              <a16:creationId xmlns:a16="http://schemas.microsoft.com/office/drawing/2014/main" id="{5A2D0D5D-D486-4EC3-BD29-3BC8A7FF2CF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3" name="TextBox 822">
          <a:extLst>
            <a:ext uri="{FF2B5EF4-FFF2-40B4-BE49-F238E27FC236}">
              <a16:creationId xmlns:a16="http://schemas.microsoft.com/office/drawing/2014/main" id="{054DAE0A-CB2C-464B-871B-59DC093A5DA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4" name="TextBox 823">
          <a:extLst>
            <a:ext uri="{FF2B5EF4-FFF2-40B4-BE49-F238E27FC236}">
              <a16:creationId xmlns:a16="http://schemas.microsoft.com/office/drawing/2014/main" id="{9EE0DE5D-FC87-439B-937C-C333E7D5F99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5" name="TextBox 824">
          <a:extLst>
            <a:ext uri="{FF2B5EF4-FFF2-40B4-BE49-F238E27FC236}">
              <a16:creationId xmlns:a16="http://schemas.microsoft.com/office/drawing/2014/main" id="{852DC88C-A94F-42BD-973C-A54A713A63C3}"/>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6" name="TextBox 825">
          <a:extLst>
            <a:ext uri="{FF2B5EF4-FFF2-40B4-BE49-F238E27FC236}">
              <a16:creationId xmlns:a16="http://schemas.microsoft.com/office/drawing/2014/main" id="{48C40F44-DAF0-49D9-95F9-7B3A24C4D2F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7" name="TextBox 826">
          <a:extLst>
            <a:ext uri="{FF2B5EF4-FFF2-40B4-BE49-F238E27FC236}">
              <a16:creationId xmlns:a16="http://schemas.microsoft.com/office/drawing/2014/main" id="{CA1A39A4-ED7D-4E2C-9043-B9C180DBFE8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8" name="TextBox 827">
          <a:extLst>
            <a:ext uri="{FF2B5EF4-FFF2-40B4-BE49-F238E27FC236}">
              <a16:creationId xmlns:a16="http://schemas.microsoft.com/office/drawing/2014/main" id="{D32ADB1B-9AE5-4350-BBF0-BA587F0BE93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29" name="TextBox 828">
          <a:extLst>
            <a:ext uri="{FF2B5EF4-FFF2-40B4-BE49-F238E27FC236}">
              <a16:creationId xmlns:a16="http://schemas.microsoft.com/office/drawing/2014/main" id="{A08C8FAD-E1E3-4E1F-B7B5-71712A53334D}"/>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0" name="TextBox 829">
          <a:extLst>
            <a:ext uri="{FF2B5EF4-FFF2-40B4-BE49-F238E27FC236}">
              <a16:creationId xmlns:a16="http://schemas.microsoft.com/office/drawing/2014/main" id="{5A4CD965-F7D7-487F-97F7-6EEB6DA759CE}"/>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1" name="TextBox 830">
          <a:extLst>
            <a:ext uri="{FF2B5EF4-FFF2-40B4-BE49-F238E27FC236}">
              <a16:creationId xmlns:a16="http://schemas.microsoft.com/office/drawing/2014/main" id="{EE3E009E-84C4-4E04-8306-0C136F143E2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2" name="TextBox 831">
          <a:extLst>
            <a:ext uri="{FF2B5EF4-FFF2-40B4-BE49-F238E27FC236}">
              <a16:creationId xmlns:a16="http://schemas.microsoft.com/office/drawing/2014/main" id="{F77193DE-20B2-411B-9378-6CFB0F7F636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3" name="TextBox 832">
          <a:extLst>
            <a:ext uri="{FF2B5EF4-FFF2-40B4-BE49-F238E27FC236}">
              <a16:creationId xmlns:a16="http://schemas.microsoft.com/office/drawing/2014/main" id="{071FE3E7-CF3E-4DDA-93F6-D28C6F0D708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4" name="TextBox 833">
          <a:extLst>
            <a:ext uri="{FF2B5EF4-FFF2-40B4-BE49-F238E27FC236}">
              <a16:creationId xmlns:a16="http://schemas.microsoft.com/office/drawing/2014/main" id="{62FD6149-EE35-4A0B-82BD-B8605FE6FA8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5" name="TextBox 834">
          <a:extLst>
            <a:ext uri="{FF2B5EF4-FFF2-40B4-BE49-F238E27FC236}">
              <a16:creationId xmlns:a16="http://schemas.microsoft.com/office/drawing/2014/main" id="{645F2D38-2757-4EC7-974E-6F39AD85F8F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6" name="TextBox 835">
          <a:extLst>
            <a:ext uri="{FF2B5EF4-FFF2-40B4-BE49-F238E27FC236}">
              <a16:creationId xmlns:a16="http://schemas.microsoft.com/office/drawing/2014/main" id="{05147C25-83D5-4A82-9A26-2CAD36A0DC1D}"/>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7" name="TextBox 836">
          <a:extLst>
            <a:ext uri="{FF2B5EF4-FFF2-40B4-BE49-F238E27FC236}">
              <a16:creationId xmlns:a16="http://schemas.microsoft.com/office/drawing/2014/main" id="{4518B7B9-7EE2-4CD9-9BD7-3706981E1B2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8" name="TextBox 837">
          <a:extLst>
            <a:ext uri="{FF2B5EF4-FFF2-40B4-BE49-F238E27FC236}">
              <a16:creationId xmlns:a16="http://schemas.microsoft.com/office/drawing/2014/main" id="{1FE017CA-4FB0-4054-AC42-A8CB018178D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39" name="TextBox 838">
          <a:extLst>
            <a:ext uri="{FF2B5EF4-FFF2-40B4-BE49-F238E27FC236}">
              <a16:creationId xmlns:a16="http://schemas.microsoft.com/office/drawing/2014/main" id="{59B56E8E-68AA-4534-B3D5-89C7212D0CE5}"/>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0" name="TextBox 839">
          <a:extLst>
            <a:ext uri="{FF2B5EF4-FFF2-40B4-BE49-F238E27FC236}">
              <a16:creationId xmlns:a16="http://schemas.microsoft.com/office/drawing/2014/main" id="{D018E7F0-6D2A-4EA2-BDB4-9F430553531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1" name="TextBox 840">
          <a:extLst>
            <a:ext uri="{FF2B5EF4-FFF2-40B4-BE49-F238E27FC236}">
              <a16:creationId xmlns:a16="http://schemas.microsoft.com/office/drawing/2014/main" id="{4E0D4064-F0A3-459D-A081-1541BC65897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2" name="TextBox 841">
          <a:extLst>
            <a:ext uri="{FF2B5EF4-FFF2-40B4-BE49-F238E27FC236}">
              <a16:creationId xmlns:a16="http://schemas.microsoft.com/office/drawing/2014/main" id="{D32B3B66-092A-45B5-BCBF-72E5F143EDBD}"/>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3" name="TextBox 842">
          <a:extLst>
            <a:ext uri="{FF2B5EF4-FFF2-40B4-BE49-F238E27FC236}">
              <a16:creationId xmlns:a16="http://schemas.microsoft.com/office/drawing/2014/main" id="{24704A33-09F7-4517-A39C-D6B4B75F730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4" name="TextBox 843">
          <a:extLst>
            <a:ext uri="{FF2B5EF4-FFF2-40B4-BE49-F238E27FC236}">
              <a16:creationId xmlns:a16="http://schemas.microsoft.com/office/drawing/2014/main" id="{BD33B7AA-3533-4C1B-B2F7-368BCB64041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5" name="TextBox 844">
          <a:extLst>
            <a:ext uri="{FF2B5EF4-FFF2-40B4-BE49-F238E27FC236}">
              <a16:creationId xmlns:a16="http://schemas.microsoft.com/office/drawing/2014/main" id="{F89864F1-85C4-4E85-9F4A-A3961FCBF2A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6" name="TextBox 845">
          <a:extLst>
            <a:ext uri="{FF2B5EF4-FFF2-40B4-BE49-F238E27FC236}">
              <a16:creationId xmlns:a16="http://schemas.microsoft.com/office/drawing/2014/main" id="{E6D06844-C884-4B88-BAF6-C60E1984672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7" name="TextBox 846">
          <a:extLst>
            <a:ext uri="{FF2B5EF4-FFF2-40B4-BE49-F238E27FC236}">
              <a16:creationId xmlns:a16="http://schemas.microsoft.com/office/drawing/2014/main" id="{A9428DEC-AC52-4D1F-A8A0-214BE5903D3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8" name="TextBox 847">
          <a:extLst>
            <a:ext uri="{FF2B5EF4-FFF2-40B4-BE49-F238E27FC236}">
              <a16:creationId xmlns:a16="http://schemas.microsoft.com/office/drawing/2014/main" id="{B239E757-3116-4EB6-A8DF-5B22A3A4FC5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49" name="TextBox 848">
          <a:extLst>
            <a:ext uri="{FF2B5EF4-FFF2-40B4-BE49-F238E27FC236}">
              <a16:creationId xmlns:a16="http://schemas.microsoft.com/office/drawing/2014/main" id="{2E345DB4-94D8-4284-94D5-A9E00C5E2473}"/>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0" name="TextBox 849">
          <a:extLst>
            <a:ext uri="{FF2B5EF4-FFF2-40B4-BE49-F238E27FC236}">
              <a16:creationId xmlns:a16="http://schemas.microsoft.com/office/drawing/2014/main" id="{E374FF53-E043-481D-8587-914630BC350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1" name="TextBox 850">
          <a:extLst>
            <a:ext uri="{FF2B5EF4-FFF2-40B4-BE49-F238E27FC236}">
              <a16:creationId xmlns:a16="http://schemas.microsoft.com/office/drawing/2014/main" id="{F18E0B01-51EB-4074-A74A-F49520FE5B7C}"/>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2" name="TextBox 851">
          <a:extLst>
            <a:ext uri="{FF2B5EF4-FFF2-40B4-BE49-F238E27FC236}">
              <a16:creationId xmlns:a16="http://schemas.microsoft.com/office/drawing/2014/main" id="{813A9628-428A-4B27-B303-3FDE7237B56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3" name="TextBox 852">
          <a:extLst>
            <a:ext uri="{FF2B5EF4-FFF2-40B4-BE49-F238E27FC236}">
              <a16:creationId xmlns:a16="http://schemas.microsoft.com/office/drawing/2014/main" id="{2674BCC9-5703-4FB9-B355-C71863741F4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4" name="TextBox 853">
          <a:extLst>
            <a:ext uri="{FF2B5EF4-FFF2-40B4-BE49-F238E27FC236}">
              <a16:creationId xmlns:a16="http://schemas.microsoft.com/office/drawing/2014/main" id="{C67B3883-25CA-4F60-B1D8-CE763C4C775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5" name="TextBox 854">
          <a:extLst>
            <a:ext uri="{FF2B5EF4-FFF2-40B4-BE49-F238E27FC236}">
              <a16:creationId xmlns:a16="http://schemas.microsoft.com/office/drawing/2014/main" id="{8B9C7C38-A8B1-463D-A3D9-1B858BA2D9D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6" name="TextBox 855">
          <a:extLst>
            <a:ext uri="{FF2B5EF4-FFF2-40B4-BE49-F238E27FC236}">
              <a16:creationId xmlns:a16="http://schemas.microsoft.com/office/drawing/2014/main" id="{1C361425-A842-4380-AA77-11C6FDC91CB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7" name="TextBox 856">
          <a:extLst>
            <a:ext uri="{FF2B5EF4-FFF2-40B4-BE49-F238E27FC236}">
              <a16:creationId xmlns:a16="http://schemas.microsoft.com/office/drawing/2014/main" id="{DF9E7437-A23C-4F9C-8073-C424FD12D60C}"/>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8" name="TextBox 857">
          <a:extLst>
            <a:ext uri="{FF2B5EF4-FFF2-40B4-BE49-F238E27FC236}">
              <a16:creationId xmlns:a16="http://schemas.microsoft.com/office/drawing/2014/main" id="{71619841-7F0F-409B-A2E7-34745EE3C11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59" name="TextBox 858">
          <a:extLst>
            <a:ext uri="{FF2B5EF4-FFF2-40B4-BE49-F238E27FC236}">
              <a16:creationId xmlns:a16="http://schemas.microsoft.com/office/drawing/2014/main" id="{339A80F9-C6B2-43A1-99AA-58AF716F080A}"/>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0" name="TextBox 859">
          <a:extLst>
            <a:ext uri="{FF2B5EF4-FFF2-40B4-BE49-F238E27FC236}">
              <a16:creationId xmlns:a16="http://schemas.microsoft.com/office/drawing/2014/main" id="{5B655B8D-7DD9-4737-971D-599EA232EA50}"/>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1" name="TextBox 860">
          <a:extLst>
            <a:ext uri="{FF2B5EF4-FFF2-40B4-BE49-F238E27FC236}">
              <a16:creationId xmlns:a16="http://schemas.microsoft.com/office/drawing/2014/main" id="{81EE0A24-7A57-40C6-B0D2-44769AF79293}"/>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2" name="TextBox 861">
          <a:extLst>
            <a:ext uri="{FF2B5EF4-FFF2-40B4-BE49-F238E27FC236}">
              <a16:creationId xmlns:a16="http://schemas.microsoft.com/office/drawing/2014/main" id="{1B325294-36EF-4BC1-A8BE-E4883807CBB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3" name="TextBox 862">
          <a:extLst>
            <a:ext uri="{FF2B5EF4-FFF2-40B4-BE49-F238E27FC236}">
              <a16:creationId xmlns:a16="http://schemas.microsoft.com/office/drawing/2014/main" id="{9B9C9768-368C-4E0B-8B2C-E072060C729D}"/>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4" name="TextBox 863">
          <a:extLst>
            <a:ext uri="{FF2B5EF4-FFF2-40B4-BE49-F238E27FC236}">
              <a16:creationId xmlns:a16="http://schemas.microsoft.com/office/drawing/2014/main" id="{5B02E803-0FB6-4327-807D-39767782614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5" name="TextBox 864">
          <a:extLst>
            <a:ext uri="{FF2B5EF4-FFF2-40B4-BE49-F238E27FC236}">
              <a16:creationId xmlns:a16="http://schemas.microsoft.com/office/drawing/2014/main" id="{1474E115-C94B-4759-910B-81797284A24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6" name="TextBox 865">
          <a:extLst>
            <a:ext uri="{FF2B5EF4-FFF2-40B4-BE49-F238E27FC236}">
              <a16:creationId xmlns:a16="http://schemas.microsoft.com/office/drawing/2014/main" id="{59A3FE59-923B-40E5-A5FE-14F251144EB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7" name="TextBox 866">
          <a:extLst>
            <a:ext uri="{FF2B5EF4-FFF2-40B4-BE49-F238E27FC236}">
              <a16:creationId xmlns:a16="http://schemas.microsoft.com/office/drawing/2014/main" id="{DCCE1EDA-1B0A-4F89-B9B8-2109D4A8677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8" name="TextBox 867">
          <a:extLst>
            <a:ext uri="{FF2B5EF4-FFF2-40B4-BE49-F238E27FC236}">
              <a16:creationId xmlns:a16="http://schemas.microsoft.com/office/drawing/2014/main" id="{D957F000-1DAA-4352-8901-C8E579C5520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69" name="TextBox 868">
          <a:extLst>
            <a:ext uri="{FF2B5EF4-FFF2-40B4-BE49-F238E27FC236}">
              <a16:creationId xmlns:a16="http://schemas.microsoft.com/office/drawing/2014/main" id="{83727FA8-21F4-486C-9F80-F7F98E95F70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0" name="TextBox 869">
          <a:extLst>
            <a:ext uri="{FF2B5EF4-FFF2-40B4-BE49-F238E27FC236}">
              <a16:creationId xmlns:a16="http://schemas.microsoft.com/office/drawing/2014/main" id="{E8E0D800-89BF-4605-9647-F24CA6D499E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1" name="TextBox 870">
          <a:extLst>
            <a:ext uri="{FF2B5EF4-FFF2-40B4-BE49-F238E27FC236}">
              <a16:creationId xmlns:a16="http://schemas.microsoft.com/office/drawing/2014/main" id="{A65F6E90-B03F-421F-A6CD-CE0C6C5C3152}"/>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2" name="TextBox 871">
          <a:extLst>
            <a:ext uri="{FF2B5EF4-FFF2-40B4-BE49-F238E27FC236}">
              <a16:creationId xmlns:a16="http://schemas.microsoft.com/office/drawing/2014/main" id="{A6D319A6-35C2-4A47-9951-746BF032010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3" name="TextBox 872">
          <a:extLst>
            <a:ext uri="{FF2B5EF4-FFF2-40B4-BE49-F238E27FC236}">
              <a16:creationId xmlns:a16="http://schemas.microsoft.com/office/drawing/2014/main" id="{51547A7B-0241-440F-A0A1-486815F9650F}"/>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4" name="TextBox 873">
          <a:extLst>
            <a:ext uri="{FF2B5EF4-FFF2-40B4-BE49-F238E27FC236}">
              <a16:creationId xmlns:a16="http://schemas.microsoft.com/office/drawing/2014/main" id="{69C7CF3E-5CD7-470A-A3AE-C7E30B1633E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5" name="TextBox 874">
          <a:extLst>
            <a:ext uri="{FF2B5EF4-FFF2-40B4-BE49-F238E27FC236}">
              <a16:creationId xmlns:a16="http://schemas.microsoft.com/office/drawing/2014/main" id="{661DE4B7-05D8-463D-99C6-93A49A0D2CE6}"/>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6" name="TextBox 875">
          <a:extLst>
            <a:ext uri="{FF2B5EF4-FFF2-40B4-BE49-F238E27FC236}">
              <a16:creationId xmlns:a16="http://schemas.microsoft.com/office/drawing/2014/main" id="{69002893-1E9F-4C0B-A53B-34EDF0561D6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7" name="TextBox 876">
          <a:extLst>
            <a:ext uri="{FF2B5EF4-FFF2-40B4-BE49-F238E27FC236}">
              <a16:creationId xmlns:a16="http://schemas.microsoft.com/office/drawing/2014/main" id="{D1C4C813-E4A2-4C1C-9752-3B7859B1EA3C}"/>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8" name="TextBox 877">
          <a:extLst>
            <a:ext uri="{FF2B5EF4-FFF2-40B4-BE49-F238E27FC236}">
              <a16:creationId xmlns:a16="http://schemas.microsoft.com/office/drawing/2014/main" id="{A6E74C4F-377A-45B3-B833-6F83B19E01E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79" name="TextBox 878">
          <a:extLst>
            <a:ext uri="{FF2B5EF4-FFF2-40B4-BE49-F238E27FC236}">
              <a16:creationId xmlns:a16="http://schemas.microsoft.com/office/drawing/2014/main" id="{06351F2C-03A9-44CE-8A1D-666A5ED01A13}"/>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0" name="TextBox 879">
          <a:extLst>
            <a:ext uri="{FF2B5EF4-FFF2-40B4-BE49-F238E27FC236}">
              <a16:creationId xmlns:a16="http://schemas.microsoft.com/office/drawing/2014/main" id="{2D155EC9-038B-4F3B-A424-52C7F22BA371}"/>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1" name="TextBox 880">
          <a:extLst>
            <a:ext uri="{FF2B5EF4-FFF2-40B4-BE49-F238E27FC236}">
              <a16:creationId xmlns:a16="http://schemas.microsoft.com/office/drawing/2014/main" id="{DF04C20C-B536-44A4-A2E2-0EA83977DAD4}"/>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2" name="TextBox 881">
          <a:extLst>
            <a:ext uri="{FF2B5EF4-FFF2-40B4-BE49-F238E27FC236}">
              <a16:creationId xmlns:a16="http://schemas.microsoft.com/office/drawing/2014/main" id="{B68E14BC-82E8-4D3F-AA19-C398DCCA6F9B}"/>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3" name="TextBox 882">
          <a:extLst>
            <a:ext uri="{FF2B5EF4-FFF2-40B4-BE49-F238E27FC236}">
              <a16:creationId xmlns:a16="http://schemas.microsoft.com/office/drawing/2014/main" id="{CD0478C8-D1B6-4DBF-AB4A-0AA375169C18}"/>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4" name="TextBox 883">
          <a:extLst>
            <a:ext uri="{FF2B5EF4-FFF2-40B4-BE49-F238E27FC236}">
              <a16:creationId xmlns:a16="http://schemas.microsoft.com/office/drawing/2014/main" id="{30D7A90C-20A5-4EFD-8A63-E990CDBC5F43}"/>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5" name="TextBox 884">
          <a:extLst>
            <a:ext uri="{FF2B5EF4-FFF2-40B4-BE49-F238E27FC236}">
              <a16:creationId xmlns:a16="http://schemas.microsoft.com/office/drawing/2014/main" id="{8AEFFA10-1B2F-4B77-944E-3FCE1733D5C9}"/>
            </a:ext>
          </a:extLst>
        </xdr:cNvPr>
        <xdr:cNvSpPr txBox="1"/>
      </xdr:nvSpPr>
      <xdr:spPr>
        <a:xfrm>
          <a:off x="9829800" y="2412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86" name="TextBox 885">
          <a:extLst>
            <a:ext uri="{FF2B5EF4-FFF2-40B4-BE49-F238E27FC236}">
              <a16:creationId xmlns:a16="http://schemas.microsoft.com/office/drawing/2014/main" id="{0B4F6606-DCD3-4E33-9012-FAB87BE5C203}"/>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87" name="TextBox 886">
          <a:extLst>
            <a:ext uri="{FF2B5EF4-FFF2-40B4-BE49-F238E27FC236}">
              <a16:creationId xmlns:a16="http://schemas.microsoft.com/office/drawing/2014/main" id="{F618DF1C-E914-40BA-9E20-8AA49FEC6210}"/>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88" name="TextBox 887">
          <a:extLst>
            <a:ext uri="{FF2B5EF4-FFF2-40B4-BE49-F238E27FC236}">
              <a16:creationId xmlns:a16="http://schemas.microsoft.com/office/drawing/2014/main" id="{5B582842-E139-4932-9125-CC38C7F6A112}"/>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89" name="TextBox 888">
          <a:extLst>
            <a:ext uri="{FF2B5EF4-FFF2-40B4-BE49-F238E27FC236}">
              <a16:creationId xmlns:a16="http://schemas.microsoft.com/office/drawing/2014/main" id="{950604A3-488D-4804-92C3-3718633651B4}"/>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0" name="TextBox 889">
          <a:extLst>
            <a:ext uri="{FF2B5EF4-FFF2-40B4-BE49-F238E27FC236}">
              <a16:creationId xmlns:a16="http://schemas.microsoft.com/office/drawing/2014/main" id="{7DCC99E8-C5B5-46F4-8EF3-956252293DE8}"/>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1" name="TextBox 890">
          <a:extLst>
            <a:ext uri="{FF2B5EF4-FFF2-40B4-BE49-F238E27FC236}">
              <a16:creationId xmlns:a16="http://schemas.microsoft.com/office/drawing/2014/main" id="{7DC7C33B-8440-4A46-AA36-F7A5BC1E62A4}"/>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2" name="TextBox 891">
          <a:extLst>
            <a:ext uri="{FF2B5EF4-FFF2-40B4-BE49-F238E27FC236}">
              <a16:creationId xmlns:a16="http://schemas.microsoft.com/office/drawing/2014/main" id="{92A1EB02-2237-4A97-AC49-09E32EBD9B57}"/>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3" name="TextBox 892">
          <a:extLst>
            <a:ext uri="{FF2B5EF4-FFF2-40B4-BE49-F238E27FC236}">
              <a16:creationId xmlns:a16="http://schemas.microsoft.com/office/drawing/2014/main" id="{D7873E94-1B80-456D-8C54-532877CB209F}"/>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4" name="TextBox 893">
          <a:extLst>
            <a:ext uri="{FF2B5EF4-FFF2-40B4-BE49-F238E27FC236}">
              <a16:creationId xmlns:a16="http://schemas.microsoft.com/office/drawing/2014/main" id="{6737A5A8-3324-488D-A32E-D0D6C532AC05}"/>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5" name="TextBox 894">
          <a:extLst>
            <a:ext uri="{FF2B5EF4-FFF2-40B4-BE49-F238E27FC236}">
              <a16:creationId xmlns:a16="http://schemas.microsoft.com/office/drawing/2014/main" id="{D69F5A3F-D4FD-47E0-B9D8-D7782FE370F3}"/>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6" name="TextBox 895">
          <a:extLst>
            <a:ext uri="{FF2B5EF4-FFF2-40B4-BE49-F238E27FC236}">
              <a16:creationId xmlns:a16="http://schemas.microsoft.com/office/drawing/2014/main" id="{D009E8CB-6520-4F07-B93A-7D239D4A9C75}"/>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7" name="TextBox 896">
          <a:extLst>
            <a:ext uri="{FF2B5EF4-FFF2-40B4-BE49-F238E27FC236}">
              <a16:creationId xmlns:a16="http://schemas.microsoft.com/office/drawing/2014/main" id="{C0A37E4B-A690-41C3-804D-9E7EC35A3F7F}"/>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8" name="TextBox 897">
          <a:extLst>
            <a:ext uri="{FF2B5EF4-FFF2-40B4-BE49-F238E27FC236}">
              <a16:creationId xmlns:a16="http://schemas.microsoft.com/office/drawing/2014/main" id="{B7750208-D4A8-4976-9F4A-56619A3EAAB3}"/>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899" name="TextBox 898">
          <a:extLst>
            <a:ext uri="{FF2B5EF4-FFF2-40B4-BE49-F238E27FC236}">
              <a16:creationId xmlns:a16="http://schemas.microsoft.com/office/drawing/2014/main" id="{0906E021-CEC8-4883-8049-FEE1D5C778EF}"/>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0" name="TextBox 899">
          <a:extLst>
            <a:ext uri="{FF2B5EF4-FFF2-40B4-BE49-F238E27FC236}">
              <a16:creationId xmlns:a16="http://schemas.microsoft.com/office/drawing/2014/main" id="{74A9808F-8609-4D6D-89C4-116E85220CFC}"/>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1" name="TextBox 900">
          <a:extLst>
            <a:ext uri="{FF2B5EF4-FFF2-40B4-BE49-F238E27FC236}">
              <a16:creationId xmlns:a16="http://schemas.microsoft.com/office/drawing/2014/main" id="{D4681E1B-21C4-4CCF-AFEB-B58D9AAF33CC}"/>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2" name="TextBox 901">
          <a:extLst>
            <a:ext uri="{FF2B5EF4-FFF2-40B4-BE49-F238E27FC236}">
              <a16:creationId xmlns:a16="http://schemas.microsoft.com/office/drawing/2014/main" id="{F823E16A-E0C4-4DAA-9042-D1966DDD03FC}"/>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3" name="TextBox 902">
          <a:extLst>
            <a:ext uri="{FF2B5EF4-FFF2-40B4-BE49-F238E27FC236}">
              <a16:creationId xmlns:a16="http://schemas.microsoft.com/office/drawing/2014/main" id="{00E37634-C273-4408-80AC-C687FD7EF665}"/>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4" name="TextBox 903">
          <a:extLst>
            <a:ext uri="{FF2B5EF4-FFF2-40B4-BE49-F238E27FC236}">
              <a16:creationId xmlns:a16="http://schemas.microsoft.com/office/drawing/2014/main" id="{52145B36-9FC4-46C3-8851-28AEA9E277CB}"/>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5" name="TextBox 904">
          <a:extLst>
            <a:ext uri="{FF2B5EF4-FFF2-40B4-BE49-F238E27FC236}">
              <a16:creationId xmlns:a16="http://schemas.microsoft.com/office/drawing/2014/main" id="{1FA2EF50-3461-431A-B873-168D22D5FC6D}"/>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6" name="TextBox 905">
          <a:extLst>
            <a:ext uri="{FF2B5EF4-FFF2-40B4-BE49-F238E27FC236}">
              <a16:creationId xmlns:a16="http://schemas.microsoft.com/office/drawing/2014/main" id="{6EAB9226-EAF5-496D-9B92-7D7120B12574}"/>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7" name="TextBox 906">
          <a:extLst>
            <a:ext uri="{FF2B5EF4-FFF2-40B4-BE49-F238E27FC236}">
              <a16:creationId xmlns:a16="http://schemas.microsoft.com/office/drawing/2014/main" id="{5E5A9E70-A647-482E-9E4E-483409965502}"/>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8" name="TextBox 907">
          <a:extLst>
            <a:ext uri="{FF2B5EF4-FFF2-40B4-BE49-F238E27FC236}">
              <a16:creationId xmlns:a16="http://schemas.microsoft.com/office/drawing/2014/main" id="{1C66E1C8-BA7A-460F-B937-266F4E776941}"/>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09" name="TextBox 908">
          <a:extLst>
            <a:ext uri="{FF2B5EF4-FFF2-40B4-BE49-F238E27FC236}">
              <a16:creationId xmlns:a16="http://schemas.microsoft.com/office/drawing/2014/main" id="{964F7197-E49B-4AB0-81D2-F0A908534671}"/>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740</xdr:row>
      <xdr:rowOff>0</xdr:rowOff>
    </xdr:from>
    <xdr:ext cx="184731" cy="264560"/>
    <xdr:sp macro="" textlink="">
      <xdr:nvSpPr>
        <xdr:cNvPr id="910" name="TextBox 909">
          <a:extLst>
            <a:ext uri="{FF2B5EF4-FFF2-40B4-BE49-F238E27FC236}">
              <a16:creationId xmlns:a16="http://schemas.microsoft.com/office/drawing/2014/main" id="{4BF1DF69-0364-4BA4-A231-CDF3C9B54151}"/>
            </a:ext>
          </a:extLst>
        </xdr:cNvPr>
        <xdr:cNvSpPr txBox="1"/>
      </xdr:nvSpPr>
      <xdr:spPr>
        <a:xfrm>
          <a:off x="9829800" y="2415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1" name="TextBox 910">
          <a:extLst>
            <a:ext uri="{FF2B5EF4-FFF2-40B4-BE49-F238E27FC236}">
              <a16:creationId xmlns:a16="http://schemas.microsoft.com/office/drawing/2014/main" id="{FF271FA1-F659-413E-9E6A-ACDE1C4CFBC3}"/>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2" name="TextBox 911">
          <a:extLst>
            <a:ext uri="{FF2B5EF4-FFF2-40B4-BE49-F238E27FC236}">
              <a16:creationId xmlns:a16="http://schemas.microsoft.com/office/drawing/2014/main" id="{04A8BA42-801E-4D0D-AFE6-FF3723650FBE}"/>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3" name="TextBox 912">
          <a:extLst>
            <a:ext uri="{FF2B5EF4-FFF2-40B4-BE49-F238E27FC236}">
              <a16:creationId xmlns:a16="http://schemas.microsoft.com/office/drawing/2014/main" id="{7DE38CEC-3787-455B-8E74-EBA6E61FC8E0}"/>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4" name="TextBox 913">
          <a:extLst>
            <a:ext uri="{FF2B5EF4-FFF2-40B4-BE49-F238E27FC236}">
              <a16:creationId xmlns:a16="http://schemas.microsoft.com/office/drawing/2014/main" id="{0944DD89-BC40-4282-BA3B-9F16176B3C2C}"/>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5" name="TextBox 914">
          <a:extLst>
            <a:ext uri="{FF2B5EF4-FFF2-40B4-BE49-F238E27FC236}">
              <a16:creationId xmlns:a16="http://schemas.microsoft.com/office/drawing/2014/main" id="{FEB72678-0255-4848-8EF0-468E3391F509}"/>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6" name="TextBox 915">
          <a:extLst>
            <a:ext uri="{FF2B5EF4-FFF2-40B4-BE49-F238E27FC236}">
              <a16:creationId xmlns:a16="http://schemas.microsoft.com/office/drawing/2014/main" id="{DF4860AD-D825-4591-9867-C855E927DF90}"/>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7" name="TextBox 916">
          <a:extLst>
            <a:ext uri="{FF2B5EF4-FFF2-40B4-BE49-F238E27FC236}">
              <a16:creationId xmlns:a16="http://schemas.microsoft.com/office/drawing/2014/main" id="{4B400471-B58E-443A-9094-AD6B8886F5ED}"/>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8" name="TextBox 917">
          <a:extLst>
            <a:ext uri="{FF2B5EF4-FFF2-40B4-BE49-F238E27FC236}">
              <a16:creationId xmlns:a16="http://schemas.microsoft.com/office/drawing/2014/main" id="{0CD27DCA-8866-4F71-BC69-5AE84B18574B}"/>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19" name="TextBox 918">
          <a:extLst>
            <a:ext uri="{FF2B5EF4-FFF2-40B4-BE49-F238E27FC236}">
              <a16:creationId xmlns:a16="http://schemas.microsoft.com/office/drawing/2014/main" id="{70A9D0DF-8027-412E-A291-02CDB865725A}"/>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0" name="TextBox 919">
          <a:extLst>
            <a:ext uri="{FF2B5EF4-FFF2-40B4-BE49-F238E27FC236}">
              <a16:creationId xmlns:a16="http://schemas.microsoft.com/office/drawing/2014/main" id="{37A7DE4C-C7C8-437A-929A-7AC49EC1F44D}"/>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1" name="TextBox 920">
          <a:extLst>
            <a:ext uri="{FF2B5EF4-FFF2-40B4-BE49-F238E27FC236}">
              <a16:creationId xmlns:a16="http://schemas.microsoft.com/office/drawing/2014/main" id="{379AA169-540F-40FA-B7C7-D36E58EA52AF}"/>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2" name="TextBox 921">
          <a:extLst>
            <a:ext uri="{FF2B5EF4-FFF2-40B4-BE49-F238E27FC236}">
              <a16:creationId xmlns:a16="http://schemas.microsoft.com/office/drawing/2014/main" id="{5B43D2AE-AA72-4F4C-AA9D-4C652A50D884}"/>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3" name="TextBox 922">
          <a:extLst>
            <a:ext uri="{FF2B5EF4-FFF2-40B4-BE49-F238E27FC236}">
              <a16:creationId xmlns:a16="http://schemas.microsoft.com/office/drawing/2014/main" id="{0F723BF2-C678-4EF5-8480-E12DFA0C9733}"/>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4" name="TextBox 923">
          <a:extLst>
            <a:ext uri="{FF2B5EF4-FFF2-40B4-BE49-F238E27FC236}">
              <a16:creationId xmlns:a16="http://schemas.microsoft.com/office/drawing/2014/main" id="{95FDB311-A5E6-45B6-9611-680D63F26D6C}"/>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5" name="TextBox 924">
          <a:extLst>
            <a:ext uri="{FF2B5EF4-FFF2-40B4-BE49-F238E27FC236}">
              <a16:creationId xmlns:a16="http://schemas.microsoft.com/office/drawing/2014/main" id="{A42FB858-784F-468D-8DD0-99AEC488DB87}"/>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6" name="TextBox 925">
          <a:extLst>
            <a:ext uri="{FF2B5EF4-FFF2-40B4-BE49-F238E27FC236}">
              <a16:creationId xmlns:a16="http://schemas.microsoft.com/office/drawing/2014/main" id="{8AB06576-5F70-4811-A877-E9D502206973}"/>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7" name="TextBox 926">
          <a:extLst>
            <a:ext uri="{FF2B5EF4-FFF2-40B4-BE49-F238E27FC236}">
              <a16:creationId xmlns:a16="http://schemas.microsoft.com/office/drawing/2014/main" id="{02275172-4285-463A-9862-530A2F99E2FA}"/>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8" name="TextBox 927">
          <a:extLst>
            <a:ext uri="{FF2B5EF4-FFF2-40B4-BE49-F238E27FC236}">
              <a16:creationId xmlns:a16="http://schemas.microsoft.com/office/drawing/2014/main" id="{148B2BAE-00BC-4D3B-B1A0-1E616D549A58}"/>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29" name="TextBox 928">
          <a:extLst>
            <a:ext uri="{FF2B5EF4-FFF2-40B4-BE49-F238E27FC236}">
              <a16:creationId xmlns:a16="http://schemas.microsoft.com/office/drawing/2014/main" id="{DB600282-E3C5-4247-89E6-B880F87009C8}"/>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0" name="TextBox 929">
          <a:extLst>
            <a:ext uri="{FF2B5EF4-FFF2-40B4-BE49-F238E27FC236}">
              <a16:creationId xmlns:a16="http://schemas.microsoft.com/office/drawing/2014/main" id="{6CB5A9D5-B4EE-4796-AE57-6E095C37880F}"/>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1" name="TextBox 930">
          <a:extLst>
            <a:ext uri="{FF2B5EF4-FFF2-40B4-BE49-F238E27FC236}">
              <a16:creationId xmlns:a16="http://schemas.microsoft.com/office/drawing/2014/main" id="{ABF1B520-19BA-4266-82EE-10E88BF41F82}"/>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2" name="TextBox 931">
          <a:extLst>
            <a:ext uri="{FF2B5EF4-FFF2-40B4-BE49-F238E27FC236}">
              <a16:creationId xmlns:a16="http://schemas.microsoft.com/office/drawing/2014/main" id="{0B18202B-93C2-4B7F-B963-1C522F5A7AC2}"/>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3" name="TextBox 932">
          <a:extLst>
            <a:ext uri="{FF2B5EF4-FFF2-40B4-BE49-F238E27FC236}">
              <a16:creationId xmlns:a16="http://schemas.microsoft.com/office/drawing/2014/main" id="{6A2E1866-0BC4-4DCB-A332-092CB85552B9}"/>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4" name="TextBox 933">
          <a:extLst>
            <a:ext uri="{FF2B5EF4-FFF2-40B4-BE49-F238E27FC236}">
              <a16:creationId xmlns:a16="http://schemas.microsoft.com/office/drawing/2014/main" id="{4DAA24B8-1013-462B-880C-5D40C57BF233}"/>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5" name="TextBox 934">
          <a:extLst>
            <a:ext uri="{FF2B5EF4-FFF2-40B4-BE49-F238E27FC236}">
              <a16:creationId xmlns:a16="http://schemas.microsoft.com/office/drawing/2014/main" id="{3D168C21-5C54-4483-A153-65C5B89F6A7E}"/>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6" name="TextBox 935">
          <a:extLst>
            <a:ext uri="{FF2B5EF4-FFF2-40B4-BE49-F238E27FC236}">
              <a16:creationId xmlns:a16="http://schemas.microsoft.com/office/drawing/2014/main" id="{7FF6B3EF-CE02-4553-83F0-5140F53B9127}"/>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7" name="TextBox 936">
          <a:extLst>
            <a:ext uri="{FF2B5EF4-FFF2-40B4-BE49-F238E27FC236}">
              <a16:creationId xmlns:a16="http://schemas.microsoft.com/office/drawing/2014/main" id="{8FE8DBB2-8468-438E-B7DD-B372CE4B9B93}"/>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8" name="TextBox 937">
          <a:extLst>
            <a:ext uri="{FF2B5EF4-FFF2-40B4-BE49-F238E27FC236}">
              <a16:creationId xmlns:a16="http://schemas.microsoft.com/office/drawing/2014/main" id="{0E99D621-76A1-47DC-B80A-0A23CF78327E}"/>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39" name="TextBox 938">
          <a:extLst>
            <a:ext uri="{FF2B5EF4-FFF2-40B4-BE49-F238E27FC236}">
              <a16:creationId xmlns:a16="http://schemas.microsoft.com/office/drawing/2014/main" id="{443F0DDF-11A5-4AE6-8564-CD2DD20CCE2A}"/>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0" name="TextBox 939">
          <a:extLst>
            <a:ext uri="{FF2B5EF4-FFF2-40B4-BE49-F238E27FC236}">
              <a16:creationId xmlns:a16="http://schemas.microsoft.com/office/drawing/2014/main" id="{20B2D419-0B62-4859-8292-94DE3561928C}"/>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1" name="TextBox 940">
          <a:extLst>
            <a:ext uri="{FF2B5EF4-FFF2-40B4-BE49-F238E27FC236}">
              <a16:creationId xmlns:a16="http://schemas.microsoft.com/office/drawing/2014/main" id="{4BEDA827-2861-4895-A04A-9AB6FF5946C1}"/>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2" name="TextBox 941">
          <a:extLst>
            <a:ext uri="{FF2B5EF4-FFF2-40B4-BE49-F238E27FC236}">
              <a16:creationId xmlns:a16="http://schemas.microsoft.com/office/drawing/2014/main" id="{362C823A-C920-4909-936F-14F4876D239D}"/>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3" name="TextBox 942">
          <a:extLst>
            <a:ext uri="{FF2B5EF4-FFF2-40B4-BE49-F238E27FC236}">
              <a16:creationId xmlns:a16="http://schemas.microsoft.com/office/drawing/2014/main" id="{A43E3184-DB4A-46EE-BCCC-60C5B1FA4F5F}"/>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4" name="TextBox 943">
          <a:extLst>
            <a:ext uri="{FF2B5EF4-FFF2-40B4-BE49-F238E27FC236}">
              <a16:creationId xmlns:a16="http://schemas.microsoft.com/office/drawing/2014/main" id="{2B23BF2B-332D-4F51-89A8-5CA0E5C7E144}"/>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5" name="TextBox 944">
          <a:extLst>
            <a:ext uri="{FF2B5EF4-FFF2-40B4-BE49-F238E27FC236}">
              <a16:creationId xmlns:a16="http://schemas.microsoft.com/office/drawing/2014/main" id="{007A503C-AF0F-42B2-B63C-CB369110CCD2}"/>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6" name="TextBox 945">
          <a:extLst>
            <a:ext uri="{FF2B5EF4-FFF2-40B4-BE49-F238E27FC236}">
              <a16:creationId xmlns:a16="http://schemas.microsoft.com/office/drawing/2014/main" id="{6094B700-883F-4B30-AC5E-80F30FF5AAD0}"/>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7" name="TextBox 946">
          <a:extLst>
            <a:ext uri="{FF2B5EF4-FFF2-40B4-BE49-F238E27FC236}">
              <a16:creationId xmlns:a16="http://schemas.microsoft.com/office/drawing/2014/main" id="{27C24FAD-DE38-4980-8A4F-5A4FC7EE68B6}"/>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8" name="TextBox 947">
          <a:extLst>
            <a:ext uri="{FF2B5EF4-FFF2-40B4-BE49-F238E27FC236}">
              <a16:creationId xmlns:a16="http://schemas.microsoft.com/office/drawing/2014/main" id="{534C7DBF-14E2-48B6-8F44-9E48FDF4BE3E}"/>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49" name="TextBox 948">
          <a:extLst>
            <a:ext uri="{FF2B5EF4-FFF2-40B4-BE49-F238E27FC236}">
              <a16:creationId xmlns:a16="http://schemas.microsoft.com/office/drawing/2014/main" id="{FB8C9AF2-6235-4E09-A56C-48EF4BD7B065}"/>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0" name="TextBox 949">
          <a:extLst>
            <a:ext uri="{FF2B5EF4-FFF2-40B4-BE49-F238E27FC236}">
              <a16:creationId xmlns:a16="http://schemas.microsoft.com/office/drawing/2014/main" id="{A8158213-B838-415E-B315-5242E4F2ABA5}"/>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1" name="TextBox 950">
          <a:extLst>
            <a:ext uri="{FF2B5EF4-FFF2-40B4-BE49-F238E27FC236}">
              <a16:creationId xmlns:a16="http://schemas.microsoft.com/office/drawing/2014/main" id="{F8DC09CC-57E7-4346-B31F-2805DFD2730D}"/>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2" name="TextBox 951">
          <a:extLst>
            <a:ext uri="{FF2B5EF4-FFF2-40B4-BE49-F238E27FC236}">
              <a16:creationId xmlns:a16="http://schemas.microsoft.com/office/drawing/2014/main" id="{C14B8814-6298-4FF6-B640-D2D59B1233BD}"/>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3" name="TextBox 952">
          <a:extLst>
            <a:ext uri="{FF2B5EF4-FFF2-40B4-BE49-F238E27FC236}">
              <a16:creationId xmlns:a16="http://schemas.microsoft.com/office/drawing/2014/main" id="{7D54126C-EC04-4A60-A891-BD5B2E3C734B}"/>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4" name="TextBox 953">
          <a:extLst>
            <a:ext uri="{FF2B5EF4-FFF2-40B4-BE49-F238E27FC236}">
              <a16:creationId xmlns:a16="http://schemas.microsoft.com/office/drawing/2014/main" id="{1E0EDF61-2D8D-4C3B-9296-20208007ED70}"/>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5" name="TextBox 954">
          <a:extLst>
            <a:ext uri="{FF2B5EF4-FFF2-40B4-BE49-F238E27FC236}">
              <a16:creationId xmlns:a16="http://schemas.microsoft.com/office/drawing/2014/main" id="{A693B17C-5EE6-4B18-8BEF-F695862EA2F6}"/>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6" name="TextBox 955">
          <a:extLst>
            <a:ext uri="{FF2B5EF4-FFF2-40B4-BE49-F238E27FC236}">
              <a16:creationId xmlns:a16="http://schemas.microsoft.com/office/drawing/2014/main" id="{AAE1CFBD-8076-43E6-ACA8-5C4DE12AB669}"/>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7" name="TextBox 956">
          <a:extLst>
            <a:ext uri="{FF2B5EF4-FFF2-40B4-BE49-F238E27FC236}">
              <a16:creationId xmlns:a16="http://schemas.microsoft.com/office/drawing/2014/main" id="{AF429B26-C632-4853-83F1-759CE9BC8F26}"/>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8" name="TextBox 957">
          <a:extLst>
            <a:ext uri="{FF2B5EF4-FFF2-40B4-BE49-F238E27FC236}">
              <a16:creationId xmlns:a16="http://schemas.microsoft.com/office/drawing/2014/main" id="{B6275BA5-9573-4029-9BBC-81646372792E}"/>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59" name="TextBox 958">
          <a:extLst>
            <a:ext uri="{FF2B5EF4-FFF2-40B4-BE49-F238E27FC236}">
              <a16:creationId xmlns:a16="http://schemas.microsoft.com/office/drawing/2014/main" id="{9ACE2FFB-21A8-4A5A-8E6E-5FE1A9C66A8F}"/>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741</xdr:row>
      <xdr:rowOff>0</xdr:rowOff>
    </xdr:from>
    <xdr:ext cx="184731" cy="264560"/>
    <xdr:sp macro="" textlink="">
      <xdr:nvSpPr>
        <xdr:cNvPr id="960" name="TextBox 959">
          <a:extLst>
            <a:ext uri="{FF2B5EF4-FFF2-40B4-BE49-F238E27FC236}">
              <a16:creationId xmlns:a16="http://schemas.microsoft.com/office/drawing/2014/main" id="{5432ADD1-A83E-4C10-82AB-74FBB86F644A}"/>
            </a:ext>
          </a:extLst>
        </xdr:cNvPr>
        <xdr:cNvSpPr txBox="1"/>
      </xdr:nvSpPr>
      <xdr:spPr>
        <a:xfrm>
          <a:off x="9829800" y="2417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1" name="TextBox 960">
          <a:extLst>
            <a:ext uri="{FF2B5EF4-FFF2-40B4-BE49-F238E27FC236}">
              <a16:creationId xmlns:a16="http://schemas.microsoft.com/office/drawing/2014/main" id="{573210CB-E6C0-4B3E-80B4-FB91C9D3974D}"/>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2" name="TextBox 961">
          <a:extLst>
            <a:ext uri="{FF2B5EF4-FFF2-40B4-BE49-F238E27FC236}">
              <a16:creationId xmlns:a16="http://schemas.microsoft.com/office/drawing/2014/main" id="{D150CBCD-21A5-43EB-873C-DE36939221CE}"/>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3" name="TextBox 962">
          <a:extLst>
            <a:ext uri="{FF2B5EF4-FFF2-40B4-BE49-F238E27FC236}">
              <a16:creationId xmlns:a16="http://schemas.microsoft.com/office/drawing/2014/main" id="{EB2B9E98-662D-47EA-8312-4EFEFDCDD8A3}"/>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4" name="TextBox 963">
          <a:extLst>
            <a:ext uri="{FF2B5EF4-FFF2-40B4-BE49-F238E27FC236}">
              <a16:creationId xmlns:a16="http://schemas.microsoft.com/office/drawing/2014/main" id="{C7028784-7AC3-4BC0-AC03-627683DABBA1}"/>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5" name="TextBox 964">
          <a:extLst>
            <a:ext uri="{FF2B5EF4-FFF2-40B4-BE49-F238E27FC236}">
              <a16:creationId xmlns:a16="http://schemas.microsoft.com/office/drawing/2014/main" id="{59894D72-5DBF-4622-99E3-C98975655636}"/>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6" name="TextBox 965">
          <a:extLst>
            <a:ext uri="{FF2B5EF4-FFF2-40B4-BE49-F238E27FC236}">
              <a16:creationId xmlns:a16="http://schemas.microsoft.com/office/drawing/2014/main" id="{92ED83A5-0B52-4654-923C-3B7817FAE2F2}"/>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7" name="TextBox 966">
          <a:extLst>
            <a:ext uri="{FF2B5EF4-FFF2-40B4-BE49-F238E27FC236}">
              <a16:creationId xmlns:a16="http://schemas.microsoft.com/office/drawing/2014/main" id="{76D91843-B077-488F-B9D6-1CB37D7E2539}"/>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8" name="TextBox 967">
          <a:extLst>
            <a:ext uri="{FF2B5EF4-FFF2-40B4-BE49-F238E27FC236}">
              <a16:creationId xmlns:a16="http://schemas.microsoft.com/office/drawing/2014/main" id="{6F567E50-BB9F-44ED-A6E8-08914FCE37FC}"/>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9" name="TextBox 968">
          <a:extLst>
            <a:ext uri="{FF2B5EF4-FFF2-40B4-BE49-F238E27FC236}">
              <a16:creationId xmlns:a16="http://schemas.microsoft.com/office/drawing/2014/main" id="{0E4C4685-04C8-4459-A5C5-AE231BD0B20A}"/>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70" name="TextBox 969">
          <a:extLst>
            <a:ext uri="{FF2B5EF4-FFF2-40B4-BE49-F238E27FC236}">
              <a16:creationId xmlns:a16="http://schemas.microsoft.com/office/drawing/2014/main" id="{EC54D8D3-8874-43F2-A868-41A5EE9E76EF}"/>
            </a:ext>
          </a:extLst>
        </xdr:cNvPr>
        <xdr:cNvSpPr txBox="1"/>
      </xdr:nvSpPr>
      <xdr:spPr>
        <a:xfrm>
          <a:off x="9829800" y="23682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1" name="TextBox 970">
          <a:extLst>
            <a:ext uri="{FF2B5EF4-FFF2-40B4-BE49-F238E27FC236}">
              <a16:creationId xmlns:a16="http://schemas.microsoft.com/office/drawing/2014/main" id="{228DFB17-3799-48C5-91E3-D30F097C4B1A}"/>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2" name="TextBox 971">
          <a:extLst>
            <a:ext uri="{FF2B5EF4-FFF2-40B4-BE49-F238E27FC236}">
              <a16:creationId xmlns:a16="http://schemas.microsoft.com/office/drawing/2014/main" id="{54210818-2F02-4829-B48E-C44A2171C434}"/>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3" name="TextBox 972">
          <a:extLst>
            <a:ext uri="{FF2B5EF4-FFF2-40B4-BE49-F238E27FC236}">
              <a16:creationId xmlns:a16="http://schemas.microsoft.com/office/drawing/2014/main" id="{2A3175F2-80F3-4C71-82AA-347CB21AB280}"/>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4" name="TextBox 973">
          <a:extLst>
            <a:ext uri="{FF2B5EF4-FFF2-40B4-BE49-F238E27FC236}">
              <a16:creationId xmlns:a16="http://schemas.microsoft.com/office/drawing/2014/main" id="{647D42EB-0E52-49CA-9320-BC73EFA58848}"/>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5" name="TextBox 974">
          <a:extLst>
            <a:ext uri="{FF2B5EF4-FFF2-40B4-BE49-F238E27FC236}">
              <a16:creationId xmlns:a16="http://schemas.microsoft.com/office/drawing/2014/main" id="{1F5AA6CA-EA2D-408B-8559-D3D05D8FFDAB}"/>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6" name="TextBox 975">
          <a:extLst>
            <a:ext uri="{FF2B5EF4-FFF2-40B4-BE49-F238E27FC236}">
              <a16:creationId xmlns:a16="http://schemas.microsoft.com/office/drawing/2014/main" id="{98A7E7CD-C582-4316-BFB3-EBF632CEE35F}"/>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7" name="TextBox 976">
          <a:extLst>
            <a:ext uri="{FF2B5EF4-FFF2-40B4-BE49-F238E27FC236}">
              <a16:creationId xmlns:a16="http://schemas.microsoft.com/office/drawing/2014/main" id="{C310CCC0-C4F7-48FE-B4B1-BB2798B9CEE5}"/>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8" name="TextBox 977">
          <a:extLst>
            <a:ext uri="{FF2B5EF4-FFF2-40B4-BE49-F238E27FC236}">
              <a16:creationId xmlns:a16="http://schemas.microsoft.com/office/drawing/2014/main" id="{881EA644-EF5B-46A3-AEB5-43445FEB2DEC}"/>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79" name="TextBox 978">
          <a:extLst>
            <a:ext uri="{FF2B5EF4-FFF2-40B4-BE49-F238E27FC236}">
              <a16:creationId xmlns:a16="http://schemas.microsoft.com/office/drawing/2014/main" id="{0570B0C5-8828-4DA5-B85D-4C701DD8D1C3}"/>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980" name="TextBox 979">
          <a:extLst>
            <a:ext uri="{FF2B5EF4-FFF2-40B4-BE49-F238E27FC236}">
              <a16:creationId xmlns:a16="http://schemas.microsoft.com/office/drawing/2014/main" id="{53EFE411-F79B-4D23-9E40-FC179A8A1BE4}"/>
            </a:ext>
          </a:extLst>
        </xdr:cNvPr>
        <xdr:cNvSpPr txBox="1"/>
      </xdr:nvSpPr>
      <xdr:spPr>
        <a:xfrm>
          <a:off x="9829800" y="23702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xdr:from>
      <xdr:col>10</xdr:col>
      <xdr:colOff>151039</xdr:colOff>
      <xdr:row>439</xdr:row>
      <xdr:rowOff>166007</xdr:rowOff>
    </xdr:from>
    <xdr:to>
      <xdr:col>15</xdr:col>
      <xdr:colOff>1202053</xdr:colOff>
      <xdr:row>451</xdr:row>
      <xdr:rowOff>8164</xdr:rowOff>
    </xdr:to>
    <xdr:sp macro="" textlink="">
      <xdr:nvSpPr>
        <xdr:cNvPr id="981" name="TextBox 980">
          <a:extLst>
            <a:ext uri="{FF2B5EF4-FFF2-40B4-BE49-F238E27FC236}">
              <a16:creationId xmlns:a16="http://schemas.microsoft.com/office/drawing/2014/main" id="{AC882427-C155-49AC-B9EB-B3FA114D1C7D}"/>
            </a:ext>
          </a:extLst>
        </xdr:cNvPr>
        <xdr:cNvSpPr txBox="1"/>
      </xdr:nvSpPr>
      <xdr:spPr>
        <a:xfrm>
          <a:off x="10514239" y="183457487"/>
          <a:ext cx="4533354" cy="2128157"/>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CREDITS (and Blame):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Data in the table has been compiled by David Chambers.  I take full responsibility for any errors - but kindly let me know if you see one/some and I will correct it.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Thanks to Lindsay Newland Bowker and Eric A. Tuttle for their work in assembling the data base; and,</a:t>
          </a:r>
        </a:p>
        <a:p>
          <a:pPr eaLnBrk="1" fontAlgn="auto" latinLnBrk="0" hangingPunct="1"/>
          <a:endParaRPr lang="en-US">
            <a:effectLst/>
          </a:endParaRPr>
        </a:p>
        <a:p>
          <a:pPr eaLnBrk="1" fontAlgn="auto" latinLnBrk="0" hangingPunct="1"/>
          <a:r>
            <a:rPr lang="en-US" sz="1100" b="1" i="0" baseline="0">
              <a:solidFill>
                <a:schemeClr val="dk1"/>
              </a:solidFill>
              <a:effectLst/>
              <a:latin typeface="+mn-lt"/>
              <a:ea typeface="+mn-ea"/>
              <a:cs typeface="+mn-cs"/>
            </a:rPr>
            <a:t>Thanks to Bill Williams for his contribution of geologic information on the deposits.</a:t>
          </a: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xdr:txBody>
    </xdr:sp>
    <xdr:clientData/>
  </xdr:twoCellAnchor>
  <xdr:oneCellAnchor>
    <xdr:from>
      <xdr:col>14</xdr:col>
      <xdr:colOff>0</xdr:colOff>
      <xdr:row>528</xdr:row>
      <xdr:rowOff>0</xdr:rowOff>
    </xdr:from>
    <xdr:ext cx="184731" cy="264560"/>
    <xdr:sp macro="" textlink="">
      <xdr:nvSpPr>
        <xdr:cNvPr id="982" name="TextBox 981">
          <a:extLst>
            <a:ext uri="{FF2B5EF4-FFF2-40B4-BE49-F238E27FC236}">
              <a16:creationId xmlns:a16="http://schemas.microsoft.com/office/drawing/2014/main" id="{46400851-FEEB-4841-9BCC-2998BEB7B2BF}"/>
            </a:ext>
          </a:extLst>
        </xdr:cNvPr>
        <xdr:cNvSpPr txBox="1"/>
      </xdr:nvSpPr>
      <xdr:spPr>
        <a:xfrm>
          <a:off x="13220700" y="20078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528</xdr:row>
      <xdr:rowOff>0</xdr:rowOff>
    </xdr:from>
    <xdr:ext cx="184731" cy="264560"/>
    <xdr:sp macro="" textlink="">
      <xdr:nvSpPr>
        <xdr:cNvPr id="983" name="TextBox 982">
          <a:extLst>
            <a:ext uri="{FF2B5EF4-FFF2-40B4-BE49-F238E27FC236}">
              <a16:creationId xmlns:a16="http://schemas.microsoft.com/office/drawing/2014/main" id="{35C9908F-E02E-4825-A550-3E6BABF0637A}"/>
            </a:ext>
          </a:extLst>
        </xdr:cNvPr>
        <xdr:cNvSpPr txBox="1"/>
      </xdr:nvSpPr>
      <xdr:spPr>
        <a:xfrm>
          <a:off x="13220700" y="20078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xdr:from>
      <xdr:col>27</xdr:col>
      <xdr:colOff>112012</xdr:colOff>
      <xdr:row>0</xdr:row>
      <xdr:rowOff>33843</xdr:rowOff>
    </xdr:from>
    <xdr:to>
      <xdr:col>31</xdr:col>
      <xdr:colOff>76578</xdr:colOff>
      <xdr:row>1</xdr:row>
      <xdr:rowOff>378551</xdr:rowOff>
    </xdr:to>
    <xdr:sp macro="" textlink="">
      <xdr:nvSpPr>
        <xdr:cNvPr id="984" name="TextBox 983">
          <a:extLst>
            <a:ext uri="{FF2B5EF4-FFF2-40B4-BE49-F238E27FC236}">
              <a16:creationId xmlns:a16="http://schemas.microsoft.com/office/drawing/2014/main" id="{D16B9ABF-6FBE-48A9-ACC9-3F3E799087C3}"/>
            </a:ext>
          </a:extLst>
        </xdr:cNvPr>
        <xdr:cNvSpPr txBox="1"/>
      </xdr:nvSpPr>
      <xdr:spPr>
        <a:xfrm>
          <a:off x="28793692" y="33843"/>
          <a:ext cx="3332606" cy="5733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b="1">
              <a:solidFill>
                <a:srgbClr val="0070C0"/>
              </a:solidFill>
            </a:rPr>
            <a:t>The magnitude index ( Col c)  indicates the overall scale of an event based on its release, runout and deaths. The index base is the decade 1991 to 2000.  The score for each component is the unweighted ratio of the event measure to the average measure for the reference decade </a:t>
          </a:r>
        </a:p>
      </xdr:txBody>
    </xdr:sp>
    <xdr:clientData/>
  </xdr:twoCellAnchor>
  <xdr:twoCellAnchor>
    <xdr:from>
      <xdr:col>31</xdr:col>
      <xdr:colOff>895350</xdr:colOff>
      <xdr:row>0</xdr:row>
      <xdr:rowOff>50556</xdr:rowOff>
    </xdr:from>
    <xdr:to>
      <xdr:col>34</xdr:col>
      <xdr:colOff>647700</xdr:colOff>
      <xdr:row>1</xdr:row>
      <xdr:rowOff>344261</xdr:rowOff>
    </xdr:to>
    <xdr:sp macro="" textlink="">
      <xdr:nvSpPr>
        <xdr:cNvPr id="985" name="TextBox 984">
          <a:extLst>
            <a:ext uri="{FF2B5EF4-FFF2-40B4-BE49-F238E27FC236}">
              <a16:creationId xmlns:a16="http://schemas.microsoft.com/office/drawing/2014/main" id="{6E13606B-9361-4B74-9CEA-23A88E17FDF5}"/>
            </a:ext>
          </a:extLst>
        </xdr:cNvPr>
        <xdr:cNvSpPr txBox="1"/>
      </xdr:nvSpPr>
      <xdr:spPr>
        <a:xfrm>
          <a:off x="32945070" y="50556"/>
          <a:ext cx="1954530" cy="5223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b="1">
              <a:solidFill>
                <a:srgbClr val="0070C0"/>
              </a:solidFill>
            </a:rPr>
            <a:t>The severity codes are based on but not excusively determned by criterion values for  release,runout &amp; deaths</a:t>
          </a:r>
        </a:p>
      </xdr:txBody>
    </xdr:sp>
    <xdr:clientData/>
  </xdr:twoCellAnchor>
  <xdr:twoCellAnchor>
    <xdr:from>
      <xdr:col>32</xdr:col>
      <xdr:colOff>206829</xdr:colOff>
      <xdr:row>418</xdr:row>
      <xdr:rowOff>152400</xdr:rowOff>
    </xdr:from>
    <xdr:to>
      <xdr:col>34</xdr:col>
      <xdr:colOff>449038</xdr:colOff>
      <xdr:row>420</xdr:row>
      <xdr:rowOff>135234</xdr:rowOff>
    </xdr:to>
    <xdr:sp macro="" textlink="">
      <xdr:nvSpPr>
        <xdr:cNvPr id="986" name="TextBox 985">
          <a:extLst>
            <a:ext uri="{FF2B5EF4-FFF2-40B4-BE49-F238E27FC236}">
              <a16:creationId xmlns:a16="http://schemas.microsoft.com/office/drawing/2014/main" id="{9F744777-922A-4B91-986A-200A4548B0F9}"/>
            </a:ext>
          </a:extLst>
        </xdr:cNvPr>
        <xdr:cNvSpPr txBox="1"/>
      </xdr:nvSpPr>
      <xdr:spPr>
        <a:xfrm>
          <a:off x="33170949" y="178064160"/>
          <a:ext cx="1529989" cy="8972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solidFill>
                <a:srgbClr val="0070C0"/>
              </a:solidFill>
            </a:rPr>
            <a:t>The index values differentiate magnitude amongst the three severity codes</a:t>
          </a:r>
        </a:p>
      </xdr:txBody>
    </xdr:sp>
    <xdr:clientData/>
  </xdr:twoCellAnchor>
  <xdr:twoCellAnchor>
    <xdr:from>
      <xdr:col>19</xdr:col>
      <xdr:colOff>598714</xdr:colOff>
      <xdr:row>417</xdr:row>
      <xdr:rowOff>261257</xdr:rowOff>
    </xdr:from>
    <xdr:to>
      <xdr:col>25</xdr:col>
      <xdr:colOff>684266</xdr:colOff>
      <xdr:row>419</xdr:row>
      <xdr:rowOff>360162</xdr:rowOff>
    </xdr:to>
    <xdr:sp macro="" textlink="">
      <xdr:nvSpPr>
        <xdr:cNvPr id="987" name="TextBox 986">
          <a:extLst>
            <a:ext uri="{FF2B5EF4-FFF2-40B4-BE49-F238E27FC236}">
              <a16:creationId xmlns:a16="http://schemas.microsoft.com/office/drawing/2014/main" id="{2784BB56-68F8-41EA-884A-9306A75B8152}"/>
            </a:ext>
          </a:extLst>
        </xdr:cNvPr>
        <xdr:cNvSpPr txBox="1"/>
      </xdr:nvSpPr>
      <xdr:spPr>
        <a:xfrm>
          <a:off x="24258814" y="177616757"/>
          <a:ext cx="3659332" cy="10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solidFill>
                <a:srgbClr val="0070C0"/>
              </a:solidFill>
            </a:rPr>
            <a:t>Complete doumentation on the index is available from Bowker Associates(LNBowker@BowkerAssociates.org).  The difference in total scores for each of the three varaiables indicates the releative incidence of reporting on the variable. ( ie not every record has a documented entry for each of the three variable) We determined that no  weightng was necessary to insure that each variable is equally represented</a:t>
          </a:r>
          <a:r>
            <a:rPr lang="en-US" sz="900" b="1"/>
            <a:t> </a:t>
          </a:r>
        </a:p>
        <a:p>
          <a:endParaRPr lang="en-US" sz="800" b="1"/>
        </a:p>
      </xdr:txBody>
    </xdr:sp>
    <xdr:clientData/>
  </xdr:twoCellAnchor>
  <xdr:twoCellAnchor>
    <xdr:from>
      <xdr:col>16</xdr:col>
      <xdr:colOff>727710</xdr:colOff>
      <xdr:row>455</xdr:row>
      <xdr:rowOff>66675</xdr:rowOff>
    </xdr:from>
    <xdr:to>
      <xdr:col>16</xdr:col>
      <xdr:colOff>3943350</xdr:colOff>
      <xdr:row>494</xdr:row>
      <xdr:rowOff>171450</xdr:rowOff>
    </xdr:to>
    <xdr:sp macro="" textlink="">
      <xdr:nvSpPr>
        <xdr:cNvPr id="988" name="TextBox 987">
          <a:extLst>
            <a:ext uri="{FF2B5EF4-FFF2-40B4-BE49-F238E27FC236}">
              <a16:creationId xmlns:a16="http://schemas.microsoft.com/office/drawing/2014/main" id="{4019C3EC-E4CC-4EB1-878F-1CEB386AE19B}"/>
            </a:ext>
          </a:extLst>
        </xdr:cNvPr>
        <xdr:cNvSpPr txBox="1"/>
      </xdr:nvSpPr>
      <xdr:spPr>
        <a:xfrm flipH="1">
          <a:off x="17011650" y="186406155"/>
          <a:ext cx="3215640" cy="7983855"/>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en-US" sz="1200" b="1">
              <a:latin typeface="+mn-lt"/>
            </a:rPr>
            <a:t>COLORS: </a:t>
          </a:r>
        </a:p>
        <a:p>
          <a:pPr marL="0" marR="0" indent="0" defTabSz="914400" eaLnBrk="1" fontAlgn="auto" latinLnBrk="0" hangingPunct="1">
            <a:lnSpc>
              <a:spcPct val="100000"/>
            </a:lnSpc>
            <a:spcBef>
              <a:spcPts val="0"/>
            </a:spcBef>
            <a:spcAft>
              <a:spcPts val="0"/>
            </a:spcAft>
            <a:buClrTx/>
            <a:buSzTx/>
            <a:buFontTx/>
            <a:buNone/>
            <a:tabLst/>
            <a:defRPr/>
          </a:pPr>
          <a:endParaRPr lang="en-US" sz="1200" b="1" kern="100">
            <a:effectLst/>
            <a:latin typeface="+mn-lt"/>
            <a:ea typeface="Aptos" panose="020B0004020202020204" pitchFamily="34" charset="0"/>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kern="100">
              <a:effectLst/>
              <a:latin typeface="+mn-lt"/>
              <a:ea typeface="Aptos" panose="020B0004020202020204" pitchFamily="34" charset="0"/>
              <a:cs typeface="Times New Roman" panose="02020603050405020304" pitchFamily="18" charset="0"/>
            </a:rPr>
            <a:t>1.  VERY SERIOUS.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237</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125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49</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lvl="0" indent="0">
            <a:spcBef>
              <a:spcPts val="0"/>
            </a:spcBef>
            <a:spcAft>
              <a:spcPts val="0"/>
            </a:spcAft>
            <a:buFont typeface="Arial" panose="020B0604020202020204" pitchFamily="34" charset="0"/>
            <a:buNone/>
            <a:tabLst>
              <a:tab pos="457200" algn="l"/>
            </a:tabLst>
          </a:pPr>
          <a:r>
            <a:rPr lang="en-US" sz="1200" kern="100">
              <a:effectLst/>
              <a:latin typeface="+mn-lt"/>
              <a:ea typeface="Aptos" panose="020B0004020202020204" pitchFamily="34" charset="0"/>
              <a:cs typeface="Times New Roman" panose="02020603050405020304" pitchFamily="18" charset="0"/>
            </a:rPr>
            <a:t>2.  SERIOUS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255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192</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0</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3.</a:t>
          </a:r>
          <a:r>
            <a:rPr lang="en-US" sz="1200" kern="100" baseline="0">
              <a:effectLst/>
              <a:latin typeface="+mn-lt"/>
              <a:ea typeface="Aptos" panose="020B0004020202020204" pitchFamily="34" charset="0"/>
              <a:cs typeface="Times New Roman" panose="02020603050405020304" pitchFamily="18" charset="0"/>
            </a:rPr>
            <a:t> </a:t>
          </a:r>
          <a:r>
            <a:rPr lang="en-US" sz="1200" kern="100">
              <a:effectLst/>
              <a:latin typeface="+mn-lt"/>
              <a:ea typeface="Aptos" panose="020B0004020202020204" pitchFamily="34" charset="0"/>
              <a:cs typeface="Times New Roman" panose="02020603050405020304" pitchFamily="18" charset="0"/>
            </a:rPr>
            <a:t> OTHER FAILURE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180</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198</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231</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4.</a:t>
          </a:r>
          <a:r>
            <a:rPr lang="en-US" sz="1200" kern="100" baseline="0">
              <a:effectLst/>
              <a:latin typeface="+mn-lt"/>
              <a:ea typeface="Aptos" panose="020B0004020202020204" pitchFamily="34" charset="0"/>
              <a:cs typeface="Times New Roman" panose="02020603050405020304" pitchFamily="18" charset="0"/>
            </a:rPr>
            <a:t> </a:t>
          </a:r>
          <a:r>
            <a:rPr lang="en-US" sz="1200" kern="100">
              <a:effectLst/>
              <a:latin typeface="+mn-lt"/>
              <a:ea typeface="Aptos" panose="020B0004020202020204" pitchFamily="34" charset="0"/>
              <a:cs typeface="Times New Roman" panose="02020603050405020304" pitchFamily="18" charset="0"/>
            </a:rPr>
            <a:t>OTHER ACCIDENT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185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255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255</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5.  FILTERED TAILINGS, WASTE ROCK, CO-DIPOSAL, AND HEAP LEACH FAILURE</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Red	198</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Green	224</a:t>
          </a:r>
        </a:p>
        <a:p>
          <a:pPr marL="342900" marR="0" lvl="0" indent="-342900" defTabSz="914400" eaLnBrk="1" fontAlgn="auto" latinLnBrk="0" hangingPunct="1">
            <a:lnSpc>
              <a:spcPct val="100000"/>
            </a:lnSpc>
            <a:spcBef>
              <a:spcPts val="0"/>
            </a:spcBef>
            <a:spcAft>
              <a:spcPts val="0"/>
            </a:spcAft>
            <a:buClrTx/>
            <a:buSzTx/>
            <a:buFont typeface="+mj-lt"/>
            <a:buAutoNum type="alphaLcParenR"/>
            <a:tabLst>
              <a:tab pos="457200" algn="l"/>
            </a:tabLst>
            <a:defRPr/>
          </a:pPr>
          <a:r>
            <a:rPr lang="en-US" sz="1200" kern="100">
              <a:effectLst/>
              <a:latin typeface="+mn-lt"/>
              <a:ea typeface="Aptos" panose="020B0004020202020204" pitchFamily="34" charset="0"/>
              <a:cs typeface="Times New Roman" panose="02020603050405020304" pitchFamily="18" charset="0"/>
            </a:rPr>
            <a:t>Blue	180</a:t>
          </a:r>
          <a:r>
            <a:rPr lang="en-US" sz="1200">
              <a:solidFill>
                <a:schemeClr val="dk1"/>
              </a:solidFill>
              <a:effectLst/>
              <a:latin typeface="+mn-lt"/>
              <a:ea typeface="+mn-ea"/>
              <a:cs typeface="+mn-cs"/>
            </a:rPr>
            <a:t>  </a:t>
          </a:r>
          <a:endParaRPr lang="en-US" sz="1200">
            <a:effectLst/>
            <a:latin typeface="+mn-lt"/>
          </a:endParaRPr>
        </a:p>
        <a:p>
          <a:pPr marL="342900" marR="0" lvl="0" indent="-342900">
            <a:spcBef>
              <a:spcPts val="0"/>
            </a:spcBef>
            <a:spcAft>
              <a:spcPts val="0"/>
            </a:spcAft>
            <a:buFont typeface="+mj-lt"/>
            <a:buAutoNum type="alphaLcParenR"/>
            <a:tabLst>
              <a:tab pos="457200" algn="l"/>
            </a:tabLst>
          </a:pPr>
          <a:endParaRPr lang="en-US" sz="1200" kern="100">
            <a:solidFill>
              <a:schemeClr val="dk1"/>
            </a:solidFill>
            <a:effectLst/>
            <a:latin typeface="+mn-lt"/>
            <a:ea typeface="Aptos" panose="020B0004020202020204" pitchFamily="34" charset="0"/>
            <a:cs typeface="Times New Roman" panose="02020603050405020304" pitchFamily="18" charset="0"/>
          </a:endParaRPr>
        </a:p>
        <a:p>
          <a:r>
            <a:rPr lang="en-US" sz="1200">
              <a:solidFill>
                <a:schemeClr val="dk1"/>
              </a:solidFill>
              <a:effectLst/>
              <a:latin typeface="+mn-lt"/>
              <a:ea typeface="+mn-ea"/>
              <a:cs typeface="Times New Roman" panose="02020603050405020304" pitchFamily="18" charset="0"/>
            </a:rPr>
            <a:t>5.</a:t>
          </a:r>
          <a:r>
            <a:rPr lang="en-US" sz="1200" baseline="0">
              <a:solidFill>
                <a:schemeClr val="dk1"/>
              </a:solidFill>
              <a:effectLst/>
              <a:latin typeface="+mn-lt"/>
              <a:ea typeface="+mn-ea"/>
              <a:cs typeface="Times New Roman" panose="02020603050405020304" pitchFamily="18" charset="0"/>
            </a:rPr>
            <a:t> ANNUAL BLUE</a:t>
          </a:r>
          <a:r>
            <a:rPr lang="en-US" sz="1200">
              <a:solidFill>
                <a:schemeClr val="dk1"/>
              </a:solidFill>
              <a:effectLst/>
              <a:latin typeface="+mn-lt"/>
              <a:ea typeface="+mn-ea"/>
              <a:cs typeface="Times New Roman" panose="02020603050405020304" pitchFamily="18" charset="0"/>
            </a:rPr>
            <a:t>   </a:t>
          </a:r>
          <a:endParaRPr lang="en-US" sz="1200" kern="100">
            <a:effectLst/>
            <a:latin typeface="+mn-lt"/>
            <a:ea typeface="Aptos" panose="020B0004020202020204" pitchFamily="34" charset="0"/>
            <a:cs typeface="Times New Roman" panose="02020603050405020304" pitchFamily="18" charset="0"/>
          </a:endParaRP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Red	221</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Green	235</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Blue	247</a:t>
          </a:r>
        </a:p>
        <a:p>
          <a:pPr marL="228600" marR="0" algn="l">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lvl="0" indent="0">
            <a:spcBef>
              <a:spcPts val="0"/>
            </a:spcBef>
            <a:spcAft>
              <a:spcPts val="0"/>
            </a:spcAft>
            <a:buFont typeface="Arial" panose="020B0604020202020204" pitchFamily="34" charset="0"/>
            <a:buNone/>
            <a:tabLst>
              <a:tab pos="457200" algn="l"/>
            </a:tabLst>
          </a:pPr>
          <a:r>
            <a:rPr lang="en-US" sz="1200" kern="100">
              <a:solidFill>
                <a:schemeClr val="dk1"/>
              </a:solidFill>
              <a:effectLst/>
              <a:latin typeface="+mn-lt"/>
              <a:ea typeface="Aptos" panose="020B0004020202020204" pitchFamily="34" charset="0"/>
              <a:cs typeface="Times New Roman" panose="02020603050405020304" pitchFamily="18" charset="0"/>
            </a:rPr>
            <a:t>6.  ANNUAL TAN</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Red	255</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Green	242</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Blue	204</a:t>
          </a:r>
          <a:endParaRPr lang="en-US" sz="1100">
            <a:solidFill>
              <a:schemeClr val="dk1"/>
            </a:solidFill>
            <a:effectLst/>
            <a:latin typeface="Times New Roman" panose="02020603050405020304" pitchFamily="18" charset="0"/>
            <a:ea typeface="Times New Roman" panose="02020603050405020304" pitchFamily="18" charset="0"/>
            <a:cs typeface="Arial" panose="020B0604020202020204" pitchFamily="34" charset="0"/>
          </a:endParaRPr>
        </a:p>
        <a:p>
          <a:pPr marL="342900" marR="0" lvl="0" indent="-342900">
            <a:spcBef>
              <a:spcPts val="0"/>
            </a:spcBef>
            <a:spcAft>
              <a:spcPts val="0"/>
            </a:spcAft>
            <a:buFont typeface="+mj-lt"/>
            <a:buAutoNum type="alphaLcParenR"/>
            <a:tabLst>
              <a:tab pos="914400" algn="l"/>
            </a:tabLst>
          </a:pPr>
          <a:endParaRPr lang="en-US" sz="1100">
            <a:solidFill>
              <a:schemeClr val="dk1"/>
            </a:solidFill>
            <a:effectLst/>
            <a:latin typeface="Times New Roman" panose="02020603050405020304" pitchFamily="18" charset="0"/>
            <a:ea typeface="Times New Roman" panose="02020603050405020304" pitchFamily="18" charset="0"/>
            <a:cs typeface="Arial" panose="020B0604020202020204" pitchFamily="34" charset="0"/>
          </a:endParaRPr>
        </a:p>
        <a:p>
          <a:pPr marL="342900" marR="0" lvl="0" indent="-342900">
            <a:spcBef>
              <a:spcPts val="0"/>
            </a:spcBef>
            <a:spcAft>
              <a:spcPts val="0"/>
            </a:spcAft>
            <a:buFont typeface="+mj-lt"/>
            <a:buAutoNum type="alphaLcParenBoth"/>
          </a:pPr>
          <a:endParaRPr lang="en-US" sz="900" b="0"/>
        </a:p>
      </xdr:txBody>
    </xdr:sp>
    <xdr:clientData/>
  </xdr:twoCellAnchor>
  <xdr:oneCellAnchor>
    <xdr:from>
      <xdr:col>14</xdr:col>
      <xdr:colOff>0</xdr:colOff>
      <xdr:row>529</xdr:row>
      <xdr:rowOff>0</xdr:rowOff>
    </xdr:from>
    <xdr:ext cx="184731" cy="264560"/>
    <xdr:sp macro="" textlink="">
      <xdr:nvSpPr>
        <xdr:cNvPr id="989" name="TextBox 988">
          <a:extLst>
            <a:ext uri="{FF2B5EF4-FFF2-40B4-BE49-F238E27FC236}">
              <a16:creationId xmlns:a16="http://schemas.microsoft.com/office/drawing/2014/main" id="{47D2AB72-C86F-477B-8686-D004C5E462CB}"/>
            </a:ext>
          </a:extLst>
        </xdr:cNvPr>
        <xdr:cNvSpPr txBox="1"/>
      </xdr:nvSpPr>
      <xdr:spPr>
        <a:xfrm>
          <a:off x="13220700" y="2009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529</xdr:row>
      <xdr:rowOff>0</xdr:rowOff>
    </xdr:from>
    <xdr:ext cx="184731" cy="264560"/>
    <xdr:sp macro="" textlink="">
      <xdr:nvSpPr>
        <xdr:cNvPr id="990" name="TextBox 989">
          <a:extLst>
            <a:ext uri="{FF2B5EF4-FFF2-40B4-BE49-F238E27FC236}">
              <a16:creationId xmlns:a16="http://schemas.microsoft.com/office/drawing/2014/main" id="{595D2854-AA44-4FDB-A473-A10E9B232F02}"/>
            </a:ext>
          </a:extLst>
        </xdr:cNvPr>
        <xdr:cNvSpPr txBox="1"/>
      </xdr:nvSpPr>
      <xdr:spPr>
        <a:xfrm>
          <a:off x="13220700" y="2009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530</xdr:row>
      <xdr:rowOff>0</xdr:rowOff>
    </xdr:from>
    <xdr:ext cx="184731" cy="264560"/>
    <xdr:sp macro="" textlink="">
      <xdr:nvSpPr>
        <xdr:cNvPr id="991" name="TextBox 990">
          <a:extLst>
            <a:ext uri="{FF2B5EF4-FFF2-40B4-BE49-F238E27FC236}">
              <a16:creationId xmlns:a16="http://schemas.microsoft.com/office/drawing/2014/main" id="{5C070FBA-2144-447C-BF7B-3360BDB20476}"/>
            </a:ext>
          </a:extLst>
        </xdr:cNvPr>
        <xdr:cNvSpPr txBox="1"/>
      </xdr:nvSpPr>
      <xdr:spPr>
        <a:xfrm>
          <a:off x="13220700" y="20116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530</xdr:row>
      <xdr:rowOff>0</xdr:rowOff>
    </xdr:from>
    <xdr:ext cx="184731" cy="264560"/>
    <xdr:sp macro="" textlink="">
      <xdr:nvSpPr>
        <xdr:cNvPr id="992" name="TextBox 991">
          <a:extLst>
            <a:ext uri="{FF2B5EF4-FFF2-40B4-BE49-F238E27FC236}">
              <a16:creationId xmlns:a16="http://schemas.microsoft.com/office/drawing/2014/main" id="{94C5215D-2536-4EFF-BDB3-A33DA1FB0F8F}"/>
            </a:ext>
          </a:extLst>
        </xdr:cNvPr>
        <xdr:cNvSpPr txBox="1"/>
      </xdr:nvSpPr>
      <xdr:spPr>
        <a:xfrm>
          <a:off x="13220700" y="20116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531</xdr:row>
      <xdr:rowOff>0</xdr:rowOff>
    </xdr:from>
    <xdr:ext cx="184731" cy="264560"/>
    <xdr:sp macro="" textlink="">
      <xdr:nvSpPr>
        <xdr:cNvPr id="993" name="TextBox 992">
          <a:extLst>
            <a:ext uri="{FF2B5EF4-FFF2-40B4-BE49-F238E27FC236}">
              <a16:creationId xmlns:a16="http://schemas.microsoft.com/office/drawing/2014/main" id="{EF4C9969-D6E4-4914-9CFF-44BF34FCC66C}"/>
            </a:ext>
          </a:extLst>
        </xdr:cNvPr>
        <xdr:cNvSpPr txBox="1"/>
      </xdr:nvSpPr>
      <xdr:spPr>
        <a:xfrm>
          <a:off x="13220700" y="20147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531</xdr:row>
      <xdr:rowOff>0</xdr:rowOff>
    </xdr:from>
    <xdr:ext cx="184731" cy="264560"/>
    <xdr:sp macro="" textlink="">
      <xdr:nvSpPr>
        <xdr:cNvPr id="994" name="TextBox 993">
          <a:extLst>
            <a:ext uri="{FF2B5EF4-FFF2-40B4-BE49-F238E27FC236}">
              <a16:creationId xmlns:a16="http://schemas.microsoft.com/office/drawing/2014/main" id="{8C636495-2374-402B-ABA3-BCDFCA0DD5F0}"/>
            </a:ext>
          </a:extLst>
        </xdr:cNvPr>
        <xdr:cNvSpPr txBox="1"/>
      </xdr:nvSpPr>
      <xdr:spPr>
        <a:xfrm>
          <a:off x="13220700" y="20147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532</xdr:row>
      <xdr:rowOff>0</xdr:rowOff>
    </xdr:from>
    <xdr:ext cx="184731" cy="264560"/>
    <xdr:sp macro="" textlink="">
      <xdr:nvSpPr>
        <xdr:cNvPr id="995" name="TextBox 994">
          <a:extLst>
            <a:ext uri="{FF2B5EF4-FFF2-40B4-BE49-F238E27FC236}">
              <a16:creationId xmlns:a16="http://schemas.microsoft.com/office/drawing/2014/main" id="{3C6E4FF4-B1F3-4048-836A-37F359466999}"/>
            </a:ext>
          </a:extLst>
        </xdr:cNvPr>
        <xdr:cNvSpPr txBox="1"/>
      </xdr:nvSpPr>
      <xdr:spPr>
        <a:xfrm>
          <a:off x="13220700" y="2016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532</xdr:row>
      <xdr:rowOff>0</xdr:rowOff>
    </xdr:from>
    <xdr:ext cx="184731" cy="264560"/>
    <xdr:sp macro="" textlink="">
      <xdr:nvSpPr>
        <xdr:cNvPr id="996" name="TextBox 995">
          <a:extLst>
            <a:ext uri="{FF2B5EF4-FFF2-40B4-BE49-F238E27FC236}">
              <a16:creationId xmlns:a16="http://schemas.microsoft.com/office/drawing/2014/main" id="{A3C4A55C-7F17-4D4C-B4CD-5112EA0EE15F}"/>
            </a:ext>
          </a:extLst>
        </xdr:cNvPr>
        <xdr:cNvSpPr txBox="1"/>
      </xdr:nvSpPr>
      <xdr:spPr>
        <a:xfrm>
          <a:off x="13220700" y="2016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533</xdr:row>
      <xdr:rowOff>0</xdr:rowOff>
    </xdr:from>
    <xdr:ext cx="184731" cy="264560"/>
    <xdr:sp macro="" textlink="">
      <xdr:nvSpPr>
        <xdr:cNvPr id="997" name="TextBox 996">
          <a:extLst>
            <a:ext uri="{FF2B5EF4-FFF2-40B4-BE49-F238E27FC236}">
              <a16:creationId xmlns:a16="http://schemas.microsoft.com/office/drawing/2014/main" id="{A52CA140-CE3F-48C7-ABF1-1C1AFE8C3ACF}"/>
            </a:ext>
          </a:extLst>
        </xdr:cNvPr>
        <xdr:cNvSpPr txBox="1"/>
      </xdr:nvSpPr>
      <xdr:spPr>
        <a:xfrm>
          <a:off x="13220700" y="20185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533</xdr:row>
      <xdr:rowOff>0</xdr:rowOff>
    </xdr:from>
    <xdr:ext cx="184731" cy="264560"/>
    <xdr:sp macro="" textlink="">
      <xdr:nvSpPr>
        <xdr:cNvPr id="998" name="TextBox 997">
          <a:extLst>
            <a:ext uri="{FF2B5EF4-FFF2-40B4-BE49-F238E27FC236}">
              <a16:creationId xmlns:a16="http://schemas.microsoft.com/office/drawing/2014/main" id="{2AC35E4F-3143-48D3-9E5E-EEAFDC03DEAF}"/>
            </a:ext>
          </a:extLst>
        </xdr:cNvPr>
        <xdr:cNvSpPr txBox="1"/>
      </xdr:nvSpPr>
      <xdr:spPr>
        <a:xfrm>
          <a:off x="13220700" y="20185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534</xdr:row>
      <xdr:rowOff>0</xdr:rowOff>
    </xdr:from>
    <xdr:ext cx="184731" cy="264560"/>
    <xdr:sp macro="" textlink="">
      <xdr:nvSpPr>
        <xdr:cNvPr id="999" name="TextBox 998">
          <a:extLst>
            <a:ext uri="{FF2B5EF4-FFF2-40B4-BE49-F238E27FC236}">
              <a16:creationId xmlns:a16="http://schemas.microsoft.com/office/drawing/2014/main" id="{E346547F-D4E1-4E9A-B13D-F4885907C0C6}"/>
            </a:ext>
          </a:extLst>
        </xdr:cNvPr>
        <xdr:cNvSpPr txBox="1"/>
      </xdr:nvSpPr>
      <xdr:spPr>
        <a:xfrm>
          <a:off x="13220700" y="20204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534</xdr:row>
      <xdr:rowOff>0</xdr:rowOff>
    </xdr:from>
    <xdr:ext cx="184731" cy="264560"/>
    <xdr:sp macro="" textlink="">
      <xdr:nvSpPr>
        <xdr:cNvPr id="1000" name="TextBox 999">
          <a:extLst>
            <a:ext uri="{FF2B5EF4-FFF2-40B4-BE49-F238E27FC236}">
              <a16:creationId xmlns:a16="http://schemas.microsoft.com/office/drawing/2014/main" id="{F04855A1-9241-40A6-A5AB-5562A5DFA101}"/>
            </a:ext>
          </a:extLst>
        </xdr:cNvPr>
        <xdr:cNvSpPr txBox="1"/>
      </xdr:nvSpPr>
      <xdr:spPr>
        <a:xfrm>
          <a:off x="13220700" y="20204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535</xdr:row>
      <xdr:rowOff>0</xdr:rowOff>
    </xdr:from>
    <xdr:ext cx="184731" cy="264560"/>
    <xdr:sp macro="" textlink="">
      <xdr:nvSpPr>
        <xdr:cNvPr id="1001" name="TextBox 1000">
          <a:extLst>
            <a:ext uri="{FF2B5EF4-FFF2-40B4-BE49-F238E27FC236}">
              <a16:creationId xmlns:a16="http://schemas.microsoft.com/office/drawing/2014/main" id="{BB24F5E7-C210-4DC1-B04A-77D67C485F5A}"/>
            </a:ext>
          </a:extLst>
        </xdr:cNvPr>
        <xdr:cNvSpPr txBox="1"/>
      </xdr:nvSpPr>
      <xdr:spPr>
        <a:xfrm>
          <a:off x="13220700" y="2022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535</xdr:row>
      <xdr:rowOff>0</xdr:rowOff>
    </xdr:from>
    <xdr:ext cx="184731" cy="264560"/>
    <xdr:sp macro="" textlink="">
      <xdr:nvSpPr>
        <xdr:cNvPr id="1002" name="TextBox 1001">
          <a:extLst>
            <a:ext uri="{FF2B5EF4-FFF2-40B4-BE49-F238E27FC236}">
              <a16:creationId xmlns:a16="http://schemas.microsoft.com/office/drawing/2014/main" id="{856AA63B-89FC-4D3A-9F0E-C71F1289B11C}"/>
            </a:ext>
          </a:extLst>
        </xdr:cNvPr>
        <xdr:cNvSpPr txBox="1"/>
      </xdr:nvSpPr>
      <xdr:spPr>
        <a:xfrm>
          <a:off x="13220700" y="2022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536</xdr:row>
      <xdr:rowOff>0</xdr:rowOff>
    </xdr:from>
    <xdr:ext cx="184731" cy="264560"/>
    <xdr:sp macro="" textlink="">
      <xdr:nvSpPr>
        <xdr:cNvPr id="1003" name="TextBox 1002">
          <a:extLst>
            <a:ext uri="{FF2B5EF4-FFF2-40B4-BE49-F238E27FC236}">
              <a16:creationId xmlns:a16="http://schemas.microsoft.com/office/drawing/2014/main" id="{49D68A6A-3C99-485A-AA00-EA8163BBAAE1}"/>
            </a:ext>
          </a:extLst>
        </xdr:cNvPr>
        <xdr:cNvSpPr txBox="1"/>
      </xdr:nvSpPr>
      <xdr:spPr>
        <a:xfrm>
          <a:off x="13220700" y="20242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536</xdr:row>
      <xdr:rowOff>0</xdr:rowOff>
    </xdr:from>
    <xdr:ext cx="184731" cy="264560"/>
    <xdr:sp macro="" textlink="">
      <xdr:nvSpPr>
        <xdr:cNvPr id="1004" name="TextBox 1003">
          <a:extLst>
            <a:ext uri="{FF2B5EF4-FFF2-40B4-BE49-F238E27FC236}">
              <a16:creationId xmlns:a16="http://schemas.microsoft.com/office/drawing/2014/main" id="{A323FFF4-0805-4CDD-B9CE-EF9047523751}"/>
            </a:ext>
          </a:extLst>
        </xdr:cNvPr>
        <xdr:cNvSpPr txBox="1"/>
      </xdr:nvSpPr>
      <xdr:spPr>
        <a:xfrm>
          <a:off x="13220700" y="20242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537</xdr:row>
      <xdr:rowOff>0</xdr:rowOff>
    </xdr:from>
    <xdr:ext cx="184731" cy="264560"/>
    <xdr:sp macro="" textlink="">
      <xdr:nvSpPr>
        <xdr:cNvPr id="1005" name="TextBox 1004">
          <a:extLst>
            <a:ext uri="{FF2B5EF4-FFF2-40B4-BE49-F238E27FC236}">
              <a16:creationId xmlns:a16="http://schemas.microsoft.com/office/drawing/2014/main" id="{A7118E81-0F11-4FCB-8171-11CF4143C399}"/>
            </a:ext>
          </a:extLst>
        </xdr:cNvPr>
        <xdr:cNvSpPr txBox="1"/>
      </xdr:nvSpPr>
      <xdr:spPr>
        <a:xfrm>
          <a:off x="13220700" y="20261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537</xdr:row>
      <xdr:rowOff>0</xdr:rowOff>
    </xdr:from>
    <xdr:ext cx="184731" cy="264560"/>
    <xdr:sp macro="" textlink="">
      <xdr:nvSpPr>
        <xdr:cNvPr id="1006" name="TextBox 1005">
          <a:extLst>
            <a:ext uri="{FF2B5EF4-FFF2-40B4-BE49-F238E27FC236}">
              <a16:creationId xmlns:a16="http://schemas.microsoft.com/office/drawing/2014/main" id="{B9BB834B-4827-46C8-BA51-CDB92116DE5B}"/>
            </a:ext>
          </a:extLst>
        </xdr:cNvPr>
        <xdr:cNvSpPr txBox="1"/>
      </xdr:nvSpPr>
      <xdr:spPr>
        <a:xfrm>
          <a:off x="13220700" y="20261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538</xdr:row>
      <xdr:rowOff>0</xdr:rowOff>
    </xdr:from>
    <xdr:ext cx="184731" cy="264560"/>
    <xdr:sp macro="" textlink="">
      <xdr:nvSpPr>
        <xdr:cNvPr id="1007" name="TextBox 1006">
          <a:extLst>
            <a:ext uri="{FF2B5EF4-FFF2-40B4-BE49-F238E27FC236}">
              <a16:creationId xmlns:a16="http://schemas.microsoft.com/office/drawing/2014/main" id="{E617ED58-DF39-43DA-89F2-0A7BC1AE131D}"/>
            </a:ext>
          </a:extLst>
        </xdr:cNvPr>
        <xdr:cNvSpPr txBox="1"/>
      </xdr:nvSpPr>
      <xdr:spPr>
        <a:xfrm>
          <a:off x="13220700" y="20280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538</xdr:row>
      <xdr:rowOff>0</xdr:rowOff>
    </xdr:from>
    <xdr:ext cx="184731" cy="264560"/>
    <xdr:sp macro="" textlink="">
      <xdr:nvSpPr>
        <xdr:cNvPr id="1008" name="TextBox 1007">
          <a:extLst>
            <a:ext uri="{FF2B5EF4-FFF2-40B4-BE49-F238E27FC236}">
              <a16:creationId xmlns:a16="http://schemas.microsoft.com/office/drawing/2014/main" id="{7154EB97-F62B-47DD-9889-9A3CEE352128}"/>
            </a:ext>
          </a:extLst>
        </xdr:cNvPr>
        <xdr:cNvSpPr txBox="1"/>
      </xdr:nvSpPr>
      <xdr:spPr>
        <a:xfrm>
          <a:off x="13220700" y="20280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539</xdr:row>
      <xdr:rowOff>0</xdr:rowOff>
    </xdr:from>
    <xdr:ext cx="184731" cy="264560"/>
    <xdr:sp macro="" textlink="">
      <xdr:nvSpPr>
        <xdr:cNvPr id="1009" name="TextBox 1008">
          <a:extLst>
            <a:ext uri="{FF2B5EF4-FFF2-40B4-BE49-F238E27FC236}">
              <a16:creationId xmlns:a16="http://schemas.microsoft.com/office/drawing/2014/main" id="{5ECB1541-40FA-4128-B8BF-A4618AF9DF82}"/>
            </a:ext>
          </a:extLst>
        </xdr:cNvPr>
        <xdr:cNvSpPr txBox="1"/>
      </xdr:nvSpPr>
      <xdr:spPr>
        <a:xfrm>
          <a:off x="13220700" y="2029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539</xdr:row>
      <xdr:rowOff>0</xdr:rowOff>
    </xdr:from>
    <xdr:ext cx="184731" cy="264560"/>
    <xdr:sp macro="" textlink="">
      <xdr:nvSpPr>
        <xdr:cNvPr id="1010" name="TextBox 1009">
          <a:extLst>
            <a:ext uri="{FF2B5EF4-FFF2-40B4-BE49-F238E27FC236}">
              <a16:creationId xmlns:a16="http://schemas.microsoft.com/office/drawing/2014/main" id="{48A39470-BC2A-43D5-B1E5-8946FB1CFB64}"/>
            </a:ext>
          </a:extLst>
        </xdr:cNvPr>
        <xdr:cNvSpPr txBox="1"/>
      </xdr:nvSpPr>
      <xdr:spPr>
        <a:xfrm>
          <a:off x="13220700" y="2029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540</xdr:row>
      <xdr:rowOff>0</xdr:rowOff>
    </xdr:from>
    <xdr:ext cx="184731" cy="264560"/>
    <xdr:sp macro="" textlink="">
      <xdr:nvSpPr>
        <xdr:cNvPr id="1011" name="TextBox 1010">
          <a:extLst>
            <a:ext uri="{FF2B5EF4-FFF2-40B4-BE49-F238E27FC236}">
              <a16:creationId xmlns:a16="http://schemas.microsoft.com/office/drawing/2014/main" id="{3FE06F31-03FC-44C4-B0C8-033AA6E50E37}"/>
            </a:ext>
          </a:extLst>
        </xdr:cNvPr>
        <xdr:cNvSpPr txBox="1"/>
      </xdr:nvSpPr>
      <xdr:spPr>
        <a:xfrm>
          <a:off x="13220700" y="203187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540</xdr:row>
      <xdr:rowOff>0</xdr:rowOff>
    </xdr:from>
    <xdr:ext cx="184731" cy="264560"/>
    <xdr:sp macro="" textlink="">
      <xdr:nvSpPr>
        <xdr:cNvPr id="1012" name="TextBox 1011">
          <a:extLst>
            <a:ext uri="{FF2B5EF4-FFF2-40B4-BE49-F238E27FC236}">
              <a16:creationId xmlns:a16="http://schemas.microsoft.com/office/drawing/2014/main" id="{DB6ED91E-CBF4-41E4-A83C-4923A34DCBAF}"/>
            </a:ext>
          </a:extLst>
        </xdr:cNvPr>
        <xdr:cNvSpPr txBox="1"/>
      </xdr:nvSpPr>
      <xdr:spPr>
        <a:xfrm>
          <a:off x="13220700" y="203187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541</xdr:row>
      <xdr:rowOff>0</xdr:rowOff>
    </xdr:from>
    <xdr:ext cx="184731" cy="264560"/>
    <xdr:sp macro="" textlink="">
      <xdr:nvSpPr>
        <xdr:cNvPr id="1013" name="TextBox 1012">
          <a:extLst>
            <a:ext uri="{FF2B5EF4-FFF2-40B4-BE49-F238E27FC236}">
              <a16:creationId xmlns:a16="http://schemas.microsoft.com/office/drawing/2014/main" id="{E29CBB5B-14E4-4512-AB60-07D4F0E12233}"/>
            </a:ext>
          </a:extLst>
        </xdr:cNvPr>
        <xdr:cNvSpPr txBox="1"/>
      </xdr:nvSpPr>
      <xdr:spPr>
        <a:xfrm>
          <a:off x="13220700" y="20337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541</xdr:row>
      <xdr:rowOff>0</xdr:rowOff>
    </xdr:from>
    <xdr:ext cx="184731" cy="264560"/>
    <xdr:sp macro="" textlink="">
      <xdr:nvSpPr>
        <xdr:cNvPr id="1014" name="TextBox 1013">
          <a:extLst>
            <a:ext uri="{FF2B5EF4-FFF2-40B4-BE49-F238E27FC236}">
              <a16:creationId xmlns:a16="http://schemas.microsoft.com/office/drawing/2014/main" id="{7216088B-DDCE-4204-80E9-90C17265EC0C}"/>
            </a:ext>
          </a:extLst>
        </xdr:cNvPr>
        <xdr:cNvSpPr txBox="1"/>
      </xdr:nvSpPr>
      <xdr:spPr>
        <a:xfrm>
          <a:off x="13220700" y="20337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542</xdr:row>
      <xdr:rowOff>0</xdr:rowOff>
    </xdr:from>
    <xdr:ext cx="184731" cy="264560"/>
    <xdr:sp macro="" textlink="">
      <xdr:nvSpPr>
        <xdr:cNvPr id="1015" name="TextBox 1014">
          <a:extLst>
            <a:ext uri="{FF2B5EF4-FFF2-40B4-BE49-F238E27FC236}">
              <a16:creationId xmlns:a16="http://schemas.microsoft.com/office/drawing/2014/main" id="{7D14036F-E39A-456A-B643-A3F273D8854C}"/>
            </a:ext>
          </a:extLst>
        </xdr:cNvPr>
        <xdr:cNvSpPr txBox="1"/>
      </xdr:nvSpPr>
      <xdr:spPr>
        <a:xfrm>
          <a:off x="13220700" y="20356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542</xdr:row>
      <xdr:rowOff>0</xdr:rowOff>
    </xdr:from>
    <xdr:ext cx="184731" cy="264560"/>
    <xdr:sp macro="" textlink="">
      <xdr:nvSpPr>
        <xdr:cNvPr id="1016" name="TextBox 1015">
          <a:extLst>
            <a:ext uri="{FF2B5EF4-FFF2-40B4-BE49-F238E27FC236}">
              <a16:creationId xmlns:a16="http://schemas.microsoft.com/office/drawing/2014/main" id="{0BBD99C0-E667-4776-B625-6D745FE06906}"/>
            </a:ext>
          </a:extLst>
        </xdr:cNvPr>
        <xdr:cNvSpPr txBox="1"/>
      </xdr:nvSpPr>
      <xdr:spPr>
        <a:xfrm>
          <a:off x="13220700" y="20356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543</xdr:row>
      <xdr:rowOff>0</xdr:rowOff>
    </xdr:from>
    <xdr:ext cx="184731" cy="264560"/>
    <xdr:sp macro="" textlink="">
      <xdr:nvSpPr>
        <xdr:cNvPr id="1017" name="TextBox 1016">
          <a:extLst>
            <a:ext uri="{FF2B5EF4-FFF2-40B4-BE49-F238E27FC236}">
              <a16:creationId xmlns:a16="http://schemas.microsoft.com/office/drawing/2014/main" id="{2DAFC582-2F92-457F-8FFC-37A0A8C31546}"/>
            </a:ext>
          </a:extLst>
        </xdr:cNvPr>
        <xdr:cNvSpPr txBox="1"/>
      </xdr:nvSpPr>
      <xdr:spPr>
        <a:xfrm>
          <a:off x="13220700" y="20375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543</xdr:row>
      <xdr:rowOff>0</xdr:rowOff>
    </xdr:from>
    <xdr:ext cx="184731" cy="264560"/>
    <xdr:sp macro="" textlink="">
      <xdr:nvSpPr>
        <xdr:cNvPr id="1018" name="TextBox 1017">
          <a:extLst>
            <a:ext uri="{FF2B5EF4-FFF2-40B4-BE49-F238E27FC236}">
              <a16:creationId xmlns:a16="http://schemas.microsoft.com/office/drawing/2014/main" id="{5F851ABB-36E1-438C-A4AD-AC3BCAB5C5E5}"/>
            </a:ext>
          </a:extLst>
        </xdr:cNvPr>
        <xdr:cNvSpPr txBox="1"/>
      </xdr:nvSpPr>
      <xdr:spPr>
        <a:xfrm>
          <a:off x="13220700" y="20375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544</xdr:row>
      <xdr:rowOff>0</xdr:rowOff>
    </xdr:from>
    <xdr:ext cx="184731" cy="264560"/>
    <xdr:sp macro="" textlink="">
      <xdr:nvSpPr>
        <xdr:cNvPr id="1019" name="TextBox 1018">
          <a:extLst>
            <a:ext uri="{FF2B5EF4-FFF2-40B4-BE49-F238E27FC236}">
              <a16:creationId xmlns:a16="http://schemas.microsoft.com/office/drawing/2014/main" id="{1E77297E-8CF7-4BB4-A069-0FB77AB339A0}"/>
            </a:ext>
          </a:extLst>
        </xdr:cNvPr>
        <xdr:cNvSpPr txBox="1"/>
      </xdr:nvSpPr>
      <xdr:spPr>
        <a:xfrm>
          <a:off x="13220700" y="20394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544</xdr:row>
      <xdr:rowOff>0</xdr:rowOff>
    </xdr:from>
    <xdr:ext cx="184731" cy="264560"/>
    <xdr:sp macro="" textlink="">
      <xdr:nvSpPr>
        <xdr:cNvPr id="1020" name="TextBox 1019">
          <a:extLst>
            <a:ext uri="{FF2B5EF4-FFF2-40B4-BE49-F238E27FC236}">
              <a16:creationId xmlns:a16="http://schemas.microsoft.com/office/drawing/2014/main" id="{C56B2FE5-D0A1-4F5B-9564-14511EE6B9B9}"/>
            </a:ext>
          </a:extLst>
        </xdr:cNvPr>
        <xdr:cNvSpPr txBox="1"/>
      </xdr:nvSpPr>
      <xdr:spPr>
        <a:xfrm>
          <a:off x="13220700" y="20394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545</xdr:row>
      <xdr:rowOff>0</xdr:rowOff>
    </xdr:from>
    <xdr:ext cx="184731" cy="264560"/>
    <xdr:sp macro="" textlink="">
      <xdr:nvSpPr>
        <xdr:cNvPr id="1021" name="TextBox 1020">
          <a:extLst>
            <a:ext uri="{FF2B5EF4-FFF2-40B4-BE49-F238E27FC236}">
              <a16:creationId xmlns:a16="http://schemas.microsoft.com/office/drawing/2014/main" id="{86CD95D4-6243-46C8-8CFE-63F1BF809863}"/>
            </a:ext>
          </a:extLst>
        </xdr:cNvPr>
        <xdr:cNvSpPr txBox="1"/>
      </xdr:nvSpPr>
      <xdr:spPr>
        <a:xfrm>
          <a:off x="13220700" y="20413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545</xdr:row>
      <xdr:rowOff>0</xdr:rowOff>
    </xdr:from>
    <xdr:ext cx="184731" cy="264560"/>
    <xdr:sp macro="" textlink="">
      <xdr:nvSpPr>
        <xdr:cNvPr id="1022" name="TextBox 1021">
          <a:extLst>
            <a:ext uri="{FF2B5EF4-FFF2-40B4-BE49-F238E27FC236}">
              <a16:creationId xmlns:a16="http://schemas.microsoft.com/office/drawing/2014/main" id="{CEE5EF41-9695-4174-995D-2CF1A29FAA7C}"/>
            </a:ext>
          </a:extLst>
        </xdr:cNvPr>
        <xdr:cNvSpPr txBox="1"/>
      </xdr:nvSpPr>
      <xdr:spPr>
        <a:xfrm>
          <a:off x="13220700" y="20413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546</xdr:row>
      <xdr:rowOff>0</xdr:rowOff>
    </xdr:from>
    <xdr:ext cx="184731" cy="264560"/>
    <xdr:sp macro="" textlink="">
      <xdr:nvSpPr>
        <xdr:cNvPr id="1023" name="TextBox 1022">
          <a:extLst>
            <a:ext uri="{FF2B5EF4-FFF2-40B4-BE49-F238E27FC236}">
              <a16:creationId xmlns:a16="http://schemas.microsoft.com/office/drawing/2014/main" id="{A6CE24EF-4179-41B9-B9A8-070C0CEF725A}"/>
            </a:ext>
          </a:extLst>
        </xdr:cNvPr>
        <xdr:cNvSpPr txBox="1"/>
      </xdr:nvSpPr>
      <xdr:spPr>
        <a:xfrm>
          <a:off x="13220700" y="20433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546</xdr:row>
      <xdr:rowOff>0</xdr:rowOff>
    </xdr:from>
    <xdr:ext cx="184731" cy="264560"/>
    <xdr:sp macro="" textlink="">
      <xdr:nvSpPr>
        <xdr:cNvPr id="1024" name="TextBox 1023">
          <a:extLst>
            <a:ext uri="{FF2B5EF4-FFF2-40B4-BE49-F238E27FC236}">
              <a16:creationId xmlns:a16="http://schemas.microsoft.com/office/drawing/2014/main" id="{2ED72D1D-61BE-4AAE-9779-579D06FADAB8}"/>
            </a:ext>
          </a:extLst>
        </xdr:cNvPr>
        <xdr:cNvSpPr txBox="1"/>
      </xdr:nvSpPr>
      <xdr:spPr>
        <a:xfrm>
          <a:off x="13220700" y="20433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547</xdr:row>
      <xdr:rowOff>0</xdr:rowOff>
    </xdr:from>
    <xdr:ext cx="184731" cy="264560"/>
    <xdr:sp macro="" textlink="">
      <xdr:nvSpPr>
        <xdr:cNvPr id="1025" name="TextBox 1024">
          <a:extLst>
            <a:ext uri="{FF2B5EF4-FFF2-40B4-BE49-F238E27FC236}">
              <a16:creationId xmlns:a16="http://schemas.microsoft.com/office/drawing/2014/main" id="{9873CAC1-6CB9-4460-A9C8-2738B092E39E}"/>
            </a:ext>
          </a:extLst>
        </xdr:cNvPr>
        <xdr:cNvSpPr txBox="1"/>
      </xdr:nvSpPr>
      <xdr:spPr>
        <a:xfrm>
          <a:off x="13220700" y="2045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547</xdr:row>
      <xdr:rowOff>0</xdr:rowOff>
    </xdr:from>
    <xdr:ext cx="184731" cy="264560"/>
    <xdr:sp macro="" textlink="">
      <xdr:nvSpPr>
        <xdr:cNvPr id="1026" name="TextBox 1025">
          <a:extLst>
            <a:ext uri="{FF2B5EF4-FFF2-40B4-BE49-F238E27FC236}">
              <a16:creationId xmlns:a16="http://schemas.microsoft.com/office/drawing/2014/main" id="{8DF2E6D0-8086-425E-AB38-E025EF4891DF}"/>
            </a:ext>
          </a:extLst>
        </xdr:cNvPr>
        <xdr:cNvSpPr txBox="1"/>
      </xdr:nvSpPr>
      <xdr:spPr>
        <a:xfrm>
          <a:off x="13220700" y="2045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549</xdr:row>
      <xdr:rowOff>0</xdr:rowOff>
    </xdr:from>
    <xdr:ext cx="184731" cy="264560"/>
    <xdr:sp macro="" textlink="">
      <xdr:nvSpPr>
        <xdr:cNvPr id="1027" name="TextBox 1026">
          <a:extLst>
            <a:ext uri="{FF2B5EF4-FFF2-40B4-BE49-F238E27FC236}">
              <a16:creationId xmlns:a16="http://schemas.microsoft.com/office/drawing/2014/main" id="{FFD95CF8-C006-4BC0-A6EC-2B90BD32CC3D}"/>
            </a:ext>
          </a:extLst>
        </xdr:cNvPr>
        <xdr:cNvSpPr txBox="1"/>
      </xdr:nvSpPr>
      <xdr:spPr>
        <a:xfrm>
          <a:off x="13220700" y="204886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549</xdr:row>
      <xdr:rowOff>0</xdr:rowOff>
    </xdr:from>
    <xdr:ext cx="184731" cy="264560"/>
    <xdr:sp macro="" textlink="">
      <xdr:nvSpPr>
        <xdr:cNvPr id="1028" name="TextBox 1027">
          <a:extLst>
            <a:ext uri="{FF2B5EF4-FFF2-40B4-BE49-F238E27FC236}">
              <a16:creationId xmlns:a16="http://schemas.microsoft.com/office/drawing/2014/main" id="{D551F5BA-BD01-467C-9343-146C17FFCE06}"/>
            </a:ext>
          </a:extLst>
        </xdr:cNvPr>
        <xdr:cNvSpPr txBox="1"/>
      </xdr:nvSpPr>
      <xdr:spPr>
        <a:xfrm>
          <a:off x="13220700" y="204886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550</xdr:row>
      <xdr:rowOff>0</xdr:rowOff>
    </xdr:from>
    <xdr:ext cx="184731" cy="264560"/>
    <xdr:sp macro="" textlink="">
      <xdr:nvSpPr>
        <xdr:cNvPr id="1029" name="TextBox 1028">
          <a:extLst>
            <a:ext uri="{FF2B5EF4-FFF2-40B4-BE49-F238E27FC236}">
              <a16:creationId xmlns:a16="http://schemas.microsoft.com/office/drawing/2014/main" id="{1B1F5B59-72C3-4D2E-98B4-B5AF745EDD5F}"/>
            </a:ext>
          </a:extLst>
        </xdr:cNvPr>
        <xdr:cNvSpPr txBox="1"/>
      </xdr:nvSpPr>
      <xdr:spPr>
        <a:xfrm>
          <a:off x="13220700" y="205077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550</xdr:row>
      <xdr:rowOff>0</xdr:rowOff>
    </xdr:from>
    <xdr:ext cx="184731" cy="264560"/>
    <xdr:sp macro="" textlink="">
      <xdr:nvSpPr>
        <xdr:cNvPr id="1030" name="TextBox 1029">
          <a:extLst>
            <a:ext uri="{FF2B5EF4-FFF2-40B4-BE49-F238E27FC236}">
              <a16:creationId xmlns:a16="http://schemas.microsoft.com/office/drawing/2014/main" id="{A6EE4675-5D75-449E-8344-10CA622D3FFC}"/>
            </a:ext>
          </a:extLst>
        </xdr:cNvPr>
        <xdr:cNvSpPr txBox="1"/>
      </xdr:nvSpPr>
      <xdr:spPr>
        <a:xfrm>
          <a:off x="13220700" y="205077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20Chambers/1-TRANSFER%20DATA/CDA%20TAILINGS%20DAM%20BREAK%20DATABASE%20-%20Small%20et%20al%204Jul17%20(Autosav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dcham\1-DATA\Tailings%20Dams\1-Spreadsheets\TAILINGS%20DAM%20FAILURES%20DATA%20-%20DMC.xlsx" TargetMode="External"/><Relationship Id="rId1" Type="http://schemas.openxmlformats.org/officeDocument/2006/relationships/externalLinkPath" Target="/Users/dcham/1-DATA/Tailings%20Dams/1-Spreadsheets/TAILINGS%20DAM%20FAILURES%20DATA%20-%20DM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avid%20Chambers/1-DATA/Tailings%20Dams/1-Spreadsheets/TSF%20Failures%20With%20&amp;%20Without%20Chi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Modelling_Classes"/>
      <sheetName val="Database"/>
      <sheetName val="Database for Paper"/>
      <sheetName val="Database for Appendix"/>
      <sheetName val="Cht_Runout_H"/>
      <sheetName val="Cht_Runout_Vol"/>
      <sheetName val="Cht_Runout_Factor"/>
      <sheetName val="Cht_Runout_Mod_Factor"/>
      <sheetName val="Cht_Outflow_Impound"/>
      <sheetName val="Tables"/>
    </sheetNames>
    <sheetDataSet>
      <sheetData sheetId="0" refreshError="1"/>
      <sheetData sheetId="1" refreshError="1"/>
      <sheetData sheetId="2">
        <row r="4">
          <cell r="BH4" t="str">
            <v>1A- Flow of water and liquefied tailings.</v>
          </cell>
        </row>
      </sheetData>
      <sheetData sheetId="3" refreshError="1"/>
      <sheetData sheetId="4" refreshError="1"/>
      <sheetData sheetId="5" refreshError="1"/>
      <sheetData sheetId="6" refreshError="1"/>
      <sheetData sheetId="7" refreshError="1"/>
      <sheetData sheetId="8" refreshError="1"/>
      <sheetData sheetId="9" refreshError="1"/>
      <sheetData sheetId="10">
        <row r="6">
          <cell r="A6" t="str">
            <v>Upstream/ Tailings</v>
          </cell>
          <cell r="B6" t="str">
            <v>Active</v>
          </cell>
          <cell r="C6" t="str">
            <v>Yes</v>
          </cell>
          <cell r="D6" t="str">
            <v>Slope failure/ Static</v>
          </cell>
          <cell r="E6" t="str">
            <v>Static</v>
          </cell>
          <cell r="F6" t="str">
            <v>1A- Flow of water and liquefied tailings.</v>
          </cell>
          <cell r="G6" t="str">
            <v>Soft</v>
          </cell>
        </row>
        <row r="7">
          <cell r="A7" t="str">
            <v>Downstream/ Tailings</v>
          </cell>
          <cell r="B7" t="str">
            <v>Closed</v>
          </cell>
          <cell r="C7" t="str">
            <v>No</v>
          </cell>
          <cell r="D7" t="str">
            <v>Slope failure/ Seismic</v>
          </cell>
          <cell r="E7" t="str">
            <v>Seismic</v>
          </cell>
          <cell r="F7" t="str">
            <v>2A - Debris or mud flow.</v>
          </cell>
          <cell r="G7" t="str">
            <v>Hard</v>
          </cell>
        </row>
        <row r="8">
          <cell r="A8" t="str">
            <v>Centerline/ Tailings</v>
          </cell>
          <cell r="B8" t="str">
            <v>Unknown</v>
          </cell>
          <cell r="C8" t="str">
            <v>Unknown</v>
          </cell>
          <cell r="D8" t="str">
            <v>Slope failure/ Seepage</v>
          </cell>
          <cell r="E8" t="str">
            <v>None</v>
          </cell>
          <cell r="F8" t="str">
            <v>1B - Flow of water with eroded tailings.</v>
          </cell>
          <cell r="G8" t="str">
            <v>Coal</v>
          </cell>
        </row>
        <row r="9">
          <cell r="A9" t="str">
            <v>Upstream/ Earthfill</v>
          </cell>
          <cell r="D9" t="str">
            <v>Foundation failure</v>
          </cell>
          <cell r="E9" t="str">
            <v>Unknown</v>
          </cell>
          <cell r="F9" t="str">
            <v>2B - Slope failure.</v>
          </cell>
          <cell r="G9" t="str">
            <v>Unknown</v>
          </cell>
        </row>
        <row r="10">
          <cell r="A10" t="str">
            <v>Downstream/ Earthfill</v>
          </cell>
          <cell r="D10" t="str">
            <v>Overtopping</v>
          </cell>
          <cell r="F10" t="str">
            <v>0 - Unknown</v>
          </cell>
        </row>
        <row r="11">
          <cell r="A11" t="str">
            <v>Centerline/ Earthfill</v>
          </cell>
          <cell r="D11" t="str">
            <v>Surface erosion</v>
          </cell>
        </row>
        <row r="12">
          <cell r="A12" t="str">
            <v>Centerline/ Rockfill</v>
          </cell>
          <cell r="D12" t="str">
            <v>Internal erosion (piping)</v>
          </cell>
        </row>
        <row r="13">
          <cell r="A13" t="str">
            <v>Downstream/ Rockfill</v>
          </cell>
          <cell r="D13" t="str">
            <v>Other/
Unknown</v>
          </cell>
        </row>
        <row r="14">
          <cell r="A14" t="str">
            <v>Upstream/ Mine waste</v>
          </cell>
        </row>
        <row r="15">
          <cell r="A15" t="str">
            <v>Upstream-Centerline/ Tailings</v>
          </cell>
        </row>
        <row r="16">
          <cell r="A16" t="str">
            <v>Other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STER DATA FILE"/>
      <sheetName val="Plots"/>
      <sheetName val="ICOLD Dams"/>
      <sheetName val="US Dams &amp; Failures"/>
      <sheetName val="ASDSO US Incidents"/>
      <sheetName val="NID Tailings Dams"/>
      <sheetName val="USACE TSFs"/>
      <sheetName val="Stanford TSFs"/>
      <sheetName val="Quelpana 2019"/>
      <sheetName val="CDA Database 2017"/>
      <sheetName val="ICOLD Bul 121"/>
      <sheetName val="Wei China 2008"/>
      <sheetName val="Tailings.info"/>
      <sheetName val="Piplinks.org"/>
      <sheetName val="Rico et al 2007"/>
      <sheetName val="Villavicencio et al 2014"/>
      <sheetName val="Carmo et al 2017"/>
      <sheetName val="NPDP (2)"/>
      <sheetName val="WISE 14May19"/>
      <sheetName val="WISE - 6Jun18"/>
      <sheetName val="WISE - 18May15"/>
      <sheetName val="WISE - Nov1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SF Failures w&amp;wo China"/>
      <sheetName val="TSF Failures With &amp; Without Chi"/>
    </sheetNames>
    <definedNames>
      <definedName name="xcir1" refersTo="#REF!"/>
      <definedName name="xdata1" refersTo="#REF!"/>
      <definedName name="xdata2" refersTo="#REF!"/>
      <definedName name="xdata3" refersTo="#REF!"/>
      <definedName name="xdata4" refersTo="#REF!"/>
      <definedName name="xdata5" refersTo="#REF!"/>
      <definedName name="xdata6" refersTo="#REF!"/>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mmtimes.com/news/death-toll-hpakant-landslide-rises-20.html" TargetMode="External"/><Relationship Id="rId18" Type="http://schemas.openxmlformats.org/officeDocument/2006/relationships/hyperlink" Target="http://www.mining.com/five-bodies-rescued-collapsed-mine-mexico/,%20Rana" TargetMode="External"/><Relationship Id="rId26" Type="http://schemas.openxmlformats.org/officeDocument/2006/relationships/hyperlink" Target="https://gazetesokak.com/toroslarda-cevre-felaketi-yasandi-video/" TargetMode="External"/><Relationship Id="rId21" Type="http://schemas.openxmlformats.org/officeDocument/2006/relationships/hyperlink" Target="https://www.e1.ru/news/spool/news_id-69366844.html" TargetMode="External"/><Relationship Id="rId34" Type="http://schemas.openxmlformats.org/officeDocument/2006/relationships/hyperlink" Target="https://revistaespejo.com/2025/07/16/clausuran-mina-de-metales-rosmex-por-derrame-de-jales-que-afecto-selva-y-arroyos-en-concordia/" TargetMode="External"/><Relationship Id="rId7" Type="http://schemas.openxmlformats.org/officeDocument/2006/relationships/hyperlink" Target="https://globalnews.ca/news/805234/coalmont-villagers-fuming-over-black-river/" TargetMode="External"/><Relationship Id="rId12" Type="http://schemas.openxmlformats.org/officeDocument/2006/relationships/hyperlink" Target="https://www.efe.com/efe/english/portada/6-killed-in-landslide-abandoned-jade-mine-myanmar/50000260-3484590" TargetMode="External"/><Relationship Id="rId17" Type="http://schemas.openxmlformats.org/officeDocument/2006/relationships/hyperlink" Target="http://www.acingenieros.com/descargas/pdfs/Articulo_03_Parte_03.pdf" TargetMode="External"/><Relationship Id="rId25" Type="http://schemas.openxmlformats.org/officeDocument/2006/relationships/hyperlink" Target="https://blogs.agu.org/landslideblog/2022/01/11/pau-branco-1/" TargetMode="External"/><Relationship Id="rId33" Type="http://schemas.openxmlformats.org/officeDocument/2006/relationships/hyperlink" Target="https://stockhouse.com/news/the-market-online-news/2024/08/19/here-s-timeline-victoria-gold-mine-disaster-yukon" TargetMode="External"/><Relationship Id="rId2" Type="http://schemas.openxmlformats.org/officeDocument/2006/relationships/hyperlink" Target="http://www.futuredirections.org.au/publications/food-and-water-crises/28-global-food-and-water-crises-swa/176-chinese-city-of-4-million-left-dry-as-pollution-contaminates-water.html" TargetMode="External"/><Relationship Id="rId16" Type="http://schemas.openxmlformats.org/officeDocument/2006/relationships/hyperlink" Target="https://www.imwa.info/docs/imwa_2004/IMWA2004_12_Thienenkamp.pdf" TargetMode="External"/><Relationship Id="rId20" Type="http://schemas.openxmlformats.org/officeDocument/2006/relationships/hyperlink" Target="https://www.nytimes.com/2018/09/21/climate/florences-floodwaters-breach-defenses-at-power-plant-prompting-shutdown.html" TargetMode="External"/><Relationship Id="rId29" Type="http://schemas.openxmlformats.org/officeDocument/2006/relationships/hyperlink" Target="http://siberiantimes.com/ecology/others/news/n0671-stinking-poisoned-water-flows-towards-siberia-from-mining-city-ridder-in-kazakhstan/" TargetMode="External"/><Relationship Id="rId1" Type="http://schemas.openxmlformats.org/officeDocument/2006/relationships/hyperlink" Target="http://www.zcmc.am/" TargetMode="External"/><Relationship Id="rId6" Type="http://schemas.openxmlformats.org/officeDocument/2006/relationships/hyperlink" Target="https://www.telegraphindia.com/1170908/jsp/odisha/story_171460.jsp" TargetMode="External"/><Relationship Id="rId11" Type="http://schemas.openxmlformats.org/officeDocument/2006/relationships/hyperlink" Target="https://www.rfa.org/english/news/myanmar/landslide-05042018180440.html" TargetMode="External"/><Relationship Id="rId24" Type="http://schemas.openxmlformats.org/officeDocument/2006/relationships/hyperlink" Target="https://sandrp.in/2020/04/12/singruali-fly-ash-dam-breach-who-regulates-these-dams-in-india/,%20Rana" TargetMode="External"/><Relationship Id="rId32" Type="http://schemas.openxmlformats.org/officeDocument/2006/relationships/hyperlink" Target="https://www.facebook.com/zemazambia/posts/abnormal-discharge-of-tailings-into-luela-stream-at-rongxin-investments-limited-/1497594153784365/" TargetMode="External"/><Relationship Id="rId37" Type="http://schemas.openxmlformats.org/officeDocument/2006/relationships/drawing" Target="../drawings/drawing1.xml"/><Relationship Id="rId5" Type="http://schemas.openxmlformats.org/officeDocument/2006/relationships/hyperlink" Target="http://www.infomine.com/library/publications/docs/Golder2012.pdf%20%20took%20steam%20engine%20of%20the%20rail%20and%20killed%20people%20in%20mine%20housese" TargetMode="External"/><Relationship Id="rId15" Type="http://schemas.openxmlformats.org/officeDocument/2006/relationships/hyperlink" Target="https://d.docs.live.net/E42B196C0BDF1C9F/1-DATA/Tailings%20Dams/Lindsay/Downloads/AGA-OP12-bra-serra-grande.pdf" TargetMode="External"/><Relationship Id="rId23" Type="http://schemas.openxmlformats.org/officeDocument/2006/relationships/hyperlink" Target="https://www.rfa.org/english/news/myanmar/landslide-05042018180440.html" TargetMode="External"/><Relationship Id="rId28" Type="http://schemas.openxmlformats.org/officeDocument/2006/relationships/hyperlink" Target="https://blogs.agu.org/landslideblog/2022/04/06/wenquan-township-tailings-1/" TargetMode="External"/><Relationship Id="rId36" Type="http://schemas.openxmlformats.org/officeDocument/2006/relationships/printerSettings" Target="../printerSettings/printerSettings1.bin"/><Relationship Id="rId10" Type="http://schemas.openxmlformats.org/officeDocument/2006/relationships/hyperlink" Target="http://www.ecowatch.com/coal-ash-duke-energy-2053607683.html" TargetMode="External"/><Relationship Id="rId19" Type="http://schemas.openxmlformats.org/officeDocument/2006/relationships/hyperlink" Target="https://www.wral.com/after-florence-coal-ash-sites-near-goldsboro-completely-underwater-/17860975/" TargetMode="External"/><Relationship Id="rId31" Type="http://schemas.openxmlformats.org/officeDocument/2006/relationships/hyperlink" Target="https://www.dailymaverick.co.za/article/2022-01-11-river-turns-black-after-coal-mine-dam-collapse-next-to-rural-communities-and-hluhluwe-imfolozi-game-reserve/,%20WISE" TargetMode="External"/><Relationship Id="rId4" Type="http://schemas.openxmlformats.org/officeDocument/2006/relationships/hyperlink" Target="https://www.researchgate.net/publication/10589756_State_of_the_marine_environment_at_Little_Bay_Arm_Newfoundland_and_Labrador_Canada_10_years_after_a_do_nothing_response_to_a_mine_tailings_spill" TargetMode="External"/><Relationship Id="rId9" Type="http://schemas.openxmlformats.org/officeDocument/2006/relationships/hyperlink" Target="https://www.castanet.net/news/Kamloops/194524/225K-gallon-spill-at-mine" TargetMode="External"/><Relationship Id="rId14" Type="http://schemas.openxmlformats.org/officeDocument/2006/relationships/hyperlink" Target="https://www.townsvillebulletin.com.au/news/qni-fined-for-tailing-dam-spill/news-story/8276196b4f8f9d7b45b6dac23cece120" TargetMode="External"/><Relationship Id="rId22" Type="http://schemas.openxmlformats.org/officeDocument/2006/relationships/hyperlink" Target="https://www.rfa.org/english/news/myanmar/landslide-05042018180440.html" TargetMode="External"/><Relationship Id="rId27" Type="http://schemas.openxmlformats.org/officeDocument/2006/relationships/hyperlink" Target="https://theecologist.org/2022/mar/25/dead-fish-found-mine-dumps-water" TargetMode="External"/><Relationship Id="rId30" Type="http://schemas.openxmlformats.org/officeDocument/2006/relationships/hyperlink" Target="https://www.bulatlat.com/2005/11/26/lafayette-mining-deliberately-leaked-cyanide-says-fact-finding-mission-2/" TargetMode="External"/><Relationship Id="rId35" Type="http://schemas.openxmlformats.org/officeDocument/2006/relationships/hyperlink" Target="https://orgullomineronoticias.com/2026/03/29/mina-el-rosario-produccion-historia-y-el-desafio-permanente-de-la-seguridad-minera/" TargetMode="External"/><Relationship Id="rId8" Type="http://schemas.openxmlformats.org/officeDocument/2006/relationships/hyperlink" Target="https://news.mongabay.com/2018/02/norsk-hydro-accused-of-amazon-toxic-spill-admits-clandestine-pipeline/" TargetMode="External"/><Relationship Id="rId3" Type="http://schemas.openxmlformats.org/officeDocument/2006/relationships/hyperlink" Target="https://pure.ltu.se/portal/files/96533586/Numerical_analysis_of_staged_construction_of_an_upstream_tailings_dam.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B3EF1-AAC7-4A41-A0BF-37BD26BA3C16}">
  <sheetPr>
    <tabColor rgb="FF92D050"/>
  </sheetPr>
  <dimension ref="A1:ADF1276"/>
  <sheetViews>
    <sheetView tabSelected="1" zoomScale="80" zoomScaleNormal="80" workbookViewId="0">
      <pane xSplit="2" ySplit="3" topLeftCell="C4" activePane="bottomRight" state="frozen"/>
      <selection activeCell="AD22" sqref="AD22"/>
      <selection pane="topRight" activeCell="AD22" sqref="AD22"/>
      <selection pane="bottomLeft" activeCell="AD22" sqref="AD22"/>
      <selection pane="bottomRight" activeCell="B3" sqref="B3"/>
    </sheetView>
  </sheetViews>
  <sheetFormatPr defaultColWidth="9.109375" defaultRowHeight="14.4" x14ac:dyDescent="0.3"/>
  <cols>
    <col min="1" max="1" width="5.33203125" style="151" customWidth="1"/>
    <col min="2" max="2" width="60.109375" style="152" customWidth="1"/>
    <col min="3" max="3" width="12.88671875" style="160" customWidth="1"/>
    <col min="4" max="4" width="13.5546875" style="153" customWidth="1"/>
    <col min="5" max="5" width="10.6640625" style="153" customWidth="1"/>
    <col min="6" max="6" width="11.44140625" style="153" customWidth="1"/>
    <col min="7" max="7" width="12.21875" style="154" customWidth="1"/>
    <col min="8" max="8" width="9.33203125" style="153" customWidth="1"/>
    <col min="9" max="10" width="7.77734375" style="151" customWidth="1"/>
    <col min="11" max="11" width="9.44140625" style="153" customWidth="1"/>
    <col min="12" max="12" width="11" style="151" customWidth="1"/>
    <col min="13" max="13" width="12.109375" style="324" customWidth="1"/>
    <col min="14" max="14" width="9.109375" style="154" customWidth="1"/>
    <col min="15" max="15" width="9.109375" style="156" customWidth="1"/>
    <col min="16" max="16" width="35.5546875" style="157" customWidth="1"/>
    <col min="17" max="17" width="84.44140625" style="158" customWidth="1"/>
    <col min="18" max="18" width="9.88671875" style="159" customWidth="1"/>
    <col min="19" max="19" width="13.21875" style="160" customWidth="1"/>
    <col min="20" max="20" width="10.88671875" style="84" customWidth="1"/>
    <col min="21" max="21" width="8.109375" style="84" customWidth="1"/>
    <col min="22" max="22" width="6.44140625" style="84" customWidth="1"/>
    <col min="23" max="23" width="6.33203125" style="84" customWidth="1"/>
    <col min="24" max="24" width="9.109375" style="84"/>
    <col min="25" max="25" width="11.77734375" style="84" customWidth="1"/>
    <col min="26" max="26" width="9.44140625" style="84" customWidth="1"/>
    <col min="27" max="27" width="11.109375" style="84" bestFit="1" customWidth="1"/>
    <col min="28" max="28" width="9.109375" style="12"/>
    <col min="29" max="32" width="13.33203125" style="12" customWidth="1"/>
    <col min="33" max="33" width="9.109375" style="12"/>
    <col min="34" max="36" width="9.6640625" style="12" customWidth="1"/>
    <col min="37" max="133" width="9.109375" style="12"/>
    <col min="134" max="781" width="9.109375" style="137"/>
    <col min="782" max="16384" width="9.109375" style="138"/>
  </cols>
  <sheetData>
    <row r="1" spans="1:35" ht="18" customHeight="1" x14ac:dyDescent="0.3">
      <c r="A1" s="1" t="s">
        <v>0</v>
      </c>
      <c r="B1" s="2" t="s">
        <v>1</v>
      </c>
      <c r="C1" s="2" t="s">
        <v>2</v>
      </c>
      <c r="D1" s="2" t="s">
        <v>3</v>
      </c>
      <c r="E1" s="2" t="s">
        <v>4</v>
      </c>
      <c r="F1" s="2" t="s">
        <v>5</v>
      </c>
      <c r="G1" s="2" t="s">
        <v>6</v>
      </c>
      <c r="H1" s="3" t="s">
        <v>7</v>
      </c>
      <c r="I1" s="4" t="s">
        <v>8</v>
      </c>
      <c r="J1" s="4" t="s">
        <v>9</v>
      </c>
      <c r="K1" s="2" t="s">
        <v>10</v>
      </c>
      <c r="L1" s="5" t="s">
        <v>11</v>
      </c>
      <c r="M1" s="2" t="s">
        <v>12</v>
      </c>
      <c r="N1" s="5" t="s">
        <v>13</v>
      </c>
      <c r="O1" s="5" t="s">
        <v>14</v>
      </c>
      <c r="P1" s="5" t="s">
        <v>15</v>
      </c>
      <c r="Q1" s="5" t="s">
        <v>16</v>
      </c>
      <c r="R1" s="5" t="s">
        <v>17</v>
      </c>
      <c r="S1" s="5" t="str">
        <f>C1</f>
        <v>ORE TYPE</v>
      </c>
      <c r="T1" s="5" t="s">
        <v>18</v>
      </c>
      <c r="U1" s="5" t="s">
        <v>19</v>
      </c>
      <c r="V1" s="5" t="s">
        <v>20</v>
      </c>
      <c r="W1" s="5" t="s">
        <v>21</v>
      </c>
      <c r="X1" s="5" t="s">
        <v>22</v>
      </c>
      <c r="Y1" s="5" t="s">
        <v>23</v>
      </c>
      <c r="Z1" s="5" t="s">
        <v>24</v>
      </c>
      <c r="AA1" s="6"/>
      <c r="AB1" s="7" t="s">
        <v>25</v>
      </c>
      <c r="AC1" s="8" t="s">
        <v>26</v>
      </c>
      <c r="AD1" s="8" t="s">
        <v>27</v>
      </c>
      <c r="AE1" s="9" t="s">
        <v>28</v>
      </c>
      <c r="AF1" s="10"/>
      <c r="AG1" s="11" t="s">
        <v>29</v>
      </c>
      <c r="AH1" s="7" t="s">
        <v>30</v>
      </c>
      <c r="AI1" s="9" t="s">
        <v>31</v>
      </c>
    </row>
    <row r="2" spans="1:35" s="24" customFormat="1" ht="46.8" customHeight="1" x14ac:dyDescent="0.3">
      <c r="A2" s="13"/>
      <c r="B2" s="14"/>
      <c r="C2" s="14"/>
      <c r="D2" s="14"/>
      <c r="E2" s="14"/>
      <c r="F2" s="14"/>
      <c r="G2" s="14"/>
      <c r="H2" s="15"/>
      <c r="I2" s="16"/>
      <c r="J2" s="16"/>
      <c r="K2" s="14"/>
      <c r="L2" s="17"/>
      <c r="M2" s="14"/>
      <c r="N2" s="17"/>
      <c r="O2" s="17"/>
      <c r="P2" s="17"/>
      <c r="Q2" s="17"/>
      <c r="R2" s="17"/>
      <c r="S2" s="17"/>
      <c r="T2" s="17"/>
      <c r="U2" s="17"/>
      <c r="V2" s="17"/>
      <c r="W2" s="17"/>
      <c r="X2" s="17"/>
      <c r="Y2" s="17"/>
      <c r="Z2" s="17"/>
      <c r="AA2" s="18"/>
      <c r="AB2" s="19"/>
      <c r="AC2" s="20"/>
      <c r="AD2" s="20"/>
      <c r="AE2" s="21"/>
      <c r="AF2" s="22"/>
      <c r="AG2" s="23"/>
      <c r="AH2" s="19"/>
      <c r="AI2" s="21"/>
    </row>
    <row r="3" spans="1:35" s="24" customFormat="1" ht="15.6" x14ac:dyDescent="0.3">
      <c r="A3" s="25"/>
      <c r="B3" s="26">
        <v>46112</v>
      </c>
      <c r="C3" s="27"/>
      <c r="D3" s="27"/>
      <c r="E3" s="27"/>
      <c r="F3" s="27"/>
      <c r="G3" s="27"/>
      <c r="H3" s="28"/>
      <c r="I3" s="29"/>
      <c r="K3" s="30" t="s">
        <v>32</v>
      </c>
      <c r="L3" s="31"/>
      <c r="M3" s="27"/>
      <c r="N3" s="32"/>
      <c r="O3" s="33"/>
      <c r="P3" s="34"/>
      <c r="Q3" s="35"/>
      <c r="R3" s="36"/>
      <c r="S3" s="37"/>
      <c r="T3" s="37"/>
      <c r="U3" s="37"/>
      <c r="V3" s="38" t="s">
        <v>33</v>
      </c>
      <c r="W3" s="37"/>
      <c r="X3" s="37"/>
      <c r="Y3" s="37"/>
      <c r="Z3" s="39"/>
      <c r="AA3" s="40"/>
      <c r="AB3" s="41" t="s">
        <v>34</v>
      </c>
      <c r="AC3" s="41" t="s">
        <v>35</v>
      </c>
      <c r="AD3" s="42" t="s">
        <v>36</v>
      </c>
      <c r="AE3" s="42" t="s">
        <v>37</v>
      </c>
      <c r="AF3" s="42"/>
      <c r="AG3" s="42" t="s">
        <v>38</v>
      </c>
      <c r="AH3" s="42"/>
      <c r="AI3" s="42"/>
    </row>
    <row r="4" spans="1:35" s="12" customFormat="1" ht="15.6" x14ac:dyDescent="0.3">
      <c r="A4" s="43"/>
      <c r="B4" s="44"/>
      <c r="C4" s="45"/>
      <c r="D4" s="46"/>
      <c r="E4" s="46"/>
      <c r="F4" s="46"/>
      <c r="G4" s="47"/>
      <c r="H4" s="46"/>
      <c r="I4" s="46"/>
      <c r="J4" s="46"/>
      <c r="K4" s="48"/>
      <c r="L4" s="49"/>
      <c r="M4" s="50"/>
      <c r="N4" s="51"/>
      <c r="O4" s="51"/>
      <c r="P4" s="52"/>
      <c r="Q4" s="53"/>
      <c r="R4" s="54"/>
      <c r="S4" s="55"/>
      <c r="T4" s="56"/>
      <c r="U4" s="56"/>
      <c r="V4" s="56"/>
      <c r="W4" s="56"/>
      <c r="X4" s="56"/>
      <c r="Y4" s="56"/>
      <c r="Z4" s="56"/>
      <c r="AB4" s="57"/>
      <c r="AC4" s="57"/>
      <c r="AD4" s="57"/>
      <c r="AE4" s="57"/>
      <c r="AF4" s="58"/>
      <c r="AG4" s="58"/>
      <c r="AH4" s="58"/>
      <c r="AI4" s="58"/>
    </row>
    <row r="5" spans="1:35" s="12" customFormat="1" ht="71.400000000000006" customHeight="1" x14ac:dyDescent="0.3">
      <c r="A5" s="59">
        <v>1</v>
      </c>
      <c r="B5" s="44" t="s">
        <v>39</v>
      </c>
      <c r="C5" s="45" t="s">
        <v>40</v>
      </c>
      <c r="D5" s="46"/>
      <c r="E5" s="46"/>
      <c r="F5" s="46"/>
      <c r="G5" s="47"/>
      <c r="H5" s="46">
        <v>1</v>
      </c>
      <c r="I5" s="46" t="s">
        <v>41</v>
      </c>
      <c r="J5" s="46"/>
      <c r="K5" s="48">
        <v>2026</v>
      </c>
      <c r="L5" s="60">
        <v>46106</v>
      </c>
      <c r="M5" s="50">
        <v>50000</v>
      </c>
      <c r="N5" s="51"/>
      <c r="O5" s="51">
        <v>4</v>
      </c>
      <c r="P5" s="52" t="s">
        <v>42</v>
      </c>
      <c r="Q5" s="53" t="s">
        <v>43</v>
      </c>
      <c r="R5" s="54"/>
      <c r="S5" s="55"/>
      <c r="T5" s="56"/>
      <c r="U5" s="56"/>
      <c r="V5" s="56"/>
      <c r="W5" s="56"/>
      <c r="X5" s="56"/>
      <c r="Y5" s="56"/>
      <c r="Z5" s="56"/>
      <c r="AB5" s="57"/>
      <c r="AC5" s="57"/>
      <c r="AD5" s="57"/>
      <c r="AE5" s="57"/>
      <c r="AF5" s="58"/>
      <c r="AG5" s="58"/>
      <c r="AH5" s="58"/>
      <c r="AI5" s="58"/>
    </row>
    <row r="6" spans="1:35" s="12" customFormat="1" ht="114" customHeight="1" x14ac:dyDescent="0.3">
      <c r="A6" s="61">
        <v>2</v>
      </c>
      <c r="B6" s="44" t="s">
        <v>44</v>
      </c>
      <c r="C6" s="45" t="s">
        <v>45</v>
      </c>
      <c r="D6" s="46"/>
      <c r="E6" s="46"/>
      <c r="F6" s="46"/>
      <c r="G6" s="47"/>
      <c r="H6" s="46">
        <v>2</v>
      </c>
      <c r="I6" s="46" t="s">
        <v>46</v>
      </c>
      <c r="J6" s="46"/>
      <c r="K6" s="48">
        <v>2026</v>
      </c>
      <c r="L6" s="60">
        <v>46104</v>
      </c>
      <c r="M6" s="50"/>
      <c r="N6" s="51"/>
      <c r="O6" s="51"/>
      <c r="P6" s="52" t="s">
        <v>42</v>
      </c>
      <c r="Q6" s="53" t="s">
        <v>47</v>
      </c>
      <c r="R6" s="54"/>
      <c r="S6" s="55"/>
      <c r="T6" s="56"/>
      <c r="U6" s="56"/>
      <c r="V6" s="56"/>
      <c r="W6" s="56"/>
      <c r="X6" s="56"/>
      <c r="Y6" s="56"/>
      <c r="Z6" s="56"/>
      <c r="AB6" s="57"/>
      <c r="AC6" s="57"/>
      <c r="AD6" s="57"/>
      <c r="AE6" s="57"/>
      <c r="AF6" s="58"/>
      <c r="AG6" s="58"/>
      <c r="AH6" s="58"/>
      <c r="AI6" s="58"/>
    </row>
    <row r="7" spans="1:35" s="12" customFormat="1" ht="48.6" customHeight="1" x14ac:dyDescent="0.3">
      <c r="A7" s="59">
        <v>1</v>
      </c>
      <c r="B7" s="44" t="s">
        <v>48</v>
      </c>
      <c r="C7" s="45" t="s">
        <v>49</v>
      </c>
      <c r="D7" s="46" t="s">
        <v>50</v>
      </c>
      <c r="E7" s="46"/>
      <c r="F7" s="46"/>
      <c r="G7" s="47"/>
      <c r="H7" s="46">
        <v>2</v>
      </c>
      <c r="I7" s="46" t="s">
        <v>41</v>
      </c>
      <c r="J7" s="46" t="s">
        <v>51</v>
      </c>
      <c r="K7" s="48">
        <v>2026</v>
      </c>
      <c r="L7" s="60">
        <v>46071</v>
      </c>
      <c r="M7" s="50"/>
      <c r="N7" s="51"/>
      <c r="O7" s="51">
        <v>1</v>
      </c>
      <c r="P7" s="52" t="s">
        <v>52</v>
      </c>
      <c r="Q7" s="53" t="s">
        <v>53</v>
      </c>
      <c r="R7" s="54"/>
      <c r="S7" s="55"/>
      <c r="T7" s="56"/>
      <c r="U7" s="56"/>
      <c r="V7" s="56"/>
      <c r="W7" s="56"/>
      <c r="X7" s="56"/>
      <c r="Y7" s="56"/>
      <c r="Z7" s="56"/>
      <c r="AB7" s="57"/>
      <c r="AC7" s="57"/>
      <c r="AD7" s="57"/>
      <c r="AE7" s="57"/>
      <c r="AF7" s="58"/>
      <c r="AG7" s="58"/>
      <c r="AH7" s="58"/>
      <c r="AI7" s="58"/>
    </row>
    <row r="8" spans="1:35" s="12" customFormat="1" ht="53.4" customHeight="1" x14ac:dyDescent="0.3">
      <c r="A8" s="59">
        <v>1</v>
      </c>
      <c r="B8" s="44" t="s">
        <v>54</v>
      </c>
      <c r="C8" s="45" t="s">
        <v>55</v>
      </c>
      <c r="D8" s="46"/>
      <c r="E8" s="46"/>
      <c r="F8" s="46"/>
      <c r="G8" s="47"/>
      <c r="H8" s="46">
        <v>1</v>
      </c>
      <c r="I8" s="46" t="s">
        <v>41</v>
      </c>
      <c r="J8" s="46" t="s">
        <v>56</v>
      </c>
      <c r="K8" s="48">
        <v>2025</v>
      </c>
      <c r="L8" s="60">
        <v>45984</v>
      </c>
      <c r="M8" s="50"/>
      <c r="N8" s="51"/>
      <c r="O8" s="51"/>
      <c r="P8" s="52" t="s">
        <v>57</v>
      </c>
      <c r="Q8" s="53" t="s">
        <v>58</v>
      </c>
      <c r="R8" s="54"/>
      <c r="S8" s="55"/>
      <c r="T8" s="56"/>
      <c r="U8" s="56"/>
      <c r="V8" s="56"/>
      <c r="W8" s="56"/>
      <c r="X8" s="56"/>
      <c r="Y8" s="56"/>
      <c r="Z8" s="56"/>
      <c r="AB8" s="57"/>
      <c r="AC8" s="57"/>
      <c r="AD8" s="57"/>
      <c r="AE8" s="57"/>
      <c r="AF8" s="58"/>
      <c r="AG8" s="58"/>
      <c r="AH8" s="58"/>
      <c r="AI8" s="58"/>
    </row>
    <row r="9" spans="1:35" s="12" customFormat="1" ht="52.8" customHeight="1" x14ac:dyDescent="0.3">
      <c r="A9" s="59">
        <v>1</v>
      </c>
      <c r="B9" s="44" t="s">
        <v>59</v>
      </c>
      <c r="C9" s="45" t="s">
        <v>60</v>
      </c>
      <c r="D9" s="46"/>
      <c r="E9" s="46"/>
      <c r="F9" s="46"/>
      <c r="G9" s="47"/>
      <c r="H9" s="46">
        <v>1</v>
      </c>
      <c r="I9" s="46" t="s">
        <v>41</v>
      </c>
      <c r="J9" s="46" t="s">
        <v>51</v>
      </c>
      <c r="K9" s="48">
        <v>2025</v>
      </c>
      <c r="L9" s="60">
        <v>45965</v>
      </c>
      <c r="M9" s="62" t="s">
        <v>61</v>
      </c>
      <c r="N9" s="51"/>
      <c r="O9" s="51"/>
      <c r="P9" s="52" t="s">
        <v>62</v>
      </c>
      <c r="Q9" s="53" t="s">
        <v>63</v>
      </c>
      <c r="R9" s="54"/>
      <c r="S9" s="55"/>
      <c r="T9" s="56"/>
      <c r="U9" s="56"/>
      <c r="V9" s="56"/>
      <c r="W9" s="56"/>
      <c r="X9" s="56"/>
      <c r="Y9" s="56"/>
      <c r="Z9" s="56"/>
      <c r="AB9" s="57"/>
      <c r="AC9" s="57"/>
      <c r="AD9" s="57"/>
      <c r="AE9" s="57"/>
      <c r="AF9" s="58"/>
      <c r="AG9" s="58"/>
      <c r="AH9" s="58"/>
      <c r="AI9" s="58"/>
    </row>
    <row r="10" spans="1:35" s="12" customFormat="1" ht="49.8" customHeight="1" x14ac:dyDescent="0.3">
      <c r="A10" s="63">
        <v>5</v>
      </c>
      <c r="B10" s="44" t="s">
        <v>64</v>
      </c>
      <c r="C10" s="45" t="s">
        <v>65</v>
      </c>
      <c r="D10" s="46" t="s">
        <v>66</v>
      </c>
      <c r="E10" s="46"/>
      <c r="F10" s="46"/>
      <c r="G10" s="47"/>
      <c r="H10" s="46">
        <v>1</v>
      </c>
      <c r="I10" s="46" t="s">
        <v>41</v>
      </c>
      <c r="J10" s="46"/>
      <c r="K10" s="48">
        <v>2025</v>
      </c>
      <c r="L10" s="60">
        <v>45965</v>
      </c>
      <c r="M10" s="62"/>
      <c r="N10" s="51"/>
      <c r="O10" s="51"/>
      <c r="P10" s="52" t="s">
        <v>67</v>
      </c>
      <c r="Q10" s="53" t="s">
        <v>68</v>
      </c>
      <c r="R10" s="54"/>
      <c r="S10" s="55"/>
      <c r="T10" s="56"/>
      <c r="U10" s="56"/>
      <c r="V10" s="56"/>
      <c r="W10" s="56"/>
      <c r="X10" s="56"/>
      <c r="Y10" s="56"/>
      <c r="Z10" s="56"/>
      <c r="AB10" s="57"/>
      <c r="AC10" s="57"/>
      <c r="AD10" s="57"/>
      <c r="AE10" s="57"/>
      <c r="AF10" s="58"/>
      <c r="AG10" s="58"/>
      <c r="AH10" s="58"/>
      <c r="AI10" s="58"/>
    </row>
    <row r="11" spans="1:35" s="12" customFormat="1" ht="88.8" customHeight="1" x14ac:dyDescent="0.3">
      <c r="A11" s="64">
        <v>3</v>
      </c>
      <c r="B11" s="44" t="s">
        <v>69</v>
      </c>
      <c r="C11" s="45" t="s">
        <v>40</v>
      </c>
      <c r="D11" s="46"/>
      <c r="E11" s="46"/>
      <c r="F11" s="46"/>
      <c r="G11" s="47"/>
      <c r="H11" s="46">
        <v>1</v>
      </c>
      <c r="I11" s="46" t="s">
        <v>41</v>
      </c>
      <c r="J11" s="46" t="s">
        <v>51</v>
      </c>
      <c r="K11" s="48">
        <v>2025</v>
      </c>
      <c r="L11" s="60">
        <v>45838</v>
      </c>
      <c r="M11" s="50">
        <v>19200</v>
      </c>
      <c r="N11" s="51">
        <v>0.6</v>
      </c>
      <c r="O11" s="51"/>
      <c r="P11" s="52" t="s">
        <v>70</v>
      </c>
      <c r="Q11" s="53" t="s">
        <v>71</v>
      </c>
      <c r="R11" s="54"/>
      <c r="S11" s="55"/>
      <c r="T11" s="56"/>
      <c r="U11" s="56"/>
      <c r="V11" s="56"/>
      <c r="W11" s="56"/>
      <c r="X11" s="56"/>
      <c r="Y11" s="56"/>
      <c r="Z11" s="56"/>
      <c r="AB11" s="57"/>
      <c r="AC11" s="57"/>
      <c r="AD11" s="57"/>
      <c r="AE11" s="57"/>
      <c r="AF11" s="58"/>
      <c r="AG11" s="58"/>
      <c r="AH11" s="58"/>
      <c r="AI11" s="58"/>
    </row>
    <row r="12" spans="1:35" s="12" customFormat="1" ht="84" x14ac:dyDescent="0.3">
      <c r="A12" s="65">
        <v>4</v>
      </c>
      <c r="B12" s="44" t="s">
        <v>72</v>
      </c>
      <c r="C12" s="45" t="s">
        <v>73</v>
      </c>
      <c r="D12" s="46"/>
      <c r="E12" s="46"/>
      <c r="F12" s="46"/>
      <c r="G12" s="47"/>
      <c r="H12" s="46"/>
      <c r="I12" s="46"/>
      <c r="J12" s="46"/>
      <c r="K12" s="48">
        <v>2025</v>
      </c>
      <c r="L12" s="60">
        <v>45828</v>
      </c>
      <c r="M12" s="50"/>
      <c r="N12" s="51"/>
      <c r="O12" s="51"/>
      <c r="P12" s="52" t="s">
        <v>74</v>
      </c>
      <c r="Q12" s="53" t="s">
        <v>75</v>
      </c>
      <c r="R12" s="54"/>
      <c r="S12" s="55"/>
      <c r="T12" s="56"/>
      <c r="U12" s="56"/>
      <c r="V12" s="56"/>
      <c r="W12" s="56"/>
      <c r="X12" s="56"/>
      <c r="Y12" s="56"/>
      <c r="Z12" s="56"/>
      <c r="AB12" s="57"/>
      <c r="AC12" s="57"/>
      <c r="AD12" s="57"/>
      <c r="AE12" s="57"/>
      <c r="AF12" s="58"/>
      <c r="AG12" s="58"/>
      <c r="AH12" s="58"/>
      <c r="AI12" s="58"/>
    </row>
    <row r="13" spans="1:35" s="12" customFormat="1" ht="48" x14ac:dyDescent="0.3">
      <c r="A13" s="64">
        <v>3</v>
      </c>
      <c r="B13" s="44" t="s">
        <v>76</v>
      </c>
      <c r="C13" s="45" t="s">
        <v>77</v>
      </c>
      <c r="D13" s="46"/>
      <c r="E13" s="46"/>
      <c r="F13" s="46"/>
      <c r="G13" s="47"/>
      <c r="H13" s="46">
        <v>1</v>
      </c>
      <c r="I13" s="46" t="s">
        <v>41</v>
      </c>
      <c r="J13" s="46" t="s">
        <v>56</v>
      </c>
      <c r="K13" s="48">
        <v>2025</v>
      </c>
      <c r="L13" s="60">
        <v>45794</v>
      </c>
      <c r="M13" s="50"/>
      <c r="N13" s="51"/>
      <c r="O13" s="51"/>
      <c r="P13" s="52" t="s">
        <v>78</v>
      </c>
      <c r="Q13" s="53" t="s">
        <v>79</v>
      </c>
      <c r="R13" s="54"/>
      <c r="S13" s="55"/>
      <c r="T13" s="56"/>
      <c r="U13" s="56"/>
      <c r="V13" s="56"/>
      <c r="W13" s="56"/>
      <c r="X13" s="56"/>
      <c r="Y13" s="56"/>
      <c r="Z13" s="56"/>
      <c r="AB13" s="57"/>
      <c r="AC13" s="57"/>
      <c r="AD13" s="57"/>
      <c r="AE13" s="57"/>
      <c r="AF13" s="58"/>
      <c r="AG13" s="58"/>
      <c r="AH13" s="58"/>
      <c r="AI13" s="58"/>
    </row>
    <row r="14" spans="1:35" s="12" customFormat="1" ht="60" x14ac:dyDescent="0.3">
      <c r="A14" s="64">
        <v>3</v>
      </c>
      <c r="B14" s="44" t="s">
        <v>80</v>
      </c>
      <c r="C14" s="45" t="s">
        <v>81</v>
      </c>
      <c r="D14" s="46" t="s">
        <v>50</v>
      </c>
      <c r="E14" s="46"/>
      <c r="F14" s="46"/>
      <c r="G14" s="47"/>
      <c r="H14" s="46">
        <v>2</v>
      </c>
      <c r="I14" s="46" t="s">
        <v>46</v>
      </c>
      <c r="J14" s="46" t="s">
        <v>82</v>
      </c>
      <c r="K14" s="48">
        <v>2025</v>
      </c>
      <c r="L14" s="60">
        <v>45782</v>
      </c>
      <c r="M14" s="50"/>
      <c r="N14" s="51"/>
      <c r="O14" s="51">
        <v>5</v>
      </c>
      <c r="P14" s="52"/>
      <c r="Q14" s="53" t="s">
        <v>83</v>
      </c>
      <c r="R14" s="54"/>
      <c r="S14" s="55"/>
      <c r="T14" s="56"/>
      <c r="U14" s="56"/>
      <c r="V14" s="56"/>
      <c r="W14" s="56"/>
      <c r="X14" s="56"/>
      <c r="Y14" s="56"/>
      <c r="Z14" s="56"/>
      <c r="AB14" s="57"/>
      <c r="AC14" s="57"/>
      <c r="AD14" s="57"/>
      <c r="AE14" s="57"/>
      <c r="AF14" s="58"/>
      <c r="AG14" s="58"/>
      <c r="AH14" s="58"/>
      <c r="AI14" s="58"/>
    </row>
    <row r="15" spans="1:35" s="12" customFormat="1" ht="53.4" customHeight="1" x14ac:dyDescent="0.3">
      <c r="A15" s="59">
        <v>1</v>
      </c>
      <c r="B15" s="44" t="s">
        <v>84</v>
      </c>
      <c r="C15" s="45" t="s">
        <v>49</v>
      </c>
      <c r="D15" s="46" t="s">
        <v>50</v>
      </c>
      <c r="E15" s="46"/>
      <c r="F15" s="46"/>
      <c r="G15" s="47"/>
      <c r="H15" s="46">
        <v>2</v>
      </c>
      <c r="I15" s="46" t="s">
        <v>41</v>
      </c>
      <c r="J15" s="46" t="s">
        <v>51</v>
      </c>
      <c r="K15" s="48">
        <v>2025</v>
      </c>
      <c r="L15" s="60">
        <v>45738</v>
      </c>
      <c r="M15" s="62" t="s">
        <v>85</v>
      </c>
      <c r="N15" s="51"/>
      <c r="O15" s="51">
        <v>3</v>
      </c>
      <c r="P15" s="52" t="s">
        <v>86</v>
      </c>
      <c r="Q15" s="53" t="s">
        <v>87</v>
      </c>
      <c r="R15" s="54"/>
      <c r="S15" s="55"/>
      <c r="T15" s="56"/>
      <c r="U15" s="56"/>
      <c r="V15" s="56"/>
      <c r="W15" s="56"/>
      <c r="X15" s="56"/>
      <c r="Y15" s="56"/>
      <c r="Z15" s="56"/>
      <c r="AB15" s="57"/>
      <c r="AC15" s="57"/>
      <c r="AD15" s="57"/>
      <c r="AE15" s="57"/>
      <c r="AF15" s="58"/>
      <c r="AG15" s="58"/>
      <c r="AH15" s="58"/>
      <c r="AI15" s="58"/>
    </row>
    <row r="16" spans="1:35" s="12" customFormat="1" ht="61.2" customHeight="1" x14ac:dyDescent="0.3">
      <c r="A16" s="61">
        <v>2</v>
      </c>
      <c r="B16" s="44" t="s">
        <v>88</v>
      </c>
      <c r="C16" s="45" t="s">
        <v>89</v>
      </c>
      <c r="D16" s="46"/>
      <c r="E16" s="46"/>
      <c r="F16" s="46"/>
      <c r="G16" s="66" t="s">
        <v>90</v>
      </c>
      <c r="H16" s="46">
        <v>1</v>
      </c>
      <c r="I16" s="46" t="s">
        <v>46</v>
      </c>
      <c r="J16" s="46" t="s">
        <v>91</v>
      </c>
      <c r="K16" s="48">
        <v>2025</v>
      </c>
      <c r="L16" s="60">
        <v>45732</v>
      </c>
      <c r="M16" s="62"/>
      <c r="N16" s="51">
        <v>5</v>
      </c>
      <c r="O16" s="51">
        <v>2</v>
      </c>
      <c r="P16" s="52" t="s">
        <v>92</v>
      </c>
      <c r="Q16" s="53" t="s">
        <v>93</v>
      </c>
      <c r="R16" s="54"/>
      <c r="S16" s="55"/>
      <c r="T16" s="56"/>
      <c r="U16" s="56"/>
      <c r="V16" s="56"/>
      <c r="W16" s="56"/>
      <c r="X16" s="56"/>
      <c r="Y16" s="56"/>
      <c r="Z16" s="56"/>
      <c r="AB16" s="57"/>
      <c r="AC16" s="57"/>
      <c r="AD16" s="57"/>
      <c r="AE16" s="57"/>
      <c r="AF16" s="58"/>
      <c r="AG16" s="58"/>
      <c r="AH16" s="58"/>
      <c r="AI16" s="58"/>
    </row>
    <row r="17" spans="1:35" s="12" customFormat="1" ht="128.4" customHeight="1" x14ac:dyDescent="0.3">
      <c r="A17" s="59">
        <v>1</v>
      </c>
      <c r="B17" s="44" t="s">
        <v>94</v>
      </c>
      <c r="C17" s="45" t="s">
        <v>55</v>
      </c>
      <c r="D17" s="46"/>
      <c r="E17" s="46"/>
      <c r="F17" s="46"/>
      <c r="G17" s="47"/>
      <c r="H17" s="46">
        <v>1</v>
      </c>
      <c r="I17" s="46" t="s">
        <v>41</v>
      </c>
      <c r="J17" s="46" t="s">
        <v>95</v>
      </c>
      <c r="K17" s="48">
        <v>2025</v>
      </c>
      <c r="L17" s="60">
        <v>45706</v>
      </c>
      <c r="M17" s="62">
        <v>1500000</v>
      </c>
      <c r="N17" s="51">
        <v>100</v>
      </c>
      <c r="O17" s="51"/>
      <c r="P17" s="52" t="s">
        <v>96</v>
      </c>
      <c r="Q17" s="53" t="s">
        <v>97</v>
      </c>
      <c r="R17" s="54"/>
      <c r="S17" s="55"/>
      <c r="T17" s="56"/>
      <c r="U17" s="56"/>
      <c r="V17" s="56"/>
      <c r="W17" s="56"/>
      <c r="X17" s="56"/>
      <c r="Y17" s="56"/>
      <c r="Z17" s="56"/>
      <c r="AB17" s="57"/>
      <c r="AC17" s="57"/>
      <c r="AD17" s="57"/>
      <c r="AE17" s="57"/>
      <c r="AF17" s="58"/>
      <c r="AG17" s="58"/>
      <c r="AH17" s="58"/>
      <c r="AI17" s="58"/>
    </row>
    <row r="18" spans="1:35" s="12" customFormat="1" ht="41.4" customHeight="1" x14ac:dyDescent="0.3">
      <c r="A18" s="64">
        <v>3</v>
      </c>
      <c r="B18" s="44" t="s">
        <v>98</v>
      </c>
      <c r="C18" s="45" t="s">
        <v>77</v>
      </c>
      <c r="D18" s="46"/>
      <c r="E18" s="46"/>
      <c r="F18" s="46"/>
      <c r="G18" s="47"/>
      <c r="H18" s="46">
        <v>1</v>
      </c>
      <c r="I18" s="46" t="s">
        <v>41</v>
      </c>
      <c r="J18" s="46"/>
      <c r="K18" s="48">
        <v>2025</v>
      </c>
      <c r="L18" s="60">
        <v>45705</v>
      </c>
      <c r="M18" s="50">
        <v>80000</v>
      </c>
      <c r="N18" s="51">
        <v>1.7</v>
      </c>
      <c r="O18" s="51"/>
      <c r="P18" s="52" t="s">
        <v>99</v>
      </c>
      <c r="Q18" s="53" t="s">
        <v>100</v>
      </c>
      <c r="R18" s="54"/>
      <c r="S18" s="55"/>
      <c r="T18" s="56"/>
      <c r="U18" s="56"/>
      <c r="V18" s="56"/>
      <c r="W18" s="56"/>
      <c r="X18" s="56"/>
      <c r="Y18" s="56"/>
      <c r="Z18" s="56"/>
      <c r="AB18" s="57"/>
      <c r="AC18" s="57"/>
      <c r="AD18" s="57"/>
      <c r="AE18" s="57"/>
      <c r="AF18" s="58"/>
      <c r="AG18" s="58"/>
      <c r="AH18" s="58"/>
      <c r="AI18" s="58"/>
    </row>
    <row r="19" spans="1:35" s="12" customFormat="1" ht="52.8" customHeight="1" x14ac:dyDescent="0.3">
      <c r="A19" s="59">
        <v>1</v>
      </c>
      <c r="B19" s="44" t="s">
        <v>101</v>
      </c>
      <c r="C19" s="45" t="s">
        <v>102</v>
      </c>
      <c r="D19" s="46"/>
      <c r="E19" s="46"/>
      <c r="F19" s="46">
        <v>3</v>
      </c>
      <c r="G19" s="47"/>
      <c r="H19" s="46">
        <v>1</v>
      </c>
      <c r="I19" s="46" t="s">
        <v>41</v>
      </c>
      <c r="J19" s="46" t="s">
        <v>51</v>
      </c>
      <c r="K19" s="48">
        <v>2025</v>
      </c>
      <c r="L19" s="60">
        <v>45670</v>
      </c>
      <c r="M19" s="50"/>
      <c r="N19" s="51"/>
      <c r="O19" s="51">
        <v>12</v>
      </c>
      <c r="P19" s="52" t="s">
        <v>103</v>
      </c>
      <c r="Q19" s="53" t="s">
        <v>104</v>
      </c>
      <c r="R19" s="54"/>
      <c r="S19" s="55"/>
      <c r="T19" s="56"/>
      <c r="U19" s="56"/>
      <c r="V19" s="56"/>
      <c r="W19" s="56"/>
      <c r="X19" s="56"/>
      <c r="Y19" s="56"/>
      <c r="Z19" s="56"/>
      <c r="AB19" s="57"/>
      <c r="AC19" s="57"/>
      <c r="AD19" s="57"/>
      <c r="AE19" s="57"/>
      <c r="AF19" s="58"/>
      <c r="AG19" s="58"/>
      <c r="AH19" s="58"/>
      <c r="AI19" s="58"/>
    </row>
    <row r="20" spans="1:35" s="12" customFormat="1" ht="63" customHeight="1" x14ac:dyDescent="0.3">
      <c r="A20" s="61">
        <v>2</v>
      </c>
      <c r="B20" s="44" t="s">
        <v>105</v>
      </c>
      <c r="C20" s="45" t="s">
        <v>77</v>
      </c>
      <c r="D20" s="46" t="s">
        <v>106</v>
      </c>
      <c r="E20" s="46"/>
      <c r="F20" s="46"/>
      <c r="G20" s="47"/>
      <c r="H20" s="46">
        <v>2</v>
      </c>
      <c r="I20" s="46" t="s">
        <v>41</v>
      </c>
      <c r="J20" s="46" t="s">
        <v>95</v>
      </c>
      <c r="K20" s="48">
        <v>2024</v>
      </c>
      <c r="L20" s="60">
        <v>45633</v>
      </c>
      <c r="M20" s="50">
        <v>750000</v>
      </c>
      <c r="N20" s="51">
        <v>0.5</v>
      </c>
      <c r="O20" s="51"/>
      <c r="P20" s="52" t="s">
        <v>99</v>
      </c>
      <c r="Q20" s="53" t="s">
        <v>107</v>
      </c>
      <c r="R20" s="54"/>
      <c r="S20" s="55"/>
      <c r="T20" s="56"/>
      <c r="U20" s="56"/>
      <c r="V20" s="56"/>
      <c r="W20" s="56"/>
      <c r="X20" s="56"/>
      <c r="Y20" s="56"/>
      <c r="Z20" s="56"/>
      <c r="AB20" s="57"/>
      <c r="AC20" s="57"/>
      <c r="AD20" s="57"/>
      <c r="AE20" s="57"/>
      <c r="AF20" s="58"/>
      <c r="AG20" s="58"/>
      <c r="AH20" s="58"/>
      <c r="AI20" s="58"/>
    </row>
    <row r="21" spans="1:35" s="12" customFormat="1" ht="44.4" customHeight="1" x14ac:dyDescent="0.3">
      <c r="A21" s="65">
        <v>4</v>
      </c>
      <c r="B21" s="44" t="s">
        <v>108</v>
      </c>
      <c r="C21" s="45" t="s">
        <v>109</v>
      </c>
      <c r="D21" s="46" t="s">
        <v>110</v>
      </c>
      <c r="E21" s="46"/>
      <c r="F21" s="46"/>
      <c r="G21" s="47"/>
      <c r="H21" s="46"/>
      <c r="I21" s="46"/>
      <c r="J21" s="46"/>
      <c r="K21" s="48">
        <v>2024</v>
      </c>
      <c r="L21" s="60">
        <v>45550</v>
      </c>
      <c r="M21" s="50"/>
      <c r="N21" s="51">
        <v>0.3</v>
      </c>
      <c r="O21" s="51"/>
      <c r="P21" s="52" t="s">
        <v>67</v>
      </c>
      <c r="Q21" s="53" t="s">
        <v>111</v>
      </c>
      <c r="R21" s="54"/>
      <c r="S21" s="55"/>
      <c r="T21" s="56"/>
      <c r="U21" s="56"/>
      <c r="V21" s="56"/>
      <c r="W21" s="56"/>
      <c r="X21" s="56"/>
      <c r="Y21" s="56"/>
      <c r="Z21" s="56"/>
      <c r="AB21" s="57"/>
      <c r="AC21" s="57"/>
      <c r="AD21" s="57"/>
      <c r="AE21" s="57"/>
      <c r="AF21" s="58"/>
      <c r="AG21" s="58"/>
      <c r="AH21" s="58"/>
      <c r="AI21" s="58"/>
    </row>
    <row r="22" spans="1:35" s="12" customFormat="1" ht="40.799999999999997" customHeight="1" x14ac:dyDescent="0.3">
      <c r="A22" s="59">
        <v>1</v>
      </c>
      <c r="B22" s="44" t="s">
        <v>112</v>
      </c>
      <c r="C22" s="45" t="s">
        <v>77</v>
      </c>
      <c r="D22" s="46" t="s">
        <v>113</v>
      </c>
      <c r="E22" s="46"/>
      <c r="F22" s="46"/>
      <c r="G22" s="47"/>
      <c r="H22" s="46">
        <v>2</v>
      </c>
      <c r="I22" s="46" t="s">
        <v>41</v>
      </c>
      <c r="J22" s="46" t="s">
        <v>51</v>
      </c>
      <c r="K22" s="48">
        <v>2024</v>
      </c>
      <c r="L22" s="60">
        <v>45467</v>
      </c>
      <c r="M22" s="50">
        <v>2000000</v>
      </c>
      <c r="N22" s="51"/>
      <c r="O22" s="51"/>
      <c r="P22" s="52" t="s">
        <v>114</v>
      </c>
      <c r="Q22" s="53" t="s">
        <v>115</v>
      </c>
      <c r="R22" s="54"/>
      <c r="S22" s="55"/>
      <c r="T22" s="56"/>
      <c r="U22" s="56"/>
      <c r="V22" s="56"/>
      <c r="W22" s="56"/>
      <c r="X22" s="56"/>
      <c r="Y22" s="56"/>
      <c r="Z22" s="56"/>
      <c r="AB22" s="57"/>
      <c r="AC22" s="57"/>
      <c r="AD22" s="57"/>
      <c r="AE22" s="57"/>
      <c r="AF22" s="58"/>
      <c r="AG22" s="58"/>
      <c r="AH22" s="58"/>
      <c r="AI22" s="58"/>
    </row>
    <row r="23" spans="1:35" s="12" customFormat="1" ht="60" x14ac:dyDescent="0.3">
      <c r="A23" s="64">
        <v>3</v>
      </c>
      <c r="B23" s="44" t="s">
        <v>116</v>
      </c>
      <c r="C23" s="45" t="s">
        <v>55</v>
      </c>
      <c r="D23" s="46" t="s">
        <v>117</v>
      </c>
      <c r="E23" s="46"/>
      <c r="F23" s="46"/>
      <c r="G23" s="47"/>
      <c r="H23" s="46">
        <v>1</v>
      </c>
      <c r="I23" s="46" t="s">
        <v>41</v>
      </c>
      <c r="J23" s="46" t="s">
        <v>56</v>
      </c>
      <c r="K23" s="48">
        <v>2024</v>
      </c>
      <c r="L23" s="60">
        <v>45456</v>
      </c>
      <c r="M23" s="50"/>
      <c r="N23" s="51"/>
      <c r="O23" s="51"/>
      <c r="P23" s="52" t="s">
        <v>118</v>
      </c>
      <c r="Q23" s="53" t="s">
        <v>119</v>
      </c>
      <c r="R23" s="54"/>
      <c r="S23" s="55"/>
      <c r="T23" s="56"/>
      <c r="U23" s="56"/>
      <c r="V23" s="56"/>
      <c r="W23" s="56"/>
      <c r="X23" s="56"/>
      <c r="Y23" s="56"/>
      <c r="Z23" s="56"/>
      <c r="AB23" s="57"/>
      <c r="AC23" s="57"/>
      <c r="AD23" s="57"/>
      <c r="AE23" s="57"/>
      <c r="AF23" s="58"/>
      <c r="AG23" s="58"/>
      <c r="AH23" s="58"/>
      <c r="AI23" s="58"/>
    </row>
    <row r="24" spans="1:35" s="12" customFormat="1" ht="15.6" x14ac:dyDescent="0.3">
      <c r="A24" s="63">
        <v>5</v>
      </c>
      <c r="B24" s="44" t="s">
        <v>120</v>
      </c>
      <c r="C24" s="45" t="s">
        <v>102</v>
      </c>
      <c r="D24" s="46" t="s">
        <v>66</v>
      </c>
      <c r="E24" s="46"/>
      <c r="F24" s="46"/>
      <c r="G24" s="47"/>
      <c r="H24" s="46">
        <v>2</v>
      </c>
      <c r="I24" s="46" t="s">
        <v>41</v>
      </c>
      <c r="J24" s="46" t="s">
        <v>51</v>
      </c>
      <c r="K24" s="48">
        <v>2024</v>
      </c>
      <c r="L24" s="60">
        <v>45424</v>
      </c>
      <c r="M24" s="50"/>
      <c r="N24" s="51"/>
      <c r="O24" s="51">
        <v>25</v>
      </c>
      <c r="P24" s="52" t="s">
        <v>42</v>
      </c>
      <c r="Q24" s="53" t="s">
        <v>121</v>
      </c>
      <c r="R24" s="54"/>
      <c r="S24" s="55"/>
      <c r="T24" s="56"/>
      <c r="U24" s="56"/>
      <c r="V24" s="56"/>
      <c r="W24" s="56"/>
      <c r="X24" s="56"/>
      <c r="Y24" s="56"/>
      <c r="Z24" s="56"/>
      <c r="AB24" s="57"/>
      <c r="AC24" s="57"/>
      <c r="AD24" s="57"/>
      <c r="AE24" s="57"/>
      <c r="AF24" s="58"/>
      <c r="AG24" s="58"/>
      <c r="AH24" s="58"/>
      <c r="AI24" s="58"/>
    </row>
    <row r="25" spans="1:35" s="12" customFormat="1" ht="66.599999999999994" customHeight="1" x14ac:dyDescent="0.3">
      <c r="A25" s="61">
        <v>2</v>
      </c>
      <c r="B25" s="44" t="s">
        <v>122</v>
      </c>
      <c r="C25" s="45" t="s">
        <v>77</v>
      </c>
      <c r="D25" s="46"/>
      <c r="E25" s="46"/>
      <c r="F25" s="46"/>
      <c r="G25" s="47"/>
      <c r="H25" s="46">
        <v>1</v>
      </c>
      <c r="I25" s="46" t="s">
        <v>46</v>
      </c>
      <c r="J25" s="46"/>
      <c r="K25" s="48">
        <v>2024</v>
      </c>
      <c r="L25" s="60">
        <v>45423</v>
      </c>
      <c r="M25" s="50"/>
      <c r="N25" s="51">
        <v>0.3</v>
      </c>
      <c r="O25" s="51"/>
      <c r="P25" s="52" t="s">
        <v>99</v>
      </c>
      <c r="Q25" s="53" t="s">
        <v>123</v>
      </c>
      <c r="R25" s="54"/>
      <c r="S25" s="55"/>
      <c r="T25" s="56"/>
      <c r="U25" s="56"/>
      <c r="V25" s="56"/>
      <c r="W25" s="56"/>
      <c r="X25" s="56"/>
      <c r="Y25" s="56"/>
      <c r="Z25" s="56"/>
      <c r="AB25" s="57"/>
      <c r="AC25" s="57"/>
      <c r="AD25" s="57"/>
      <c r="AE25" s="57"/>
      <c r="AF25" s="58"/>
      <c r="AG25" s="58"/>
      <c r="AH25" s="58"/>
      <c r="AI25" s="58"/>
    </row>
    <row r="26" spans="1:35" s="12" customFormat="1" ht="43.8" customHeight="1" x14ac:dyDescent="0.3">
      <c r="A26" s="59">
        <v>1</v>
      </c>
      <c r="B26" s="44" t="s">
        <v>124</v>
      </c>
      <c r="C26" s="45" t="s">
        <v>77</v>
      </c>
      <c r="D26" s="46" t="s">
        <v>113</v>
      </c>
      <c r="E26" s="46"/>
      <c r="F26" s="46"/>
      <c r="G26" s="47"/>
      <c r="H26" s="46">
        <v>2</v>
      </c>
      <c r="I26" s="46" t="s">
        <v>41</v>
      </c>
      <c r="J26" s="46"/>
      <c r="K26" s="48">
        <v>2024</v>
      </c>
      <c r="L26" s="60">
        <v>45335</v>
      </c>
      <c r="M26" s="50">
        <v>10000000</v>
      </c>
      <c r="N26" s="51">
        <v>0.8</v>
      </c>
      <c r="O26" s="51">
        <v>9</v>
      </c>
      <c r="P26" s="52" t="s">
        <v>125</v>
      </c>
      <c r="Q26" s="53" t="s">
        <v>126</v>
      </c>
      <c r="R26" s="54"/>
      <c r="S26" s="55"/>
      <c r="T26" s="56"/>
      <c r="U26" s="56"/>
      <c r="V26" s="56"/>
      <c r="W26" s="56"/>
      <c r="X26" s="56"/>
      <c r="Y26" s="56"/>
      <c r="Z26" s="56"/>
      <c r="AB26" s="57"/>
      <c r="AC26" s="57"/>
      <c r="AD26" s="57"/>
      <c r="AE26" s="57"/>
      <c r="AF26" s="58"/>
      <c r="AG26" s="58"/>
      <c r="AH26" s="58"/>
      <c r="AI26" s="58"/>
    </row>
    <row r="27" spans="1:35" s="12" customFormat="1" ht="28.8" x14ac:dyDescent="0.3">
      <c r="A27" s="59">
        <v>1</v>
      </c>
      <c r="B27" s="44" t="s">
        <v>127</v>
      </c>
      <c r="C27" s="45" t="s">
        <v>102</v>
      </c>
      <c r="D27" s="46"/>
      <c r="E27" s="46"/>
      <c r="F27" s="46"/>
      <c r="G27" s="47"/>
      <c r="H27" s="46"/>
      <c r="I27" s="46"/>
      <c r="J27" s="46"/>
      <c r="K27" s="48">
        <v>2024</v>
      </c>
      <c r="L27" s="60">
        <v>45316</v>
      </c>
      <c r="M27" s="50">
        <v>3000000</v>
      </c>
      <c r="N27" s="51"/>
      <c r="O27" s="51"/>
      <c r="P27" s="52" t="s">
        <v>128</v>
      </c>
      <c r="Q27" s="53" t="s">
        <v>129</v>
      </c>
      <c r="R27" s="54"/>
      <c r="S27" s="55"/>
      <c r="T27" s="56"/>
      <c r="U27" s="56"/>
      <c r="V27" s="56"/>
      <c r="W27" s="56"/>
      <c r="X27" s="56"/>
      <c r="Y27" s="56"/>
      <c r="Z27" s="56"/>
      <c r="AB27" s="57"/>
      <c r="AC27" s="57"/>
      <c r="AD27" s="57"/>
      <c r="AE27" s="57"/>
      <c r="AF27" s="58"/>
      <c r="AG27" s="58"/>
      <c r="AH27" s="58"/>
      <c r="AI27" s="58"/>
    </row>
    <row r="28" spans="1:35" s="12" customFormat="1" ht="36" x14ac:dyDescent="0.3">
      <c r="A28" s="64">
        <v>3</v>
      </c>
      <c r="B28" s="44" t="s">
        <v>130</v>
      </c>
      <c r="C28" s="45" t="s">
        <v>77</v>
      </c>
      <c r="D28" s="46" t="s">
        <v>131</v>
      </c>
      <c r="E28" s="46"/>
      <c r="F28" s="46">
        <v>5</v>
      </c>
      <c r="G28" s="47">
        <v>55000</v>
      </c>
      <c r="H28" s="46">
        <v>1</v>
      </c>
      <c r="I28" s="46" t="s">
        <v>41</v>
      </c>
      <c r="J28" s="46" t="s">
        <v>95</v>
      </c>
      <c r="K28" s="48">
        <v>2023</v>
      </c>
      <c r="L28" s="60">
        <v>45234</v>
      </c>
      <c r="M28" s="50"/>
      <c r="N28" s="51"/>
      <c r="O28" s="51"/>
      <c r="P28" s="52" t="s">
        <v>132</v>
      </c>
      <c r="Q28" s="53" t="s">
        <v>133</v>
      </c>
      <c r="R28" s="54"/>
      <c r="S28" s="55"/>
      <c r="T28" s="56"/>
      <c r="U28" s="56"/>
      <c r="V28" s="56"/>
      <c r="W28" s="56"/>
      <c r="X28" s="56"/>
      <c r="Y28" s="56"/>
      <c r="Z28" s="56"/>
      <c r="AB28" s="57"/>
      <c r="AC28" s="57"/>
      <c r="AD28" s="57"/>
      <c r="AE28" s="57"/>
      <c r="AF28" s="58"/>
      <c r="AG28" s="58"/>
      <c r="AH28" s="58"/>
      <c r="AI28" s="58"/>
    </row>
    <row r="29" spans="1:35" s="12" customFormat="1" ht="72" x14ac:dyDescent="0.3">
      <c r="A29" s="59">
        <v>1</v>
      </c>
      <c r="B29" s="44" t="s">
        <v>134</v>
      </c>
      <c r="C29" s="45" t="s">
        <v>135</v>
      </c>
      <c r="D29" s="46" t="s">
        <v>136</v>
      </c>
      <c r="E29" s="46" t="s">
        <v>137</v>
      </c>
      <c r="F29" s="46">
        <v>26</v>
      </c>
      <c r="G29" s="47">
        <v>25760000</v>
      </c>
      <c r="H29" s="46">
        <v>1</v>
      </c>
      <c r="I29" s="46" t="s">
        <v>41</v>
      </c>
      <c r="J29" s="46" t="s">
        <v>82</v>
      </c>
      <c r="K29" s="48">
        <v>2022</v>
      </c>
      <c r="L29" s="60">
        <v>44872</v>
      </c>
      <c r="M29" s="50">
        <v>12800000</v>
      </c>
      <c r="N29" s="51">
        <v>7.5</v>
      </c>
      <c r="O29" s="51"/>
      <c r="P29" s="52" t="s">
        <v>138</v>
      </c>
      <c r="Q29" s="53" t="s">
        <v>139</v>
      </c>
      <c r="R29" s="54"/>
      <c r="S29" s="55"/>
      <c r="T29" s="56"/>
      <c r="U29" s="56"/>
      <c r="V29" s="56"/>
      <c r="W29" s="56"/>
      <c r="X29" s="56"/>
      <c r="Y29" s="56"/>
      <c r="Z29" s="56"/>
      <c r="AB29" s="57"/>
      <c r="AC29" s="57"/>
      <c r="AD29" s="57"/>
      <c r="AE29" s="57"/>
      <c r="AF29" s="58"/>
      <c r="AG29" s="58"/>
      <c r="AH29" s="58"/>
      <c r="AI29" s="58"/>
    </row>
    <row r="30" spans="1:35" s="12" customFormat="1" ht="64.8" customHeight="1" x14ac:dyDescent="0.3">
      <c r="A30" s="59">
        <v>1</v>
      </c>
      <c r="B30" s="44" t="s">
        <v>140</v>
      </c>
      <c r="C30" s="45" t="s">
        <v>135</v>
      </c>
      <c r="D30" s="46"/>
      <c r="E30" s="46"/>
      <c r="F30" s="46"/>
      <c r="G30" s="47">
        <v>22000000</v>
      </c>
      <c r="H30" s="46">
        <v>1</v>
      </c>
      <c r="I30" s="46" t="s">
        <v>41</v>
      </c>
      <c r="J30" s="46" t="s">
        <v>141</v>
      </c>
      <c r="K30" s="48">
        <v>2022</v>
      </c>
      <c r="L30" s="60">
        <v>44815</v>
      </c>
      <c r="M30" s="50">
        <v>6000000</v>
      </c>
      <c r="N30" s="51">
        <v>63</v>
      </c>
      <c r="O30" s="51">
        <v>3</v>
      </c>
      <c r="P30" s="52" t="s">
        <v>142</v>
      </c>
      <c r="Q30" s="53" t="s">
        <v>143</v>
      </c>
      <c r="R30" s="54"/>
      <c r="S30" s="55"/>
      <c r="T30" s="56"/>
      <c r="U30" s="56"/>
      <c r="V30" s="56"/>
      <c r="W30" s="56"/>
      <c r="X30" s="56"/>
      <c r="Y30" s="56"/>
      <c r="Z30" s="56"/>
      <c r="AB30" s="57"/>
      <c r="AC30" s="57"/>
      <c r="AD30" s="57"/>
      <c r="AE30" s="57"/>
      <c r="AF30" s="58"/>
      <c r="AG30" s="58"/>
      <c r="AH30" s="58"/>
      <c r="AI30" s="58"/>
    </row>
    <row r="31" spans="1:35" s="12" customFormat="1" ht="36" x14ac:dyDescent="0.3">
      <c r="A31" s="64">
        <v>3</v>
      </c>
      <c r="B31" s="44" t="s">
        <v>144</v>
      </c>
      <c r="C31" s="45" t="s">
        <v>145</v>
      </c>
      <c r="D31" s="46"/>
      <c r="E31" s="46"/>
      <c r="F31" s="46"/>
      <c r="G31" s="47"/>
      <c r="H31" s="46">
        <v>1</v>
      </c>
      <c r="I31" s="46" t="s">
        <v>41</v>
      </c>
      <c r="J31" s="46"/>
      <c r="K31" s="48">
        <v>2022</v>
      </c>
      <c r="L31" s="60">
        <v>44765</v>
      </c>
      <c r="M31" s="50"/>
      <c r="N31" s="51"/>
      <c r="O31" s="51"/>
      <c r="P31" s="52" t="s">
        <v>42</v>
      </c>
      <c r="Q31" s="53" t="s">
        <v>146</v>
      </c>
      <c r="R31" s="54"/>
      <c r="S31" s="55"/>
      <c r="T31" s="56"/>
      <c r="U31" s="56"/>
      <c r="V31" s="56"/>
      <c r="W31" s="56"/>
      <c r="X31" s="56"/>
      <c r="Y31" s="56"/>
      <c r="Z31" s="56"/>
      <c r="AB31" s="57"/>
      <c r="AC31" s="57"/>
      <c r="AD31" s="57"/>
      <c r="AE31" s="57"/>
      <c r="AF31" s="58"/>
      <c r="AG31" s="58"/>
      <c r="AH31" s="58"/>
      <c r="AI31" s="58"/>
    </row>
    <row r="32" spans="1:35" s="12" customFormat="1" ht="39.6" x14ac:dyDescent="0.3">
      <c r="A32" s="61">
        <v>2</v>
      </c>
      <c r="B32" s="44" t="s">
        <v>147</v>
      </c>
      <c r="C32" s="45" t="s">
        <v>109</v>
      </c>
      <c r="D32" s="46"/>
      <c r="E32" s="46"/>
      <c r="F32" s="46"/>
      <c r="G32" s="47"/>
      <c r="H32" s="46">
        <v>1</v>
      </c>
      <c r="I32" s="46" t="s">
        <v>41</v>
      </c>
      <c r="J32" s="46" t="s">
        <v>51</v>
      </c>
      <c r="K32" s="48">
        <v>2022</v>
      </c>
      <c r="L32" s="60">
        <v>44647</v>
      </c>
      <c r="M32" s="50">
        <v>224000</v>
      </c>
      <c r="N32" s="51"/>
      <c r="O32" s="51"/>
      <c r="P32" s="67" t="s">
        <v>148</v>
      </c>
      <c r="Q32" s="53" t="s">
        <v>149</v>
      </c>
      <c r="R32" s="54"/>
      <c r="S32" s="55"/>
      <c r="T32" s="56"/>
      <c r="U32" s="56"/>
      <c r="V32" s="56"/>
      <c r="W32" s="56"/>
      <c r="X32" s="56"/>
      <c r="Y32" s="56"/>
      <c r="Z32" s="56"/>
      <c r="AB32" s="57"/>
      <c r="AC32" s="57"/>
      <c r="AD32" s="57"/>
      <c r="AE32" s="57"/>
      <c r="AF32" s="58"/>
      <c r="AG32" s="58"/>
      <c r="AH32" s="58"/>
      <c r="AI32" s="58"/>
    </row>
    <row r="33" spans="1:35" s="12" customFormat="1" ht="36" x14ac:dyDescent="0.3">
      <c r="A33" s="64">
        <v>3</v>
      </c>
      <c r="B33" s="44" t="s">
        <v>150</v>
      </c>
      <c r="C33" s="45" t="s">
        <v>151</v>
      </c>
      <c r="D33" s="46"/>
      <c r="E33" s="46"/>
      <c r="F33" s="46"/>
      <c r="G33" s="47"/>
      <c r="H33" s="46">
        <v>1</v>
      </c>
      <c r="I33" s="46" t="s">
        <v>41</v>
      </c>
      <c r="J33" s="46" t="s">
        <v>56</v>
      </c>
      <c r="K33" s="48">
        <v>2022</v>
      </c>
      <c r="L33" s="60">
        <v>44609</v>
      </c>
      <c r="M33" s="50"/>
      <c r="N33" s="51"/>
      <c r="O33" s="51"/>
      <c r="P33" s="67" t="s">
        <v>152</v>
      </c>
      <c r="Q33" s="53" t="s">
        <v>153</v>
      </c>
      <c r="R33" s="54"/>
      <c r="S33" s="55"/>
      <c r="T33" s="56"/>
      <c r="U33" s="56"/>
      <c r="V33" s="56"/>
      <c r="W33" s="56"/>
      <c r="X33" s="56"/>
      <c r="Y33" s="56"/>
      <c r="Z33" s="56"/>
      <c r="AB33" s="57"/>
      <c r="AC33" s="57"/>
      <c r="AD33" s="57"/>
      <c r="AE33" s="57"/>
      <c r="AF33" s="58"/>
      <c r="AG33" s="58"/>
      <c r="AH33" s="58"/>
      <c r="AI33" s="58"/>
    </row>
    <row r="34" spans="1:35" s="12" customFormat="1" ht="60" x14ac:dyDescent="0.3">
      <c r="A34" s="64">
        <v>3</v>
      </c>
      <c r="B34" s="44" t="s">
        <v>154</v>
      </c>
      <c r="C34" s="45" t="s">
        <v>155</v>
      </c>
      <c r="D34" s="46"/>
      <c r="E34" s="46"/>
      <c r="F34" s="46"/>
      <c r="G34" s="47"/>
      <c r="H34" s="46">
        <v>1</v>
      </c>
      <c r="I34" s="46" t="s">
        <v>41</v>
      </c>
      <c r="J34" s="46"/>
      <c r="K34" s="48">
        <v>2022</v>
      </c>
      <c r="L34" s="60">
        <v>44581</v>
      </c>
      <c r="M34" s="50"/>
      <c r="N34" s="51"/>
      <c r="O34" s="51"/>
      <c r="P34" s="52" t="s">
        <v>156</v>
      </c>
      <c r="Q34" s="53" t="s">
        <v>157</v>
      </c>
      <c r="R34" s="54"/>
      <c r="S34" s="55"/>
      <c r="T34" s="56"/>
      <c r="U34" s="56"/>
      <c r="V34" s="56"/>
      <c r="W34" s="56"/>
      <c r="X34" s="56"/>
      <c r="Y34" s="56"/>
      <c r="Z34" s="56"/>
      <c r="AB34" s="57"/>
      <c r="AC34" s="57"/>
      <c r="AD34" s="57"/>
      <c r="AE34" s="57"/>
      <c r="AF34" s="58"/>
      <c r="AG34" s="58"/>
      <c r="AH34" s="58"/>
      <c r="AI34" s="58"/>
    </row>
    <row r="35" spans="1:35" s="12" customFormat="1" ht="28.8" x14ac:dyDescent="0.3">
      <c r="A35" s="64">
        <v>3</v>
      </c>
      <c r="B35" s="44" t="s">
        <v>158</v>
      </c>
      <c r="C35" s="45" t="s">
        <v>159</v>
      </c>
      <c r="D35" s="46"/>
      <c r="E35" s="46"/>
      <c r="F35" s="46"/>
      <c r="G35" s="47"/>
      <c r="H35" s="46">
        <v>1</v>
      </c>
      <c r="I35" s="46" t="s">
        <v>41</v>
      </c>
      <c r="J35" s="46"/>
      <c r="K35" s="48">
        <v>2022</v>
      </c>
      <c r="L35" s="60">
        <v>44573</v>
      </c>
      <c r="M35" s="50"/>
      <c r="N35" s="51"/>
      <c r="O35" s="51"/>
      <c r="P35" s="52" t="s">
        <v>160</v>
      </c>
      <c r="Q35" s="53" t="s">
        <v>161</v>
      </c>
      <c r="R35" s="54"/>
      <c r="S35" s="55"/>
      <c r="T35" s="56"/>
      <c r="U35" s="56"/>
      <c r="V35" s="56"/>
      <c r="W35" s="56"/>
      <c r="X35" s="56"/>
      <c r="Y35" s="56"/>
      <c r="Z35" s="56"/>
      <c r="AB35" s="57"/>
      <c r="AC35" s="57"/>
      <c r="AD35" s="57"/>
      <c r="AE35" s="57"/>
      <c r="AF35" s="58"/>
      <c r="AG35" s="58"/>
      <c r="AH35" s="58"/>
      <c r="AI35" s="58"/>
    </row>
    <row r="36" spans="1:35" s="12" customFormat="1" ht="90" customHeight="1" x14ac:dyDescent="0.3">
      <c r="A36" s="61">
        <v>2</v>
      </c>
      <c r="B36" s="44" t="s">
        <v>162</v>
      </c>
      <c r="C36" s="45" t="s">
        <v>155</v>
      </c>
      <c r="D36" s="46"/>
      <c r="E36" s="46"/>
      <c r="F36" s="46"/>
      <c r="G36" s="47"/>
      <c r="H36" s="46">
        <v>1</v>
      </c>
      <c r="I36" s="46" t="s">
        <v>41</v>
      </c>
      <c r="J36" s="46" t="s">
        <v>56</v>
      </c>
      <c r="K36" s="48">
        <v>2022</v>
      </c>
      <c r="L36" s="60">
        <v>44569</v>
      </c>
      <c r="M36" s="50"/>
      <c r="N36" s="51"/>
      <c r="O36" s="51"/>
      <c r="P36" s="52" t="s">
        <v>163</v>
      </c>
      <c r="Q36" s="53" t="s">
        <v>164</v>
      </c>
      <c r="R36" s="54"/>
      <c r="S36" s="55"/>
      <c r="T36" s="56"/>
      <c r="U36" s="56"/>
      <c r="V36" s="56"/>
      <c r="W36" s="56"/>
      <c r="X36" s="56"/>
      <c r="Y36" s="56"/>
      <c r="Z36" s="56"/>
      <c r="AB36" s="57"/>
      <c r="AC36" s="57"/>
      <c r="AD36" s="57"/>
      <c r="AE36" s="57"/>
      <c r="AF36" s="58"/>
      <c r="AG36" s="58"/>
      <c r="AH36" s="58"/>
      <c r="AI36" s="58"/>
    </row>
    <row r="37" spans="1:35" s="12" customFormat="1" ht="56.4" customHeight="1" x14ac:dyDescent="0.3">
      <c r="A37" s="64">
        <v>3</v>
      </c>
      <c r="B37" s="44" t="s">
        <v>165</v>
      </c>
      <c r="C37" s="45" t="s">
        <v>65</v>
      </c>
      <c r="D37" s="46"/>
      <c r="E37" s="46"/>
      <c r="F37" s="46"/>
      <c r="G37" s="47"/>
      <c r="H37" s="46">
        <v>1</v>
      </c>
      <c r="I37" s="46" t="s">
        <v>41</v>
      </c>
      <c r="J37" s="46" t="s">
        <v>51</v>
      </c>
      <c r="K37" s="48">
        <v>2021</v>
      </c>
      <c r="L37" s="60">
        <v>44554</v>
      </c>
      <c r="M37" s="50">
        <v>1500</v>
      </c>
      <c r="N37" s="51"/>
      <c r="O37" s="51"/>
      <c r="P37" s="52" t="s">
        <v>166</v>
      </c>
      <c r="Q37" s="53" t="s">
        <v>167</v>
      </c>
      <c r="R37" s="54"/>
      <c r="S37" s="55"/>
      <c r="T37" s="56"/>
      <c r="U37" s="56"/>
      <c r="V37" s="56"/>
      <c r="W37" s="56"/>
      <c r="X37" s="56"/>
      <c r="Y37" s="56"/>
      <c r="Z37" s="56"/>
      <c r="AB37" s="57"/>
      <c r="AC37" s="57"/>
      <c r="AD37" s="57"/>
      <c r="AE37" s="57"/>
      <c r="AF37" s="58"/>
      <c r="AG37" s="58"/>
      <c r="AH37" s="58"/>
      <c r="AI37" s="58"/>
    </row>
    <row r="38" spans="1:35" s="12" customFormat="1" ht="75" customHeight="1" x14ac:dyDescent="0.3">
      <c r="A38" s="61">
        <v>2</v>
      </c>
      <c r="B38" s="44" t="s">
        <v>168</v>
      </c>
      <c r="C38" s="45" t="s">
        <v>77</v>
      </c>
      <c r="D38" s="46"/>
      <c r="E38" s="46"/>
      <c r="F38" s="46"/>
      <c r="G38" s="47"/>
      <c r="H38" s="46">
        <v>1</v>
      </c>
      <c r="I38" s="46" t="s">
        <v>41</v>
      </c>
      <c r="J38" s="46" t="s">
        <v>56</v>
      </c>
      <c r="K38" s="48">
        <v>2021</v>
      </c>
      <c r="L38" s="60">
        <v>44526</v>
      </c>
      <c r="M38" s="50"/>
      <c r="N38" s="51"/>
      <c r="O38" s="51"/>
      <c r="P38" s="52" t="s">
        <v>169</v>
      </c>
      <c r="Q38" s="53" t="s">
        <v>170</v>
      </c>
      <c r="R38" s="54"/>
      <c r="S38" s="55"/>
      <c r="T38" s="56"/>
      <c r="U38" s="56"/>
      <c r="V38" s="56"/>
      <c r="W38" s="56"/>
      <c r="X38" s="56"/>
      <c r="Y38" s="56"/>
      <c r="Z38" s="56"/>
      <c r="AB38" s="57"/>
      <c r="AC38" s="57"/>
      <c r="AD38" s="57"/>
      <c r="AE38" s="57"/>
      <c r="AF38" s="58"/>
      <c r="AG38" s="58"/>
      <c r="AH38" s="58"/>
      <c r="AI38" s="58"/>
    </row>
    <row r="39" spans="1:35" s="12" customFormat="1" ht="72" x14ac:dyDescent="0.3">
      <c r="A39" s="64">
        <v>3</v>
      </c>
      <c r="B39" s="44" t="s">
        <v>171</v>
      </c>
      <c r="C39" s="45" t="s">
        <v>172</v>
      </c>
      <c r="D39" s="46"/>
      <c r="E39" s="46"/>
      <c r="F39" s="46"/>
      <c r="G39" s="47"/>
      <c r="H39" s="46">
        <v>1</v>
      </c>
      <c r="I39" s="46" t="s">
        <v>41</v>
      </c>
      <c r="J39" s="46" t="s">
        <v>82</v>
      </c>
      <c r="K39" s="48">
        <v>2021</v>
      </c>
      <c r="L39" s="60">
        <v>44518</v>
      </c>
      <c r="M39" s="50" t="s">
        <v>173</v>
      </c>
      <c r="N39" s="51">
        <v>5</v>
      </c>
      <c r="O39" s="51"/>
      <c r="P39" s="52" t="s">
        <v>174</v>
      </c>
      <c r="Q39" s="53" t="s">
        <v>175</v>
      </c>
      <c r="R39" s="54"/>
      <c r="S39" s="55"/>
      <c r="T39" s="56"/>
      <c r="U39" s="56"/>
      <c r="V39" s="56"/>
      <c r="W39" s="56"/>
      <c r="X39" s="56"/>
      <c r="Y39" s="56"/>
      <c r="Z39" s="56"/>
      <c r="AB39" s="57"/>
      <c r="AC39" s="57"/>
      <c r="AD39" s="57"/>
      <c r="AE39" s="57"/>
      <c r="AF39" s="58"/>
      <c r="AG39" s="58"/>
      <c r="AH39" s="58"/>
      <c r="AI39" s="58"/>
    </row>
    <row r="40" spans="1:35" s="12" customFormat="1" ht="48" x14ac:dyDescent="0.3">
      <c r="A40" s="64">
        <v>3</v>
      </c>
      <c r="B40" s="44" t="s">
        <v>176</v>
      </c>
      <c r="C40" s="45" t="s">
        <v>177</v>
      </c>
      <c r="D40" s="46"/>
      <c r="E40" s="46"/>
      <c r="F40" s="46"/>
      <c r="G40" s="47"/>
      <c r="H40" s="46">
        <v>1</v>
      </c>
      <c r="I40" s="46" t="s">
        <v>46</v>
      </c>
      <c r="J40" s="46" t="s">
        <v>56</v>
      </c>
      <c r="K40" s="48">
        <v>2021</v>
      </c>
      <c r="L40" s="60">
        <v>44482</v>
      </c>
      <c r="M40" s="50"/>
      <c r="N40" s="51"/>
      <c r="O40" s="51"/>
      <c r="P40" s="52" t="s">
        <v>178</v>
      </c>
      <c r="Q40" s="53" t="s">
        <v>179</v>
      </c>
      <c r="R40" s="54"/>
      <c r="S40" s="55"/>
      <c r="T40" s="56"/>
      <c r="U40" s="56"/>
      <c r="V40" s="56"/>
      <c r="W40" s="56"/>
      <c r="X40" s="56"/>
      <c r="Y40" s="56"/>
      <c r="Z40" s="56"/>
      <c r="AB40" s="57"/>
      <c r="AC40" s="57"/>
      <c r="AD40" s="57"/>
      <c r="AE40" s="57"/>
      <c r="AF40" s="58"/>
      <c r="AG40" s="58"/>
      <c r="AH40" s="58"/>
      <c r="AI40" s="58"/>
    </row>
    <row r="41" spans="1:35" s="12" customFormat="1" ht="36" x14ac:dyDescent="0.3">
      <c r="A41" s="59">
        <v>1</v>
      </c>
      <c r="B41" s="44" t="s">
        <v>180</v>
      </c>
      <c r="C41" s="45" t="s">
        <v>135</v>
      </c>
      <c r="D41" s="46"/>
      <c r="E41" s="46"/>
      <c r="F41" s="46"/>
      <c r="G41" s="47"/>
      <c r="H41" s="46">
        <v>1</v>
      </c>
      <c r="I41" s="46" t="s">
        <v>41</v>
      </c>
      <c r="J41" s="46" t="s">
        <v>181</v>
      </c>
      <c r="K41" s="48">
        <v>2021</v>
      </c>
      <c r="L41" s="60">
        <v>44392</v>
      </c>
      <c r="M41" s="50"/>
      <c r="N41" s="51">
        <v>100</v>
      </c>
      <c r="O41" s="51">
        <v>12</v>
      </c>
      <c r="P41" s="52" t="s">
        <v>182</v>
      </c>
      <c r="Q41" s="53" t="s">
        <v>183</v>
      </c>
      <c r="R41" s="54"/>
      <c r="S41" s="55"/>
      <c r="T41" s="56"/>
      <c r="U41" s="56"/>
      <c r="V41" s="56"/>
      <c r="W41" s="56"/>
      <c r="X41" s="56"/>
      <c r="Y41" s="56"/>
      <c r="Z41" s="56"/>
      <c r="AB41" s="57"/>
      <c r="AC41" s="57"/>
      <c r="AD41" s="57"/>
      <c r="AE41" s="57"/>
      <c r="AF41" s="58"/>
      <c r="AG41" s="58"/>
      <c r="AH41" s="58"/>
      <c r="AI41" s="58"/>
    </row>
    <row r="42" spans="1:35" s="12" customFormat="1" ht="75.599999999999994" customHeight="1" x14ac:dyDescent="0.3">
      <c r="A42" s="65">
        <v>4</v>
      </c>
      <c r="B42" s="44" t="s">
        <v>184</v>
      </c>
      <c r="C42" s="45" t="s">
        <v>77</v>
      </c>
      <c r="D42" s="46"/>
      <c r="E42" s="46"/>
      <c r="F42" s="46"/>
      <c r="G42" s="47"/>
      <c r="H42" s="46">
        <v>1</v>
      </c>
      <c r="I42" s="46" t="s">
        <v>41</v>
      </c>
      <c r="J42" s="46" t="s">
        <v>56</v>
      </c>
      <c r="K42" s="48">
        <v>2021</v>
      </c>
      <c r="L42" s="60">
        <v>44280</v>
      </c>
      <c r="M42" s="50"/>
      <c r="N42" s="51"/>
      <c r="O42" s="51"/>
      <c r="P42" s="52" t="s">
        <v>185</v>
      </c>
      <c r="Q42" s="53" t="s">
        <v>186</v>
      </c>
      <c r="R42" s="54"/>
      <c r="S42" s="55"/>
      <c r="T42" s="56"/>
      <c r="U42" s="56"/>
      <c r="V42" s="56"/>
      <c r="W42" s="56"/>
      <c r="X42" s="56"/>
      <c r="Y42" s="56"/>
      <c r="Z42" s="56"/>
      <c r="AB42" s="57"/>
      <c r="AC42" s="57"/>
      <c r="AD42" s="57"/>
      <c r="AE42" s="57"/>
      <c r="AF42" s="58"/>
      <c r="AG42" s="58"/>
      <c r="AH42" s="58"/>
      <c r="AI42" s="58"/>
    </row>
    <row r="43" spans="1:35" s="12" customFormat="1" ht="60" customHeight="1" x14ac:dyDescent="0.3">
      <c r="A43" s="64">
        <v>3</v>
      </c>
      <c r="B43" s="44" t="s">
        <v>187</v>
      </c>
      <c r="C43" s="45" t="s">
        <v>55</v>
      </c>
      <c r="D43" s="46"/>
      <c r="E43" s="46"/>
      <c r="F43" s="46"/>
      <c r="G43" s="47"/>
      <c r="H43" s="46">
        <v>1</v>
      </c>
      <c r="I43" s="46" t="s">
        <v>41</v>
      </c>
      <c r="J43" s="46" t="s">
        <v>51</v>
      </c>
      <c r="K43" s="48">
        <v>2020</v>
      </c>
      <c r="L43" s="60">
        <v>44119</v>
      </c>
      <c r="M43" s="50"/>
      <c r="N43" s="51">
        <v>0.2</v>
      </c>
      <c r="O43" s="51"/>
      <c r="P43" s="52" t="s">
        <v>188</v>
      </c>
      <c r="Q43" s="53" t="s">
        <v>189</v>
      </c>
      <c r="R43" s="54"/>
      <c r="S43" s="55"/>
      <c r="T43" s="56"/>
      <c r="U43" s="56"/>
      <c r="V43" s="56"/>
      <c r="W43" s="56"/>
      <c r="X43" s="56"/>
      <c r="Y43" s="56"/>
      <c r="Z43" s="56"/>
      <c r="AB43" s="57"/>
      <c r="AC43" s="57"/>
      <c r="AD43" s="57"/>
      <c r="AE43" s="57"/>
      <c r="AF43" s="58"/>
      <c r="AG43" s="58"/>
      <c r="AH43" s="58"/>
      <c r="AI43" s="58"/>
    </row>
    <row r="44" spans="1:35" s="12" customFormat="1" ht="58.8" customHeight="1" x14ac:dyDescent="0.3">
      <c r="A44" s="64">
        <v>3</v>
      </c>
      <c r="B44" s="44" t="s">
        <v>190</v>
      </c>
      <c r="C44" s="45" t="s">
        <v>191</v>
      </c>
      <c r="D44" s="46"/>
      <c r="E44" s="46"/>
      <c r="F44" s="46"/>
      <c r="G44" s="47"/>
      <c r="H44" s="46">
        <v>1</v>
      </c>
      <c r="I44" s="46" t="s">
        <v>41</v>
      </c>
      <c r="J44" s="46"/>
      <c r="K44" s="48">
        <v>2020</v>
      </c>
      <c r="L44" s="60">
        <v>44088</v>
      </c>
      <c r="M44" s="50"/>
      <c r="N44" s="51"/>
      <c r="O44" s="51"/>
      <c r="P44" s="52" t="s">
        <v>192</v>
      </c>
      <c r="Q44" s="53" t="s">
        <v>193</v>
      </c>
      <c r="R44" s="54"/>
      <c r="S44" s="55"/>
      <c r="T44" s="56"/>
      <c r="U44" s="56"/>
      <c r="V44" s="56"/>
      <c r="W44" s="56"/>
      <c r="X44" s="56"/>
      <c r="Y44" s="56"/>
      <c r="Z44" s="56"/>
      <c r="AB44" s="57"/>
      <c r="AC44" s="57"/>
      <c r="AD44" s="57"/>
      <c r="AE44" s="57"/>
      <c r="AF44" s="58"/>
      <c r="AG44" s="58"/>
      <c r="AH44" s="58"/>
      <c r="AI44" s="58"/>
    </row>
    <row r="45" spans="1:35" s="12" customFormat="1" ht="72" x14ac:dyDescent="0.3">
      <c r="A45" s="65">
        <v>4</v>
      </c>
      <c r="B45" s="44" t="s">
        <v>194</v>
      </c>
      <c r="C45" s="45" t="s">
        <v>55</v>
      </c>
      <c r="D45" s="46"/>
      <c r="E45" s="46"/>
      <c r="F45" s="46"/>
      <c r="G45" s="47"/>
      <c r="H45" s="46">
        <v>2</v>
      </c>
      <c r="I45" s="46" t="s">
        <v>46</v>
      </c>
      <c r="J45" s="46"/>
      <c r="K45" s="48">
        <v>2020</v>
      </c>
      <c r="L45" s="60">
        <v>44025</v>
      </c>
      <c r="M45" s="50"/>
      <c r="N45" s="51"/>
      <c r="O45" s="51"/>
      <c r="P45" s="52" t="s">
        <v>195</v>
      </c>
      <c r="Q45" s="53" t="s">
        <v>196</v>
      </c>
      <c r="R45" s="54"/>
      <c r="S45" s="55"/>
      <c r="T45" s="56"/>
      <c r="U45" s="56"/>
      <c r="V45" s="56"/>
      <c r="W45" s="56"/>
      <c r="X45" s="56"/>
      <c r="Y45" s="56"/>
      <c r="Z45" s="56"/>
      <c r="AB45" s="57"/>
      <c r="AC45" s="57"/>
      <c r="AD45" s="57"/>
      <c r="AE45" s="57"/>
      <c r="AF45" s="58"/>
      <c r="AG45" s="58"/>
      <c r="AH45" s="58"/>
      <c r="AI45" s="58"/>
    </row>
    <row r="46" spans="1:35" s="12" customFormat="1" ht="24" x14ac:dyDescent="0.3">
      <c r="A46" s="63">
        <v>5</v>
      </c>
      <c r="B46" s="44" t="s">
        <v>197</v>
      </c>
      <c r="C46" s="45" t="s">
        <v>102</v>
      </c>
      <c r="D46" s="46" t="s">
        <v>66</v>
      </c>
      <c r="E46" s="46"/>
      <c r="F46" s="46"/>
      <c r="G46" s="47"/>
      <c r="H46" s="46">
        <v>2</v>
      </c>
      <c r="I46" s="46" t="s">
        <v>41</v>
      </c>
      <c r="J46" s="46"/>
      <c r="K46" s="48">
        <v>2020</v>
      </c>
      <c r="L46" s="60">
        <v>44014</v>
      </c>
      <c r="M46" s="50"/>
      <c r="N46" s="51"/>
      <c r="O46" s="51">
        <v>174</v>
      </c>
      <c r="P46" s="52" t="s">
        <v>198</v>
      </c>
      <c r="Q46" s="52" t="s">
        <v>199</v>
      </c>
      <c r="R46" s="54"/>
      <c r="S46" s="55"/>
      <c r="T46" s="56"/>
      <c r="U46" s="56"/>
      <c r="V46" s="56"/>
      <c r="W46" s="56"/>
      <c r="X46" s="56"/>
      <c r="Y46" s="56"/>
      <c r="Z46" s="56"/>
      <c r="AB46" s="57"/>
      <c r="AC46" s="57"/>
      <c r="AD46" s="57"/>
      <c r="AE46" s="57"/>
      <c r="AF46" s="58"/>
      <c r="AG46" s="58"/>
      <c r="AH46" s="58"/>
      <c r="AI46" s="58"/>
    </row>
    <row r="47" spans="1:35" s="12" customFormat="1" ht="24" x14ac:dyDescent="0.3">
      <c r="A47" s="64">
        <v>3</v>
      </c>
      <c r="B47" s="44" t="s">
        <v>200</v>
      </c>
      <c r="C47" s="45" t="s">
        <v>77</v>
      </c>
      <c r="D47" s="46"/>
      <c r="E47" s="46"/>
      <c r="F47" s="46"/>
      <c r="G47" s="47"/>
      <c r="H47" s="46">
        <v>1</v>
      </c>
      <c r="I47" s="46" t="s">
        <v>41</v>
      </c>
      <c r="J47" s="46" t="s">
        <v>51</v>
      </c>
      <c r="K47" s="48">
        <v>2020</v>
      </c>
      <c r="L47" s="60">
        <v>44014</v>
      </c>
      <c r="M47" s="50">
        <v>50</v>
      </c>
      <c r="N47" s="51"/>
      <c r="O47" s="51"/>
      <c r="P47" s="52" t="s">
        <v>201</v>
      </c>
      <c r="Q47" s="53" t="s">
        <v>202</v>
      </c>
      <c r="R47" s="54"/>
      <c r="S47" s="55"/>
      <c r="T47" s="56"/>
      <c r="U47" s="56"/>
      <c r="V47" s="56"/>
      <c r="W47" s="56"/>
      <c r="X47" s="56"/>
      <c r="Y47" s="56"/>
      <c r="Z47" s="56"/>
      <c r="AB47" s="57"/>
      <c r="AC47" s="57"/>
      <c r="AD47" s="57"/>
      <c r="AE47" s="57"/>
      <c r="AF47" s="58"/>
      <c r="AG47" s="58"/>
      <c r="AH47" s="58"/>
      <c r="AI47" s="58"/>
    </row>
    <row r="48" spans="1:35" s="12" customFormat="1" ht="36" x14ac:dyDescent="0.3">
      <c r="A48" s="64">
        <v>3</v>
      </c>
      <c r="B48" s="44" t="s">
        <v>203</v>
      </c>
      <c r="C48" s="45" t="s">
        <v>204</v>
      </c>
      <c r="D48" s="46"/>
      <c r="E48" s="46"/>
      <c r="F48" s="46"/>
      <c r="G48" s="47"/>
      <c r="H48" s="46">
        <v>1</v>
      </c>
      <c r="I48" s="46" t="s">
        <v>41</v>
      </c>
      <c r="J48" s="46" t="s">
        <v>56</v>
      </c>
      <c r="K48" s="48">
        <v>2020</v>
      </c>
      <c r="L48" s="60">
        <v>43952</v>
      </c>
      <c r="M48" s="50">
        <v>6000</v>
      </c>
      <c r="N48" s="51">
        <v>5</v>
      </c>
      <c r="O48" s="51"/>
      <c r="P48" s="52" t="s">
        <v>42</v>
      </c>
      <c r="Q48" s="53" t="s">
        <v>205</v>
      </c>
      <c r="R48" s="54"/>
      <c r="S48" s="55"/>
      <c r="T48" s="56"/>
      <c r="U48" s="56"/>
      <c r="V48" s="56"/>
      <c r="W48" s="56"/>
      <c r="X48" s="56"/>
      <c r="Y48" s="56"/>
      <c r="Z48" s="56"/>
      <c r="AB48" s="57"/>
      <c r="AC48" s="57"/>
      <c r="AD48" s="57"/>
      <c r="AE48" s="57"/>
      <c r="AF48" s="58"/>
      <c r="AG48" s="58"/>
      <c r="AH48" s="58"/>
      <c r="AI48" s="58"/>
    </row>
    <row r="49" spans="1:35" s="12" customFormat="1" ht="91.2" customHeight="1" x14ac:dyDescent="0.3">
      <c r="A49" s="59">
        <v>1</v>
      </c>
      <c r="B49" s="44" t="s">
        <v>206</v>
      </c>
      <c r="C49" s="45" t="s">
        <v>207</v>
      </c>
      <c r="D49" s="46"/>
      <c r="E49" s="46"/>
      <c r="F49" s="46"/>
      <c r="G49" s="47"/>
      <c r="H49" s="46">
        <v>1</v>
      </c>
      <c r="I49" s="46" t="s">
        <v>41</v>
      </c>
      <c r="J49" s="46"/>
      <c r="K49" s="48">
        <v>2020</v>
      </c>
      <c r="L49" s="60">
        <v>43931</v>
      </c>
      <c r="M49" s="50"/>
      <c r="N49" s="51">
        <v>7.7</v>
      </c>
      <c r="O49" s="51">
        <v>6</v>
      </c>
      <c r="P49" s="52" t="s">
        <v>208</v>
      </c>
      <c r="Q49" s="53" t="s">
        <v>209</v>
      </c>
      <c r="R49" s="54"/>
      <c r="S49" s="55"/>
      <c r="T49" s="56"/>
      <c r="U49" s="56"/>
      <c r="V49" s="56"/>
      <c r="W49" s="56"/>
      <c r="X49" s="56"/>
      <c r="Y49" s="56"/>
      <c r="Z49" s="56"/>
      <c r="AB49" s="57"/>
      <c r="AC49" s="57"/>
      <c r="AD49" s="57"/>
      <c r="AE49" s="57"/>
      <c r="AF49" s="58"/>
      <c r="AG49" s="58"/>
      <c r="AH49" s="58"/>
      <c r="AI49" s="58"/>
    </row>
    <row r="50" spans="1:35" s="12" customFormat="1" ht="88.8" customHeight="1" x14ac:dyDescent="0.3">
      <c r="A50" s="59">
        <v>1</v>
      </c>
      <c r="B50" s="44" t="s">
        <v>210</v>
      </c>
      <c r="C50" s="45" t="s">
        <v>211</v>
      </c>
      <c r="D50" s="46" t="s">
        <v>212</v>
      </c>
      <c r="E50" s="46"/>
      <c r="F50" s="46"/>
      <c r="G50" s="47"/>
      <c r="H50" s="46">
        <v>1</v>
      </c>
      <c r="I50" s="46" t="s">
        <v>41</v>
      </c>
      <c r="J50" s="46" t="s">
        <v>51</v>
      </c>
      <c r="K50" s="48">
        <v>2020</v>
      </c>
      <c r="L50" s="60">
        <v>43918</v>
      </c>
      <c r="M50" s="68">
        <v>2530000</v>
      </c>
      <c r="N50" s="51">
        <v>208</v>
      </c>
      <c r="O50" s="51"/>
      <c r="P50" s="52" t="s">
        <v>213</v>
      </c>
      <c r="Q50" s="53" t="s">
        <v>214</v>
      </c>
      <c r="R50" s="54"/>
      <c r="S50" s="55"/>
      <c r="T50" s="56"/>
      <c r="U50" s="56"/>
      <c r="V50" s="56"/>
      <c r="W50" s="56"/>
      <c r="X50" s="56"/>
      <c r="Y50" s="56"/>
      <c r="Z50" s="56"/>
      <c r="AB50" s="57"/>
      <c r="AC50" s="57"/>
      <c r="AD50" s="57"/>
      <c r="AE50" s="57"/>
      <c r="AF50" s="58"/>
      <c r="AG50" s="58"/>
      <c r="AH50" s="58"/>
      <c r="AI50" s="58"/>
    </row>
    <row r="51" spans="1:35" s="78" customFormat="1" ht="28.8" x14ac:dyDescent="0.3">
      <c r="A51" s="61">
        <v>2</v>
      </c>
      <c r="B51" s="69" t="s">
        <v>215</v>
      </c>
      <c r="C51" s="70" t="s">
        <v>77</v>
      </c>
      <c r="D51" s="70"/>
      <c r="E51" s="70"/>
      <c r="F51" s="70"/>
      <c r="G51" s="71"/>
      <c r="H51" s="70"/>
      <c r="I51" s="70"/>
      <c r="J51" s="70"/>
      <c r="K51" s="72">
        <v>2019</v>
      </c>
      <c r="L51" s="73">
        <v>43782</v>
      </c>
      <c r="M51" s="74"/>
      <c r="N51" s="70"/>
      <c r="O51" s="70">
        <v>1</v>
      </c>
      <c r="P51" s="75" t="s">
        <v>42</v>
      </c>
      <c r="Q51" s="76" t="s">
        <v>216</v>
      </c>
      <c r="R51" s="54"/>
      <c r="S51" s="55"/>
      <c r="T51" s="56"/>
      <c r="U51" s="56"/>
      <c r="V51" s="56"/>
      <c r="W51" s="56"/>
      <c r="X51" s="56"/>
      <c r="Y51" s="56"/>
      <c r="Z51" s="56"/>
      <c r="AA51" s="77"/>
      <c r="AB51" s="57"/>
      <c r="AC51" s="57"/>
      <c r="AD51" s="57"/>
      <c r="AE51" s="57"/>
      <c r="AF51" s="58"/>
      <c r="AG51" s="58"/>
      <c r="AH51" s="58"/>
      <c r="AI51" s="58"/>
    </row>
    <row r="52" spans="1:35" s="78" customFormat="1" ht="28.8" x14ac:dyDescent="0.3">
      <c r="A52" s="64">
        <v>3</v>
      </c>
      <c r="B52" s="69" t="s">
        <v>217</v>
      </c>
      <c r="C52" s="70" t="s">
        <v>77</v>
      </c>
      <c r="D52" s="70"/>
      <c r="E52" s="70"/>
      <c r="F52" s="70">
        <v>15</v>
      </c>
      <c r="G52" s="71">
        <v>580000</v>
      </c>
      <c r="H52" s="70">
        <v>1</v>
      </c>
      <c r="I52" s="70" t="s">
        <v>41</v>
      </c>
      <c r="J52" s="70"/>
      <c r="K52" s="72">
        <v>2019</v>
      </c>
      <c r="L52" s="73">
        <v>43739</v>
      </c>
      <c r="M52" s="74"/>
      <c r="N52" s="70">
        <v>2</v>
      </c>
      <c r="O52" s="70"/>
      <c r="P52" s="75" t="s">
        <v>218</v>
      </c>
      <c r="Q52" s="76" t="s">
        <v>219</v>
      </c>
      <c r="R52" s="54"/>
      <c r="S52" s="55"/>
      <c r="T52" s="56"/>
      <c r="U52" s="56"/>
      <c r="V52" s="56"/>
      <c r="W52" s="56"/>
      <c r="X52" s="56"/>
      <c r="Y52" s="56"/>
      <c r="Z52" s="56"/>
      <c r="AA52" s="77"/>
      <c r="AB52" s="57"/>
      <c r="AC52" s="57"/>
      <c r="AD52" s="57"/>
      <c r="AE52" s="57"/>
      <c r="AF52" s="58"/>
      <c r="AG52" s="58"/>
      <c r="AH52" s="58"/>
      <c r="AI52" s="58"/>
    </row>
    <row r="53" spans="1:35" s="78" customFormat="1" ht="36" x14ac:dyDescent="0.3">
      <c r="A53" s="64">
        <v>3</v>
      </c>
      <c r="B53" s="69" t="s">
        <v>220</v>
      </c>
      <c r="C53" s="70" t="s">
        <v>55</v>
      </c>
      <c r="D53" s="70" t="s">
        <v>212</v>
      </c>
      <c r="E53" s="70"/>
      <c r="F53" s="70"/>
      <c r="G53" s="71"/>
      <c r="H53" s="70">
        <v>1</v>
      </c>
      <c r="I53" s="70" t="s">
        <v>41</v>
      </c>
      <c r="J53" s="70"/>
      <c r="K53" s="72">
        <v>2019</v>
      </c>
      <c r="L53" s="73">
        <v>43656</v>
      </c>
      <c r="M53" s="74">
        <v>67488</v>
      </c>
      <c r="N53" s="70">
        <v>375</v>
      </c>
      <c r="O53" s="70"/>
      <c r="P53" s="75" t="s">
        <v>221</v>
      </c>
      <c r="Q53" s="76" t="s">
        <v>222</v>
      </c>
      <c r="R53" s="54"/>
      <c r="S53" s="55"/>
      <c r="T53" s="56"/>
      <c r="U53" s="56"/>
      <c r="V53" s="56"/>
      <c r="W53" s="56"/>
      <c r="X53" s="56"/>
      <c r="Y53" s="56"/>
      <c r="Z53" s="56"/>
      <c r="AA53" s="77"/>
      <c r="AB53" s="57"/>
      <c r="AC53" s="57"/>
      <c r="AD53" s="57"/>
      <c r="AE53" s="57"/>
      <c r="AF53" s="58"/>
      <c r="AG53" s="58"/>
      <c r="AH53" s="58"/>
      <c r="AI53" s="58"/>
    </row>
    <row r="54" spans="1:35" s="78" customFormat="1" ht="28.8" x14ac:dyDescent="0.3">
      <c r="A54" s="63">
        <v>5</v>
      </c>
      <c r="B54" s="69" t="s">
        <v>223</v>
      </c>
      <c r="C54" s="70" t="s">
        <v>102</v>
      </c>
      <c r="D54" s="70" t="s">
        <v>66</v>
      </c>
      <c r="E54" s="70"/>
      <c r="F54" s="70"/>
      <c r="G54" s="71"/>
      <c r="H54" s="70">
        <v>2</v>
      </c>
      <c r="I54" s="70" t="s">
        <v>41</v>
      </c>
      <c r="J54" s="70"/>
      <c r="K54" s="72">
        <v>2019</v>
      </c>
      <c r="L54" s="73">
        <v>43577</v>
      </c>
      <c r="M54" s="74"/>
      <c r="N54" s="70"/>
      <c r="O54" s="70">
        <v>3</v>
      </c>
      <c r="P54" s="75" t="s">
        <v>42</v>
      </c>
      <c r="Q54" s="76" t="s">
        <v>224</v>
      </c>
      <c r="R54" s="54"/>
      <c r="S54" s="55"/>
      <c r="T54" s="56"/>
      <c r="U54" s="56"/>
      <c r="V54" s="56"/>
      <c r="W54" s="56"/>
      <c r="X54" s="56"/>
      <c r="Y54" s="56"/>
      <c r="Z54" s="56"/>
      <c r="AA54" s="77"/>
      <c r="AB54" s="57"/>
      <c r="AC54" s="57"/>
      <c r="AD54" s="57"/>
      <c r="AE54" s="57"/>
      <c r="AF54" s="58"/>
      <c r="AG54" s="58"/>
      <c r="AH54" s="58"/>
      <c r="AI54" s="58"/>
    </row>
    <row r="55" spans="1:35" s="78" customFormat="1" ht="36" x14ac:dyDescent="0.3">
      <c r="A55" s="64">
        <v>3</v>
      </c>
      <c r="B55" s="69" t="s">
        <v>225</v>
      </c>
      <c r="C55" s="70" t="s">
        <v>109</v>
      </c>
      <c r="D55" s="70" t="s">
        <v>50</v>
      </c>
      <c r="E55" s="70"/>
      <c r="F55" s="70"/>
      <c r="G55" s="71"/>
      <c r="H55" s="70">
        <v>1</v>
      </c>
      <c r="I55" s="70" t="s">
        <v>46</v>
      </c>
      <c r="J55" s="70" t="s">
        <v>51</v>
      </c>
      <c r="K55" s="72">
        <v>2019</v>
      </c>
      <c r="L55" s="73">
        <v>43564</v>
      </c>
      <c r="M55" s="74"/>
      <c r="N55" s="70">
        <v>0.2</v>
      </c>
      <c r="O55" s="70"/>
      <c r="P55" s="75" t="s">
        <v>221</v>
      </c>
      <c r="Q55" s="76" t="s">
        <v>226</v>
      </c>
      <c r="R55" s="54"/>
      <c r="S55" s="55"/>
      <c r="T55" s="56"/>
      <c r="U55" s="56"/>
      <c r="V55" s="56"/>
      <c r="W55" s="56"/>
      <c r="X55" s="56"/>
      <c r="Y55" s="56"/>
      <c r="Z55" s="56"/>
      <c r="AA55" s="77"/>
      <c r="AB55" s="57"/>
      <c r="AC55" s="57"/>
      <c r="AD55" s="57"/>
      <c r="AE55" s="57"/>
      <c r="AF55" s="58"/>
      <c r="AG55" s="58"/>
      <c r="AH55" s="58"/>
      <c r="AI55" s="58"/>
    </row>
    <row r="56" spans="1:35" s="78" customFormat="1" ht="36" x14ac:dyDescent="0.3">
      <c r="A56" s="61">
        <v>2</v>
      </c>
      <c r="B56" s="69" t="s">
        <v>227</v>
      </c>
      <c r="C56" s="70" t="s">
        <v>89</v>
      </c>
      <c r="D56" s="70"/>
      <c r="E56" s="70"/>
      <c r="F56" s="70"/>
      <c r="G56" s="71"/>
      <c r="H56" s="70">
        <v>1</v>
      </c>
      <c r="I56" s="70" t="s">
        <v>46</v>
      </c>
      <c r="J56" s="70"/>
      <c r="K56" s="72">
        <v>2019</v>
      </c>
      <c r="L56" s="73">
        <v>43553</v>
      </c>
      <c r="M56" s="74"/>
      <c r="N56" s="70"/>
      <c r="O56" s="70"/>
      <c r="P56" s="75" t="s">
        <v>42</v>
      </c>
      <c r="Q56" s="76" t="s">
        <v>228</v>
      </c>
      <c r="R56" s="54"/>
      <c r="S56" s="55"/>
      <c r="T56" s="56"/>
      <c r="U56" s="56"/>
      <c r="V56" s="56"/>
      <c r="W56" s="56"/>
      <c r="X56" s="56"/>
      <c r="Y56" s="56"/>
      <c r="Z56" s="56"/>
      <c r="AA56" s="77"/>
      <c r="AB56" s="57"/>
      <c r="AC56" s="57"/>
      <c r="AD56" s="57"/>
      <c r="AE56" s="57"/>
      <c r="AF56" s="58"/>
      <c r="AG56" s="58"/>
      <c r="AH56" s="58"/>
      <c r="AI56" s="58"/>
    </row>
    <row r="57" spans="1:35" s="78" customFormat="1" ht="24" x14ac:dyDescent="0.3">
      <c r="A57" s="59">
        <v>1</v>
      </c>
      <c r="B57" s="69" t="s">
        <v>229</v>
      </c>
      <c r="C57" s="70" t="s">
        <v>155</v>
      </c>
      <c r="D57" s="70" t="s">
        <v>212</v>
      </c>
      <c r="E57" s="70" t="s">
        <v>230</v>
      </c>
      <c r="F57" s="70">
        <v>87</v>
      </c>
      <c r="G57" s="71">
        <v>12000000</v>
      </c>
      <c r="H57" s="70">
        <v>1</v>
      </c>
      <c r="I57" s="70" t="s">
        <v>46</v>
      </c>
      <c r="J57" s="70" t="s">
        <v>82</v>
      </c>
      <c r="K57" s="72">
        <v>2019</v>
      </c>
      <c r="L57" s="73">
        <v>43490</v>
      </c>
      <c r="M57" s="74">
        <v>9570000</v>
      </c>
      <c r="N57" s="70">
        <v>600</v>
      </c>
      <c r="O57" s="70">
        <v>272</v>
      </c>
      <c r="P57" s="75" t="s">
        <v>231</v>
      </c>
      <c r="Q57" s="76" t="s">
        <v>232</v>
      </c>
      <c r="R57" s="54"/>
      <c r="S57" s="55"/>
      <c r="T57" s="56"/>
      <c r="U57" s="56"/>
      <c r="V57" s="56"/>
      <c r="W57" s="56"/>
      <c r="X57" s="56"/>
      <c r="Y57" s="56"/>
      <c r="Z57" s="56"/>
      <c r="AA57" s="77"/>
      <c r="AB57" s="57"/>
      <c r="AC57" s="57"/>
      <c r="AD57" s="57"/>
      <c r="AE57" s="57"/>
      <c r="AF57" s="58"/>
      <c r="AG57" s="58"/>
      <c r="AH57" s="58"/>
      <c r="AI57" s="58"/>
    </row>
    <row r="58" spans="1:35" s="78" customFormat="1" ht="36" x14ac:dyDescent="0.3">
      <c r="A58" s="64">
        <v>3</v>
      </c>
      <c r="B58" s="69" t="s">
        <v>233</v>
      </c>
      <c r="C58" s="70" t="s">
        <v>207</v>
      </c>
      <c r="D58" s="70"/>
      <c r="E58" s="70"/>
      <c r="F58" s="70"/>
      <c r="G58" s="71">
        <v>2100000</v>
      </c>
      <c r="H58" s="70">
        <v>1</v>
      </c>
      <c r="I58" s="70" t="s">
        <v>46</v>
      </c>
      <c r="J58" s="70" t="s">
        <v>56</v>
      </c>
      <c r="K58" s="72">
        <v>2018</v>
      </c>
      <c r="L58" s="73">
        <v>43363</v>
      </c>
      <c r="M58" s="74"/>
      <c r="N58" s="70"/>
      <c r="O58" s="70"/>
      <c r="P58" s="75" t="s">
        <v>234</v>
      </c>
      <c r="Q58" s="76" t="s">
        <v>235</v>
      </c>
      <c r="R58" s="54"/>
      <c r="S58" s="55"/>
      <c r="T58" s="56"/>
      <c r="U58" s="56"/>
      <c r="V58" s="56"/>
      <c r="W58" s="56"/>
      <c r="X58" s="56"/>
      <c r="Y58" s="56"/>
      <c r="Z58" s="56"/>
      <c r="AA58" s="77"/>
      <c r="AB58" s="57"/>
      <c r="AC58" s="57"/>
      <c r="AD58" s="57"/>
      <c r="AE58" s="57"/>
      <c r="AF58" s="58"/>
      <c r="AG58" s="58"/>
      <c r="AH58" s="58"/>
      <c r="AI58" s="58"/>
    </row>
    <row r="59" spans="1:35" s="78" customFormat="1" ht="36" x14ac:dyDescent="0.3">
      <c r="A59" s="64">
        <v>3</v>
      </c>
      <c r="B59" s="69" t="s">
        <v>236</v>
      </c>
      <c r="C59" s="70" t="s">
        <v>207</v>
      </c>
      <c r="D59" s="70"/>
      <c r="E59" s="70"/>
      <c r="F59" s="70"/>
      <c r="G59" s="71">
        <v>875000</v>
      </c>
      <c r="H59" s="70">
        <v>1</v>
      </c>
      <c r="I59" s="70" t="s">
        <v>46</v>
      </c>
      <c r="J59" s="70" t="s">
        <v>56</v>
      </c>
      <c r="K59" s="72">
        <v>2018</v>
      </c>
      <c r="L59" s="73">
        <v>43363</v>
      </c>
      <c r="M59" s="74">
        <v>2000</v>
      </c>
      <c r="N59" s="70"/>
      <c r="O59" s="70"/>
      <c r="P59" s="75" t="s">
        <v>237</v>
      </c>
      <c r="Q59" s="76" t="s">
        <v>238</v>
      </c>
      <c r="R59" s="54"/>
      <c r="S59" s="55"/>
      <c r="T59" s="56"/>
      <c r="U59" s="56"/>
      <c r="V59" s="56"/>
      <c r="W59" s="56"/>
      <c r="X59" s="56"/>
      <c r="Y59" s="56"/>
      <c r="Z59" s="56"/>
      <c r="AA59" s="77"/>
      <c r="AB59" s="57"/>
      <c r="AC59" s="57"/>
      <c r="AD59" s="57"/>
      <c r="AE59" s="57"/>
      <c r="AF59" s="58"/>
      <c r="AG59" s="58"/>
      <c r="AH59" s="58"/>
      <c r="AI59" s="58"/>
    </row>
    <row r="60" spans="1:35" s="78" customFormat="1" ht="28.8" x14ac:dyDescent="0.3">
      <c r="A60" s="61">
        <v>2</v>
      </c>
      <c r="B60" s="69" t="s">
        <v>239</v>
      </c>
      <c r="C60" s="70" t="s">
        <v>40</v>
      </c>
      <c r="D60" s="70" t="s">
        <v>212</v>
      </c>
      <c r="E60" s="70"/>
      <c r="F60" s="70"/>
      <c r="G60" s="71"/>
      <c r="H60" s="70">
        <v>1</v>
      </c>
      <c r="I60" s="70" t="s">
        <v>41</v>
      </c>
      <c r="J60" s="70" t="s">
        <v>82</v>
      </c>
      <c r="K60" s="72">
        <v>2018</v>
      </c>
      <c r="L60" s="73">
        <v>43255</v>
      </c>
      <c r="M60" s="74">
        <v>439000</v>
      </c>
      <c r="N60" s="70">
        <v>26</v>
      </c>
      <c r="O60" s="70">
        <v>5</v>
      </c>
      <c r="P60" s="75" t="s">
        <v>240</v>
      </c>
      <c r="Q60" s="76" t="s">
        <v>241</v>
      </c>
      <c r="R60" s="54"/>
      <c r="S60" s="55"/>
      <c r="T60" s="56"/>
      <c r="U60" s="56"/>
      <c r="V60" s="56"/>
      <c r="W60" s="56"/>
      <c r="X60" s="56"/>
      <c r="Y60" s="56"/>
      <c r="Z60" s="56"/>
      <c r="AA60" s="77"/>
      <c r="AB60" s="57">
        <f t="shared" ref="AB60:AB122" si="0">M60/1896653</f>
        <v>0.23146036728911404</v>
      </c>
      <c r="AC60" s="57">
        <f t="shared" ref="AC60:AC104" si="1">N60/39</f>
        <v>0.66666666666666663</v>
      </c>
      <c r="AD60" s="57">
        <f t="shared" ref="AD60:AD104" si="2">O60/14</f>
        <v>0.35714285714285715</v>
      </c>
      <c r="AE60" s="57">
        <f t="shared" ref="AE60:AE104" si="3">SUM(AB60:AD60)</f>
        <v>1.2552698910986377</v>
      </c>
      <c r="AF60" s="58"/>
      <c r="AG60" s="58">
        <f>IF(A60=1,AE60,0)</f>
        <v>0</v>
      </c>
      <c r="AH60" s="58">
        <f>IF(A60=2,AE60,0)</f>
        <v>1.2552698910986377</v>
      </c>
      <c r="AI60" s="58">
        <f>IF(A60=3,AE60,0)</f>
        <v>0</v>
      </c>
    </row>
    <row r="61" spans="1:35" s="78" customFormat="1" ht="24" x14ac:dyDescent="0.3">
      <c r="A61" s="63">
        <v>5</v>
      </c>
      <c r="B61" s="69" t="s">
        <v>242</v>
      </c>
      <c r="C61" s="70" t="s">
        <v>102</v>
      </c>
      <c r="D61" s="70" t="s">
        <v>66</v>
      </c>
      <c r="E61" s="70"/>
      <c r="F61" s="70"/>
      <c r="G61" s="71"/>
      <c r="H61" s="70">
        <v>2</v>
      </c>
      <c r="I61" s="70" t="s">
        <v>41</v>
      </c>
      <c r="J61" s="70" t="s">
        <v>243</v>
      </c>
      <c r="K61" s="72">
        <v>2018</v>
      </c>
      <c r="L61" s="73">
        <v>43224</v>
      </c>
      <c r="M61" s="74"/>
      <c r="N61" s="70"/>
      <c r="O61" s="70">
        <v>20</v>
      </c>
      <c r="P61" s="75" t="s">
        <v>244</v>
      </c>
      <c r="Q61" s="76" t="s">
        <v>245</v>
      </c>
      <c r="R61" s="54"/>
      <c r="S61" s="55"/>
      <c r="T61" s="56"/>
      <c r="U61" s="56"/>
      <c r="V61" s="56"/>
      <c r="W61" s="56"/>
      <c r="X61" s="56"/>
      <c r="Y61" s="56"/>
      <c r="Z61" s="56"/>
      <c r="AA61" s="77"/>
      <c r="AB61" s="57">
        <f t="shared" si="0"/>
        <v>0</v>
      </c>
      <c r="AC61" s="57">
        <f t="shared" si="1"/>
        <v>0</v>
      </c>
      <c r="AD61" s="57">
        <f t="shared" si="2"/>
        <v>1.4285714285714286</v>
      </c>
      <c r="AE61" s="57">
        <f t="shared" si="3"/>
        <v>1.4285714285714286</v>
      </c>
      <c r="AF61" s="58"/>
      <c r="AG61" s="58">
        <f>IF(A61=1,AE61,0)</f>
        <v>0</v>
      </c>
      <c r="AH61" s="58">
        <f>IF(A61=2,AE61,0)</f>
        <v>0</v>
      </c>
      <c r="AI61" s="58">
        <f>IF(A61=3,AE61,0)</f>
        <v>0</v>
      </c>
    </row>
    <row r="62" spans="1:35" s="78" customFormat="1" ht="48" x14ac:dyDescent="0.3">
      <c r="A62" s="65">
        <v>4</v>
      </c>
      <c r="B62" s="69" t="s">
        <v>246</v>
      </c>
      <c r="C62" s="70" t="s">
        <v>155</v>
      </c>
      <c r="D62" s="70"/>
      <c r="E62" s="70"/>
      <c r="F62" s="70">
        <v>17</v>
      </c>
      <c r="G62" s="71">
        <v>185000</v>
      </c>
      <c r="H62" s="70">
        <v>1</v>
      </c>
      <c r="I62" s="70" t="s">
        <v>46</v>
      </c>
      <c r="J62" s="70" t="s">
        <v>56</v>
      </c>
      <c r="K62" s="72">
        <v>2018</v>
      </c>
      <c r="L62" s="73">
        <v>43214</v>
      </c>
      <c r="M62" s="74">
        <v>123000</v>
      </c>
      <c r="N62" s="70"/>
      <c r="O62" s="70"/>
      <c r="P62" s="75" t="s">
        <v>247</v>
      </c>
      <c r="Q62" s="76" t="s">
        <v>248</v>
      </c>
      <c r="R62" s="54"/>
      <c r="S62" s="55"/>
      <c r="T62" s="56"/>
      <c r="U62" s="56"/>
      <c r="V62" s="56"/>
      <c r="W62" s="56"/>
      <c r="X62" s="56"/>
      <c r="Y62" s="56"/>
      <c r="Z62" s="56"/>
      <c r="AA62" s="77"/>
      <c r="AB62" s="57"/>
      <c r="AC62" s="57"/>
      <c r="AD62" s="57"/>
      <c r="AE62" s="57"/>
      <c r="AF62" s="58"/>
      <c r="AG62" s="58"/>
      <c r="AH62" s="58"/>
      <c r="AI62" s="58"/>
    </row>
    <row r="63" spans="1:35" s="78" customFormat="1" ht="72" x14ac:dyDescent="0.3">
      <c r="A63" s="59">
        <v>1</v>
      </c>
      <c r="B63" s="69" t="s">
        <v>249</v>
      </c>
      <c r="C63" s="70" t="s">
        <v>250</v>
      </c>
      <c r="D63" s="70" t="s">
        <v>251</v>
      </c>
      <c r="E63" s="70" t="s">
        <v>252</v>
      </c>
      <c r="F63" s="70">
        <v>94</v>
      </c>
      <c r="G63" s="71"/>
      <c r="H63" s="70">
        <v>1</v>
      </c>
      <c r="I63" s="70" t="s">
        <v>41</v>
      </c>
      <c r="J63" s="79" t="s">
        <v>141</v>
      </c>
      <c r="K63" s="72">
        <v>2018</v>
      </c>
      <c r="L63" s="73">
        <v>43168</v>
      </c>
      <c r="M63" s="74">
        <v>1330000</v>
      </c>
      <c r="N63" s="70">
        <v>0.5</v>
      </c>
      <c r="O63" s="70"/>
      <c r="P63" s="75" t="s">
        <v>253</v>
      </c>
      <c r="Q63" s="76" t="s">
        <v>254</v>
      </c>
      <c r="R63" s="54"/>
      <c r="S63" s="55"/>
      <c r="T63" s="56"/>
      <c r="U63" s="56"/>
      <c r="V63" s="56"/>
      <c r="W63" s="56"/>
      <c r="X63" s="56"/>
      <c r="Y63" s="56"/>
      <c r="Z63" s="56"/>
      <c r="AA63" s="77"/>
      <c r="AB63" s="57">
        <f t="shared" si="0"/>
        <v>0.70123528130870538</v>
      </c>
      <c r="AC63" s="57">
        <f t="shared" si="1"/>
        <v>1.282051282051282E-2</v>
      </c>
      <c r="AD63" s="57">
        <f t="shared" si="2"/>
        <v>0</v>
      </c>
      <c r="AE63" s="57">
        <f t="shared" si="3"/>
        <v>0.71405579412921816</v>
      </c>
      <c r="AF63" s="58"/>
      <c r="AG63" s="58">
        <f>IF(A63=1,AE63,0)</f>
        <v>0.71405579412921816</v>
      </c>
      <c r="AH63" s="58">
        <f>IF(A63=2,AE63,0)</f>
        <v>0</v>
      </c>
      <c r="AI63" s="58">
        <f>IF(A63=3,AE63,0)</f>
        <v>0</v>
      </c>
    </row>
    <row r="64" spans="1:35" s="78" customFormat="1" ht="28.8" x14ac:dyDescent="0.3">
      <c r="A64" s="64">
        <v>3</v>
      </c>
      <c r="B64" s="69" t="s">
        <v>255</v>
      </c>
      <c r="C64" s="70" t="s">
        <v>256</v>
      </c>
      <c r="D64" s="70"/>
      <c r="E64" s="70"/>
      <c r="F64" s="70"/>
      <c r="G64" s="71"/>
      <c r="H64" s="70">
        <v>1</v>
      </c>
      <c r="I64" s="70" t="s">
        <v>41</v>
      </c>
      <c r="J64" s="70" t="s">
        <v>243</v>
      </c>
      <c r="K64" s="72">
        <v>2018</v>
      </c>
      <c r="L64" s="73">
        <v>43162</v>
      </c>
      <c r="M64" s="74">
        <v>80000</v>
      </c>
      <c r="N64" s="70"/>
      <c r="O64" s="70"/>
      <c r="P64" s="75" t="s">
        <v>257</v>
      </c>
      <c r="Q64" s="76" t="s">
        <v>258</v>
      </c>
      <c r="R64" s="54"/>
      <c r="S64" s="55"/>
      <c r="T64" s="56"/>
      <c r="U64" s="56"/>
      <c r="V64" s="56"/>
      <c r="W64" s="56"/>
      <c r="X64" s="56"/>
      <c r="Y64" s="56"/>
      <c r="Z64" s="56"/>
      <c r="AA64" s="77"/>
      <c r="AB64" s="57"/>
      <c r="AC64" s="57"/>
      <c r="AD64" s="57"/>
      <c r="AE64" s="57"/>
      <c r="AF64" s="58"/>
      <c r="AG64" s="58"/>
      <c r="AH64" s="58"/>
      <c r="AI64" s="58"/>
    </row>
    <row r="65" spans="1:46" s="78" customFormat="1" ht="36" x14ac:dyDescent="0.3">
      <c r="A65" s="64">
        <v>3</v>
      </c>
      <c r="B65" s="69" t="s">
        <v>259</v>
      </c>
      <c r="C65" s="70" t="s">
        <v>109</v>
      </c>
      <c r="D65" s="70"/>
      <c r="E65" s="70"/>
      <c r="F65" s="70"/>
      <c r="G65" s="71"/>
      <c r="H65" s="70">
        <v>1</v>
      </c>
      <c r="I65" s="70" t="s">
        <v>41</v>
      </c>
      <c r="J65" s="70" t="s">
        <v>56</v>
      </c>
      <c r="K65" s="72">
        <v>2018</v>
      </c>
      <c r="L65" s="73">
        <v>43148</v>
      </c>
      <c r="M65" s="74"/>
      <c r="N65" s="70"/>
      <c r="O65" s="70"/>
      <c r="P65" s="75" t="s">
        <v>260</v>
      </c>
      <c r="Q65" s="76" t="s">
        <v>261</v>
      </c>
      <c r="R65" s="54"/>
      <c r="S65" s="55"/>
      <c r="T65" s="56"/>
      <c r="U65" s="56"/>
      <c r="V65" s="56"/>
      <c r="W65" s="56"/>
      <c r="X65" s="56"/>
      <c r="Y65" s="56"/>
      <c r="Z65" s="56"/>
      <c r="AA65" s="77"/>
      <c r="AB65" s="57">
        <f t="shared" si="0"/>
        <v>0</v>
      </c>
      <c r="AC65" s="57">
        <f t="shared" si="1"/>
        <v>0</v>
      </c>
      <c r="AD65" s="57">
        <f t="shared" si="2"/>
        <v>0</v>
      </c>
      <c r="AE65" s="57">
        <f t="shared" si="3"/>
        <v>0</v>
      </c>
      <c r="AF65" s="58"/>
      <c r="AG65" s="58">
        <f t="shared" ref="AG65:AG70" si="4">IF(A65=1,AE65,0)</f>
        <v>0</v>
      </c>
      <c r="AH65" s="58">
        <f t="shared" ref="AH65:AH70" si="5">IF(A65=2,AE65,0)</f>
        <v>0</v>
      </c>
      <c r="AI65" s="58">
        <f t="shared" ref="AI65:AI70" si="6">IF(A65=3,AE65,0)</f>
        <v>0</v>
      </c>
    </row>
    <row r="66" spans="1:46" s="78" customFormat="1" ht="36" x14ac:dyDescent="0.3">
      <c r="A66" s="63">
        <v>5</v>
      </c>
      <c r="B66" s="69" t="s">
        <v>242</v>
      </c>
      <c r="C66" s="70" t="s">
        <v>102</v>
      </c>
      <c r="D66" s="70" t="s">
        <v>66</v>
      </c>
      <c r="E66" s="70"/>
      <c r="F66" s="70"/>
      <c r="G66" s="71"/>
      <c r="H66" s="70">
        <v>2</v>
      </c>
      <c r="I66" s="70" t="s">
        <v>41</v>
      </c>
      <c r="J66" s="70" t="s">
        <v>243</v>
      </c>
      <c r="K66" s="72">
        <v>2018</v>
      </c>
      <c r="L66" s="73">
        <v>43106</v>
      </c>
      <c r="M66" s="74"/>
      <c r="N66" s="70"/>
      <c r="O66" s="70">
        <v>6</v>
      </c>
      <c r="P66" s="75" t="s">
        <v>262</v>
      </c>
      <c r="Q66" s="76" t="s">
        <v>245</v>
      </c>
      <c r="R66" s="54"/>
      <c r="S66" s="55"/>
      <c r="T66" s="56"/>
      <c r="U66" s="56"/>
      <c r="V66" s="56"/>
      <c r="W66" s="56"/>
      <c r="X66" s="56"/>
      <c r="Y66" s="56"/>
      <c r="Z66" s="56"/>
      <c r="AA66" s="77"/>
      <c r="AB66" s="57">
        <f t="shared" si="0"/>
        <v>0</v>
      </c>
      <c r="AC66" s="57">
        <f t="shared" si="1"/>
        <v>0</v>
      </c>
      <c r="AD66" s="57">
        <f t="shared" si="2"/>
        <v>0.42857142857142855</v>
      </c>
      <c r="AE66" s="57">
        <f t="shared" si="3"/>
        <v>0.42857142857142855</v>
      </c>
      <c r="AF66" s="58"/>
      <c r="AG66" s="58">
        <f t="shared" si="4"/>
        <v>0</v>
      </c>
      <c r="AH66" s="58">
        <f t="shared" si="5"/>
        <v>0</v>
      </c>
      <c r="AI66" s="58">
        <f t="shared" si="6"/>
        <v>0</v>
      </c>
    </row>
    <row r="67" spans="1:46" s="78" customFormat="1" ht="36" x14ac:dyDescent="0.3">
      <c r="A67" s="64">
        <v>3</v>
      </c>
      <c r="B67" s="69" t="s">
        <v>263</v>
      </c>
      <c r="C67" s="70" t="s">
        <v>159</v>
      </c>
      <c r="D67" s="70"/>
      <c r="E67" s="70" t="s">
        <v>252</v>
      </c>
      <c r="F67" s="70">
        <v>39</v>
      </c>
      <c r="G67" s="71">
        <v>4875000</v>
      </c>
      <c r="H67" s="70">
        <v>1</v>
      </c>
      <c r="I67" s="70" t="s">
        <v>41</v>
      </c>
      <c r="J67" s="70" t="s">
        <v>243</v>
      </c>
      <c r="K67" s="72">
        <v>2017</v>
      </c>
      <c r="L67" s="73">
        <v>43098</v>
      </c>
      <c r="M67" s="74">
        <v>0</v>
      </c>
      <c r="N67" s="70"/>
      <c r="O67" s="70"/>
      <c r="P67" s="75" t="s">
        <v>264</v>
      </c>
      <c r="Q67" s="76" t="s">
        <v>265</v>
      </c>
      <c r="R67" s="54"/>
      <c r="S67" s="55"/>
      <c r="T67" s="56"/>
      <c r="U67" s="56"/>
      <c r="V67" s="56"/>
      <c r="W67" s="56"/>
      <c r="X67" s="56"/>
      <c r="Y67" s="56"/>
      <c r="Z67" s="56"/>
      <c r="AA67" s="77"/>
      <c r="AB67" s="57">
        <f t="shared" si="0"/>
        <v>0</v>
      </c>
      <c r="AC67" s="57">
        <f t="shared" si="1"/>
        <v>0</v>
      </c>
      <c r="AD67" s="57">
        <f t="shared" si="2"/>
        <v>0</v>
      </c>
      <c r="AE67" s="57">
        <f t="shared" si="3"/>
        <v>0</v>
      </c>
      <c r="AF67" s="58"/>
      <c r="AG67" s="58">
        <f t="shared" si="4"/>
        <v>0</v>
      </c>
      <c r="AH67" s="58">
        <f t="shared" si="5"/>
        <v>0</v>
      </c>
      <c r="AI67" s="58">
        <f t="shared" si="6"/>
        <v>0</v>
      </c>
    </row>
    <row r="68" spans="1:46" s="78" customFormat="1" ht="74.400000000000006" customHeight="1" x14ac:dyDescent="0.3">
      <c r="A68" s="64">
        <v>3</v>
      </c>
      <c r="B68" s="69" t="s">
        <v>266</v>
      </c>
      <c r="C68" s="70" t="s">
        <v>77</v>
      </c>
      <c r="D68" s="70"/>
      <c r="E68" s="70"/>
      <c r="F68" s="70"/>
      <c r="G68" s="71"/>
      <c r="H68" s="70">
        <v>1</v>
      </c>
      <c r="I68" s="70" t="s">
        <v>41</v>
      </c>
      <c r="J68" s="70" t="s">
        <v>51</v>
      </c>
      <c r="K68" s="72">
        <v>2017</v>
      </c>
      <c r="L68" s="73">
        <v>43001</v>
      </c>
      <c r="M68" s="74">
        <v>11356</v>
      </c>
      <c r="N68" s="70"/>
      <c r="O68" s="70"/>
      <c r="P68" s="75" t="s">
        <v>267</v>
      </c>
      <c r="Q68" s="76" t="s">
        <v>268</v>
      </c>
      <c r="R68" s="54"/>
      <c r="S68" s="55"/>
      <c r="T68" s="56"/>
      <c r="U68" s="56"/>
      <c r="V68" s="56"/>
      <c r="W68" s="56"/>
      <c r="X68" s="56"/>
      <c r="Y68" s="56"/>
      <c r="Z68" s="56"/>
      <c r="AA68" s="77"/>
      <c r="AB68" s="57">
        <f t="shared" si="0"/>
        <v>5.9873893643170367E-3</v>
      </c>
      <c r="AC68" s="57">
        <f t="shared" si="1"/>
        <v>0</v>
      </c>
      <c r="AD68" s="57">
        <f t="shared" si="2"/>
        <v>0</v>
      </c>
      <c r="AE68" s="57">
        <f t="shared" si="3"/>
        <v>5.9873893643170367E-3</v>
      </c>
      <c r="AF68" s="58"/>
      <c r="AG68" s="58">
        <f t="shared" si="4"/>
        <v>0</v>
      </c>
      <c r="AH68" s="58">
        <f t="shared" si="5"/>
        <v>0</v>
      </c>
      <c r="AI68" s="58">
        <f t="shared" si="6"/>
        <v>5.9873893643170367E-3</v>
      </c>
    </row>
    <row r="69" spans="1:46" s="78" customFormat="1" ht="24" x14ac:dyDescent="0.3">
      <c r="A69" s="59">
        <v>1</v>
      </c>
      <c r="B69" s="69" t="s">
        <v>269</v>
      </c>
      <c r="C69" s="70" t="s">
        <v>109</v>
      </c>
      <c r="D69" s="70"/>
      <c r="E69" s="70"/>
      <c r="F69" s="70"/>
      <c r="G69" s="71"/>
      <c r="H69" s="70">
        <v>1</v>
      </c>
      <c r="I69" s="70" t="s">
        <v>41</v>
      </c>
      <c r="J69" s="70" t="s">
        <v>243</v>
      </c>
      <c r="K69" s="72">
        <v>2017</v>
      </c>
      <c r="L69" s="73">
        <v>42975</v>
      </c>
      <c r="M69" s="74">
        <v>2625000</v>
      </c>
      <c r="N69" s="70"/>
      <c r="O69" s="70"/>
      <c r="P69" s="75" t="s">
        <v>270</v>
      </c>
      <c r="Q69" s="76" t="s">
        <v>271</v>
      </c>
      <c r="R69" s="54"/>
      <c r="S69" s="55"/>
      <c r="T69" s="56"/>
      <c r="U69" s="56"/>
      <c r="V69" s="56"/>
      <c r="W69" s="56"/>
      <c r="X69" s="56"/>
      <c r="Y69" s="56"/>
      <c r="Z69" s="56"/>
      <c r="AA69" s="77"/>
      <c r="AB69" s="57">
        <f t="shared" si="0"/>
        <v>1.3840170025829712</v>
      </c>
      <c r="AC69" s="57">
        <f t="shared" si="1"/>
        <v>0</v>
      </c>
      <c r="AD69" s="57">
        <f t="shared" si="2"/>
        <v>0</v>
      </c>
      <c r="AE69" s="57">
        <f t="shared" si="3"/>
        <v>1.3840170025829712</v>
      </c>
      <c r="AF69" s="58"/>
      <c r="AG69" s="58">
        <f t="shared" si="4"/>
        <v>1.3840170025829712</v>
      </c>
      <c r="AH69" s="58">
        <f t="shared" si="5"/>
        <v>0</v>
      </c>
      <c r="AI69" s="58">
        <f t="shared" si="6"/>
        <v>0</v>
      </c>
    </row>
    <row r="70" spans="1:46" s="78" customFormat="1" ht="50.4" customHeight="1" x14ac:dyDescent="0.3">
      <c r="A70" s="61">
        <v>2</v>
      </c>
      <c r="B70" s="69" t="s">
        <v>272</v>
      </c>
      <c r="C70" s="70" t="s">
        <v>273</v>
      </c>
      <c r="D70" s="70" t="s">
        <v>212</v>
      </c>
      <c r="E70" s="70"/>
      <c r="F70" s="70">
        <v>60</v>
      </c>
      <c r="G70" s="71"/>
      <c r="H70" s="70">
        <v>1</v>
      </c>
      <c r="I70" s="70" t="s">
        <v>41</v>
      </c>
      <c r="J70" s="70" t="s">
        <v>82</v>
      </c>
      <c r="K70" s="72">
        <v>2017</v>
      </c>
      <c r="L70" s="73">
        <v>42916</v>
      </c>
      <c r="M70" s="74">
        <v>100000</v>
      </c>
      <c r="N70" s="70">
        <v>20</v>
      </c>
      <c r="O70" s="70"/>
      <c r="P70" s="75" t="s">
        <v>274</v>
      </c>
      <c r="Q70" s="76" t="s">
        <v>275</v>
      </c>
      <c r="R70" s="54"/>
      <c r="S70" s="55"/>
      <c r="T70" s="56"/>
      <c r="U70" s="56"/>
      <c r="V70" s="56"/>
      <c r="W70" s="56"/>
      <c r="X70" s="56"/>
      <c r="Y70" s="56"/>
      <c r="Z70" s="56"/>
      <c r="AA70" s="77"/>
      <c r="AB70" s="57">
        <f t="shared" si="0"/>
        <v>5.2724457241256045E-2</v>
      </c>
      <c r="AC70" s="57">
        <f t="shared" si="1"/>
        <v>0.51282051282051277</v>
      </c>
      <c r="AD70" s="57">
        <f t="shared" si="2"/>
        <v>0</v>
      </c>
      <c r="AE70" s="57">
        <f t="shared" si="3"/>
        <v>0.56554497006176885</v>
      </c>
      <c r="AF70" s="58"/>
      <c r="AG70" s="58">
        <f t="shared" si="4"/>
        <v>0</v>
      </c>
      <c r="AH70" s="58">
        <f t="shared" si="5"/>
        <v>0.56554497006176885</v>
      </c>
      <c r="AI70" s="58">
        <f t="shared" si="6"/>
        <v>0</v>
      </c>
    </row>
    <row r="71" spans="1:46" s="78" customFormat="1" ht="50.4" customHeight="1" x14ac:dyDescent="0.3">
      <c r="A71" s="61">
        <v>2</v>
      </c>
      <c r="B71" s="69" t="s">
        <v>276</v>
      </c>
      <c r="C71" s="70" t="s">
        <v>55</v>
      </c>
      <c r="D71" s="70"/>
      <c r="E71" s="70"/>
      <c r="F71" s="70"/>
      <c r="G71" s="71"/>
      <c r="H71" s="70">
        <v>1</v>
      </c>
      <c r="I71" s="70" t="s">
        <v>46</v>
      </c>
      <c r="J71" s="70" t="s">
        <v>56</v>
      </c>
      <c r="K71" s="72">
        <v>2017</v>
      </c>
      <c r="L71" s="73">
        <v>42872</v>
      </c>
      <c r="M71" s="74">
        <v>270000</v>
      </c>
      <c r="N71" s="70">
        <v>53</v>
      </c>
      <c r="O71" s="70"/>
      <c r="P71" s="75" t="s">
        <v>277</v>
      </c>
      <c r="Q71" s="76" t="s">
        <v>278</v>
      </c>
      <c r="R71" s="54"/>
      <c r="S71" s="55"/>
      <c r="T71" s="56"/>
      <c r="U71" s="56"/>
      <c r="V71" s="56"/>
      <c r="W71" s="56"/>
      <c r="X71" s="56"/>
      <c r="Y71" s="56"/>
      <c r="Z71" s="56"/>
      <c r="AA71" s="77"/>
      <c r="AB71" s="57">
        <f t="shared" si="0"/>
        <v>0.14235603455139131</v>
      </c>
      <c r="AC71" s="57"/>
      <c r="AD71" s="57"/>
      <c r="AE71" s="57"/>
      <c r="AF71" s="58"/>
      <c r="AG71" s="58"/>
      <c r="AH71" s="58"/>
      <c r="AI71" s="58"/>
    </row>
    <row r="72" spans="1:46" s="78" customFormat="1" ht="36" x14ac:dyDescent="0.3">
      <c r="A72" s="64">
        <v>3</v>
      </c>
      <c r="B72" s="69" t="s">
        <v>279</v>
      </c>
      <c r="C72" s="70" t="s">
        <v>243</v>
      </c>
      <c r="D72" s="70"/>
      <c r="E72" s="70"/>
      <c r="F72" s="70"/>
      <c r="G72" s="71"/>
      <c r="H72" s="70">
        <v>1</v>
      </c>
      <c r="I72" s="70" t="s">
        <v>41</v>
      </c>
      <c r="J72" s="70" t="s">
        <v>56</v>
      </c>
      <c r="K72" s="72">
        <v>2017</v>
      </c>
      <c r="L72" s="80">
        <v>42872</v>
      </c>
      <c r="M72" s="81"/>
      <c r="N72" s="82"/>
      <c r="O72" s="70"/>
      <c r="P72" s="75" t="s">
        <v>280</v>
      </c>
      <c r="Q72" s="76" t="s">
        <v>281</v>
      </c>
      <c r="R72" s="54"/>
      <c r="S72" s="55"/>
      <c r="T72" s="56"/>
      <c r="U72" s="56"/>
      <c r="V72" s="56"/>
      <c r="W72" s="56"/>
      <c r="X72" s="56"/>
      <c r="Y72" s="56"/>
      <c r="Z72" s="56"/>
      <c r="AA72" s="77"/>
      <c r="AB72" s="57">
        <f t="shared" si="0"/>
        <v>0</v>
      </c>
      <c r="AC72" s="57">
        <f t="shared" si="1"/>
        <v>0</v>
      </c>
      <c r="AD72" s="57">
        <f t="shared" si="2"/>
        <v>0</v>
      </c>
      <c r="AE72" s="57">
        <f t="shared" si="3"/>
        <v>0</v>
      </c>
      <c r="AF72" s="58"/>
      <c r="AG72" s="58">
        <f t="shared" ref="AG72:AG78" si="7">IF(A72=1,AE72,0)</f>
        <v>0</v>
      </c>
      <c r="AH72" s="58">
        <f t="shared" ref="AH72:AH78" si="8">IF(A72=2,AE72,0)</f>
        <v>0</v>
      </c>
      <c r="AI72" s="58">
        <f t="shared" ref="AI72:AI78" si="9">IF(A72=3,AE72,0)</f>
        <v>0</v>
      </c>
      <c r="AP72" s="83"/>
      <c r="AR72" s="83"/>
      <c r="AT72" s="83"/>
    </row>
    <row r="73" spans="1:46" s="78" customFormat="1" ht="24" x14ac:dyDescent="0.3">
      <c r="A73" s="64">
        <v>3</v>
      </c>
      <c r="B73" s="69" t="s">
        <v>282</v>
      </c>
      <c r="C73" s="70" t="s">
        <v>55</v>
      </c>
      <c r="D73" s="70"/>
      <c r="E73" s="70" t="s">
        <v>137</v>
      </c>
      <c r="F73" s="70">
        <v>140</v>
      </c>
      <c r="G73" s="71"/>
      <c r="H73" s="70">
        <v>1</v>
      </c>
      <c r="I73" s="70" t="s">
        <v>41</v>
      </c>
      <c r="J73" s="70" t="s">
        <v>91</v>
      </c>
      <c r="K73" s="72">
        <v>2017</v>
      </c>
      <c r="L73" s="73">
        <v>42833</v>
      </c>
      <c r="M73" s="81">
        <v>850</v>
      </c>
      <c r="N73" s="82">
        <v>0</v>
      </c>
      <c r="O73" s="70"/>
      <c r="P73" s="75" t="s">
        <v>283</v>
      </c>
      <c r="Q73" s="76" t="s">
        <v>284</v>
      </c>
      <c r="R73" s="54"/>
      <c r="S73" s="55"/>
      <c r="T73" s="56"/>
      <c r="U73" s="56"/>
      <c r="V73" s="56"/>
      <c r="W73" s="56"/>
      <c r="X73" s="56"/>
      <c r="Y73" s="56"/>
      <c r="Z73" s="56"/>
      <c r="AA73" s="77"/>
      <c r="AB73" s="57">
        <f t="shared" si="0"/>
        <v>4.4815788655067638E-4</v>
      </c>
      <c r="AC73" s="57">
        <f t="shared" si="1"/>
        <v>0</v>
      </c>
      <c r="AD73" s="57">
        <f t="shared" si="2"/>
        <v>0</v>
      </c>
      <c r="AE73" s="57">
        <f t="shared" si="3"/>
        <v>4.4815788655067638E-4</v>
      </c>
      <c r="AF73" s="58"/>
      <c r="AG73" s="58">
        <f t="shared" si="7"/>
        <v>0</v>
      </c>
      <c r="AH73" s="58">
        <f t="shared" si="8"/>
        <v>0</v>
      </c>
      <c r="AI73" s="58">
        <f t="shared" si="9"/>
        <v>4.4815788655067638E-4</v>
      </c>
      <c r="AP73" s="83"/>
      <c r="AR73" s="83"/>
      <c r="AT73" s="83"/>
    </row>
    <row r="74" spans="1:46" s="78" customFormat="1" ht="24" x14ac:dyDescent="0.3">
      <c r="A74" s="61">
        <v>2</v>
      </c>
      <c r="B74" s="69" t="s">
        <v>285</v>
      </c>
      <c r="C74" s="70" t="s">
        <v>286</v>
      </c>
      <c r="D74" s="70"/>
      <c r="E74" s="70"/>
      <c r="F74" s="70"/>
      <c r="G74" s="71"/>
      <c r="H74" s="70">
        <v>1</v>
      </c>
      <c r="I74" s="70" t="s">
        <v>41</v>
      </c>
      <c r="J74" s="70"/>
      <c r="K74" s="72">
        <v>2017</v>
      </c>
      <c r="L74" s="73">
        <v>42806</v>
      </c>
      <c r="M74" s="74">
        <v>200000</v>
      </c>
      <c r="N74" s="70">
        <v>0.5</v>
      </c>
      <c r="O74" s="70">
        <v>2</v>
      </c>
      <c r="P74" s="75" t="s">
        <v>287</v>
      </c>
      <c r="Q74" s="76" t="s">
        <v>288</v>
      </c>
      <c r="R74" s="54"/>
      <c r="S74" s="55"/>
      <c r="T74" s="56"/>
      <c r="U74" s="56"/>
      <c r="V74" s="56"/>
      <c r="W74" s="56"/>
      <c r="X74" s="56"/>
      <c r="Y74" s="56"/>
      <c r="Z74" s="56"/>
      <c r="AA74" s="77"/>
      <c r="AB74" s="57">
        <f t="shared" si="0"/>
        <v>0.10544891448251209</v>
      </c>
      <c r="AC74" s="57">
        <f t="shared" si="1"/>
        <v>1.282051282051282E-2</v>
      </c>
      <c r="AD74" s="57">
        <f t="shared" si="2"/>
        <v>0.14285714285714285</v>
      </c>
      <c r="AE74" s="57">
        <f t="shared" si="3"/>
        <v>0.26112657016016777</v>
      </c>
      <c r="AF74" s="58"/>
      <c r="AG74" s="58">
        <f t="shared" si="7"/>
        <v>0</v>
      </c>
      <c r="AH74" s="58">
        <f t="shared" si="8"/>
        <v>0.26112657016016777</v>
      </c>
      <c r="AI74" s="58">
        <f t="shared" si="9"/>
        <v>0</v>
      </c>
    </row>
    <row r="75" spans="1:46" s="78" customFormat="1" ht="15.6" x14ac:dyDescent="0.3">
      <c r="A75" s="63">
        <v>5</v>
      </c>
      <c r="B75" s="69" t="s">
        <v>289</v>
      </c>
      <c r="C75" s="70" t="s">
        <v>102</v>
      </c>
      <c r="D75" s="70" t="s">
        <v>66</v>
      </c>
      <c r="E75" s="70"/>
      <c r="F75" s="70"/>
      <c r="G75" s="71"/>
      <c r="H75" s="70">
        <v>2</v>
      </c>
      <c r="I75" s="70" t="s">
        <v>41</v>
      </c>
      <c r="J75" s="70" t="s">
        <v>243</v>
      </c>
      <c r="K75" s="72">
        <v>2016</v>
      </c>
      <c r="L75" s="73">
        <v>42732</v>
      </c>
      <c r="M75" s="74"/>
      <c r="N75" s="70"/>
      <c r="O75" s="70">
        <v>50</v>
      </c>
      <c r="P75" s="75" t="s">
        <v>198</v>
      </c>
      <c r="Q75" s="76" t="s">
        <v>245</v>
      </c>
      <c r="R75" s="54"/>
      <c r="S75" s="55"/>
      <c r="T75" s="56"/>
      <c r="U75" s="56"/>
      <c r="V75" s="56"/>
      <c r="W75" s="56"/>
      <c r="X75" s="56"/>
      <c r="Y75" s="56"/>
      <c r="Z75" s="56"/>
      <c r="AA75" s="77"/>
      <c r="AB75" s="57">
        <f t="shared" si="0"/>
        <v>0</v>
      </c>
      <c r="AC75" s="57">
        <f t="shared" si="1"/>
        <v>0</v>
      </c>
      <c r="AD75" s="57">
        <f t="shared" si="2"/>
        <v>3.5714285714285716</v>
      </c>
      <c r="AE75" s="57">
        <f t="shared" ref="AE75" si="10">SUM(AB75:AD75)</f>
        <v>3.5714285714285716</v>
      </c>
      <c r="AF75" s="58"/>
      <c r="AG75" s="58">
        <f t="shared" si="7"/>
        <v>0</v>
      </c>
      <c r="AH75" s="58">
        <f t="shared" si="8"/>
        <v>0</v>
      </c>
      <c r="AI75" s="58">
        <f t="shared" si="9"/>
        <v>0</v>
      </c>
    </row>
    <row r="76" spans="1:46" s="78" customFormat="1" ht="24" x14ac:dyDescent="0.3">
      <c r="A76" s="64">
        <v>3</v>
      </c>
      <c r="B76" s="69" t="s">
        <v>290</v>
      </c>
      <c r="C76" s="70" t="s">
        <v>77</v>
      </c>
      <c r="D76" s="70"/>
      <c r="E76" s="70"/>
      <c r="F76" s="70"/>
      <c r="G76" s="71"/>
      <c r="H76" s="70">
        <v>1</v>
      </c>
      <c r="I76" s="70" t="s">
        <v>46</v>
      </c>
      <c r="J76" s="70" t="s">
        <v>51</v>
      </c>
      <c r="K76" s="72">
        <v>2016</v>
      </c>
      <c r="L76" s="73">
        <v>42671</v>
      </c>
      <c r="M76" s="74">
        <v>50000</v>
      </c>
      <c r="N76" s="70"/>
      <c r="O76" s="70"/>
      <c r="P76" s="75" t="s">
        <v>291</v>
      </c>
      <c r="Q76" s="76" t="s">
        <v>292</v>
      </c>
      <c r="R76" s="54"/>
      <c r="S76" s="55"/>
      <c r="T76" s="56"/>
      <c r="U76" s="56"/>
      <c r="V76" s="56"/>
      <c r="W76" s="56"/>
      <c r="X76" s="56"/>
      <c r="Y76" s="56"/>
      <c r="Z76" s="56"/>
      <c r="AA76" s="77"/>
      <c r="AB76" s="57">
        <f t="shared" si="0"/>
        <v>2.6362228620628023E-2</v>
      </c>
      <c r="AC76" s="57">
        <f t="shared" si="1"/>
        <v>0</v>
      </c>
      <c r="AD76" s="57">
        <f t="shared" si="2"/>
        <v>0</v>
      </c>
      <c r="AE76" s="57">
        <f t="shared" si="3"/>
        <v>2.6362228620628023E-2</v>
      </c>
      <c r="AF76" s="58"/>
      <c r="AG76" s="58">
        <f t="shared" si="7"/>
        <v>0</v>
      </c>
      <c r="AH76" s="58">
        <f t="shared" si="8"/>
        <v>0</v>
      </c>
      <c r="AI76" s="58">
        <f t="shared" si="9"/>
        <v>2.6362228620628023E-2</v>
      </c>
    </row>
    <row r="77" spans="1:46" s="77" customFormat="1" ht="24" x14ac:dyDescent="0.3">
      <c r="A77" s="64">
        <v>3</v>
      </c>
      <c r="B77" s="69" t="s">
        <v>293</v>
      </c>
      <c r="C77" s="70" t="s">
        <v>65</v>
      </c>
      <c r="D77" s="70"/>
      <c r="E77" s="70"/>
      <c r="F77" s="70"/>
      <c r="G77" s="71">
        <v>415000</v>
      </c>
      <c r="H77" s="70">
        <v>1</v>
      </c>
      <c r="I77" s="70" t="s">
        <v>46</v>
      </c>
      <c r="J77" s="70" t="s">
        <v>56</v>
      </c>
      <c r="K77" s="72">
        <v>2016</v>
      </c>
      <c r="L77" s="73">
        <v>42644</v>
      </c>
      <c r="M77" s="74"/>
      <c r="N77" s="70"/>
      <c r="O77" s="70"/>
      <c r="P77" s="75" t="s">
        <v>294</v>
      </c>
      <c r="Q77" s="76" t="s">
        <v>295</v>
      </c>
      <c r="R77" s="54"/>
      <c r="S77" s="55"/>
      <c r="T77" s="56"/>
      <c r="U77" s="56"/>
      <c r="V77" s="56"/>
      <c r="W77" s="56"/>
      <c r="X77" s="56"/>
      <c r="Y77" s="56"/>
      <c r="Z77" s="56"/>
      <c r="AA77" s="84"/>
      <c r="AB77" s="57">
        <f t="shared" si="0"/>
        <v>0</v>
      </c>
      <c r="AC77" s="57">
        <f t="shared" si="1"/>
        <v>0</v>
      </c>
      <c r="AD77" s="57">
        <f t="shared" si="2"/>
        <v>0</v>
      </c>
      <c r="AE77" s="57">
        <f t="shared" si="3"/>
        <v>0</v>
      </c>
      <c r="AF77" s="58"/>
      <c r="AG77" s="58">
        <f t="shared" si="7"/>
        <v>0</v>
      </c>
      <c r="AH77" s="58">
        <f t="shared" si="8"/>
        <v>0</v>
      </c>
      <c r="AI77" s="58">
        <f t="shared" si="9"/>
        <v>0</v>
      </c>
      <c r="AK77" s="78"/>
      <c r="AL77" s="78"/>
      <c r="AM77" s="78"/>
      <c r="AN77" s="78"/>
      <c r="AO77" s="78"/>
      <c r="AP77" s="78"/>
      <c r="AQ77" s="78"/>
      <c r="AR77" s="78"/>
      <c r="AS77" s="78"/>
      <c r="AT77" s="78"/>
    </row>
    <row r="78" spans="1:46" s="78" customFormat="1" ht="24" x14ac:dyDescent="0.3">
      <c r="A78" s="65">
        <v>4</v>
      </c>
      <c r="B78" s="69" t="s">
        <v>296</v>
      </c>
      <c r="C78" s="70" t="s">
        <v>273</v>
      </c>
      <c r="D78" s="70"/>
      <c r="E78" s="70"/>
      <c r="F78" s="70"/>
      <c r="G78" s="71"/>
      <c r="H78" s="70">
        <v>3</v>
      </c>
      <c r="I78" s="70" t="s">
        <v>243</v>
      </c>
      <c r="J78" s="70" t="s">
        <v>243</v>
      </c>
      <c r="K78" s="72">
        <v>2016</v>
      </c>
      <c r="L78" s="73">
        <v>42609</v>
      </c>
      <c r="M78" s="74">
        <v>840000</v>
      </c>
      <c r="N78" s="70"/>
      <c r="O78" s="70"/>
      <c r="P78" s="75" t="s">
        <v>297</v>
      </c>
      <c r="Q78" s="76" t="s">
        <v>298</v>
      </c>
      <c r="R78" s="54"/>
      <c r="S78" s="55"/>
      <c r="T78" s="56"/>
      <c r="U78" s="56"/>
      <c r="V78" s="56"/>
      <c r="W78" s="56"/>
      <c r="X78" s="56"/>
      <c r="Y78" s="56"/>
      <c r="Z78" s="56"/>
      <c r="AA78" s="77"/>
      <c r="AB78" s="57">
        <f t="shared" si="0"/>
        <v>0.44288544082655079</v>
      </c>
      <c r="AC78" s="57">
        <f t="shared" si="1"/>
        <v>0</v>
      </c>
      <c r="AD78" s="57">
        <f t="shared" si="2"/>
        <v>0</v>
      </c>
      <c r="AE78" s="57">
        <f t="shared" si="3"/>
        <v>0.44288544082655079</v>
      </c>
      <c r="AF78" s="58"/>
      <c r="AG78" s="58">
        <f t="shared" si="7"/>
        <v>0</v>
      </c>
      <c r="AH78" s="58">
        <f t="shared" si="8"/>
        <v>0</v>
      </c>
      <c r="AI78" s="58">
        <f t="shared" si="9"/>
        <v>0</v>
      </c>
    </row>
    <row r="79" spans="1:46" s="78" customFormat="1" ht="141" customHeight="1" x14ac:dyDescent="0.3">
      <c r="A79" s="59">
        <v>1</v>
      </c>
      <c r="B79" s="69" t="s">
        <v>299</v>
      </c>
      <c r="C79" s="70" t="s">
        <v>73</v>
      </c>
      <c r="D79" s="70"/>
      <c r="E79" s="70"/>
      <c r="F79" s="70"/>
      <c r="G79" s="71"/>
      <c r="H79" s="70">
        <v>1</v>
      </c>
      <c r="I79" s="70" t="s">
        <v>41</v>
      </c>
      <c r="J79" s="70" t="s">
        <v>51</v>
      </c>
      <c r="K79" s="72">
        <v>2016</v>
      </c>
      <c r="L79" s="73">
        <v>42512</v>
      </c>
      <c r="M79" s="74"/>
      <c r="N79" s="70" t="s">
        <v>300</v>
      </c>
      <c r="O79" s="70"/>
      <c r="P79" s="75" t="s">
        <v>301</v>
      </c>
      <c r="Q79" s="76" t="s">
        <v>302</v>
      </c>
      <c r="R79" s="54"/>
      <c r="S79" s="55"/>
      <c r="T79" s="56"/>
      <c r="U79" s="56"/>
      <c r="V79" s="56"/>
      <c r="W79" s="56"/>
      <c r="X79" s="56"/>
      <c r="Y79" s="56"/>
      <c r="Z79" s="56"/>
      <c r="AA79" s="77"/>
      <c r="AB79" s="57"/>
      <c r="AC79" s="57"/>
      <c r="AD79" s="57"/>
      <c r="AE79" s="57"/>
      <c r="AF79" s="58"/>
      <c r="AG79" s="58"/>
      <c r="AH79" s="58"/>
      <c r="AI79" s="58"/>
    </row>
    <row r="80" spans="1:46" s="78" customFormat="1" ht="118.2" customHeight="1" x14ac:dyDescent="0.3">
      <c r="A80" s="59">
        <v>1</v>
      </c>
      <c r="B80" s="69" t="s">
        <v>303</v>
      </c>
      <c r="C80" s="70" t="s">
        <v>109</v>
      </c>
      <c r="D80" s="70" t="s">
        <v>304</v>
      </c>
      <c r="E80" s="70" t="s">
        <v>252</v>
      </c>
      <c r="F80" s="70">
        <v>45</v>
      </c>
      <c r="G80" s="71">
        <v>2000000</v>
      </c>
      <c r="H80" s="70">
        <v>1</v>
      </c>
      <c r="I80" s="70" t="s">
        <v>41</v>
      </c>
      <c r="J80" s="70" t="s">
        <v>82</v>
      </c>
      <c r="K80" s="72">
        <v>2016</v>
      </c>
      <c r="L80" s="73">
        <v>42590</v>
      </c>
      <c r="M80" s="74">
        <v>2000000</v>
      </c>
      <c r="N80" s="70">
        <v>2</v>
      </c>
      <c r="O80" s="70"/>
      <c r="P80" s="75" t="s">
        <v>305</v>
      </c>
      <c r="Q80" s="76" t="s">
        <v>306</v>
      </c>
      <c r="R80" s="54"/>
      <c r="S80" s="55" t="str">
        <f>C80</f>
        <v>Al</v>
      </c>
      <c r="T80" s="56"/>
      <c r="U80" s="56"/>
      <c r="V80" s="56"/>
      <c r="W80" s="56"/>
      <c r="X80" s="56"/>
      <c r="Y80" s="56"/>
      <c r="Z80" s="56"/>
      <c r="AA80" s="77"/>
      <c r="AB80" s="57">
        <f t="shared" si="0"/>
        <v>1.0544891448251208</v>
      </c>
      <c r="AC80" s="57">
        <f t="shared" si="1"/>
        <v>5.128205128205128E-2</v>
      </c>
      <c r="AD80" s="57">
        <f t="shared" si="2"/>
        <v>0</v>
      </c>
      <c r="AE80" s="57">
        <f t="shared" si="3"/>
        <v>1.1057711961071721</v>
      </c>
      <c r="AF80" s="58"/>
      <c r="AG80" s="58">
        <f t="shared" ref="AG80:AG88" si="11">IF(A80=1,AE80,0)</f>
        <v>1.1057711961071721</v>
      </c>
      <c r="AH80" s="58">
        <f t="shared" ref="AH80:AH88" si="12">IF(A80=2,AE80,0)</f>
        <v>0</v>
      </c>
      <c r="AI80" s="58">
        <f t="shared" ref="AI80:AI88" si="13">IF(A80=3,AE80,0)</f>
        <v>0</v>
      </c>
    </row>
    <row r="81" spans="1:46" s="78" customFormat="1" ht="28.8" x14ac:dyDescent="0.3">
      <c r="A81" s="63">
        <v>5</v>
      </c>
      <c r="B81" s="69" t="s">
        <v>307</v>
      </c>
      <c r="C81" s="70" t="s">
        <v>102</v>
      </c>
      <c r="D81" s="70" t="s">
        <v>66</v>
      </c>
      <c r="E81" s="70"/>
      <c r="F81" s="70"/>
      <c r="G81" s="71"/>
      <c r="H81" s="70">
        <v>2</v>
      </c>
      <c r="I81" s="70" t="s">
        <v>41</v>
      </c>
      <c r="J81" s="70" t="s">
        <v>243</v>
      </c>
      <c r="K81" s="72">
        <v>2015</v>
      </c>
      <c r="L81" s="73">
        <v>42352</v>
      </c>
      <c r="M81" s="74"/>
      <c r="N81" s="70"/>
      <c r="O81" s="70">
        <v>21</v>
      </c>
      <c r="P81" s="75" t="s">
        <v>198</v>
      </c>
      <c r="Q81" s="76" t="s">
        <v>308</v>
      </c>
      <c r="R81" s="54"/>
      <c r="S81" s="55"/>
      <c r="T81" s="56"/>
      <c r="U81" s="56"/>
      <c r="V81" s="56"/>
      <c r="W81" s="56"/>
      <c r="X81" s="56"/>
      <c r="Y81" s="56"/>
      <c r="Z81" s="56"/>
      <c r="AA81" s="77"/>
      <c r="AB81" s="57">
        <f t="shared" si="0"/>
        <v>0</v>
      </c>
      <c r="AC81" s="57">
        <f t="shared" si="1"/>
        <v>0</v>
      </c>
      <c r="AD81" s="57">
        <f t="shared" si="2"/>
        <v>1.5</v>
      </c>
      <c r="AE81" s="57">
        <f t="shared" ref="AE81" si="14">SUM(AB81:AD81)</f>
        <v>1.5</v>
      </c>
      <c r="AF81" s="58"/>
      <c r="AG81" s="58">
        <f t="shared" si="11"/>
        <v>0</v>
      </c>
      <c r="AH81" s="58">
        <f t="shared" si="12"/>
        <v>0</v>
      </c>
      <c r="AI81" s="58">
        <f t="shared" si="13"/>
        <v>0</v>
      </c>
    </row>
    <row r="82" spans="1:46" s="78" customFormat="1" ht="24" x14ac:dyDescent="0.3">
      <c r="A82" s="63">
        <v>5</v>
      </c>
      <c r="B82" s="69" t="s">
        <v>309</v>
      </c>
      <c r="C82" s="70" t="s">
        <v>102</v>
      </c>
      <c r="D82" s="70" t="s">
        <v>66</v>
      </c>
      <c r="E82" s="70"/>
      <c r="F82" s="70"/>
      <c r="G82" s="71"/>
      <c r="H82" s="70">
        <v>2</v>
      </c>
      <c r="I82" s="70" t="s">
        <v>41</v>
      </c>
      <c r="J82" s="70" t="s">
        <v>243</v>
      </c>
      <c r="K82" s="72">
        <v>2015</v>
      </c>
      <c r="L82" s="73">
        <v>42329</v>
      </c>
      <c r="M82" s="74"/>
      <c r="N82" s="70"/>
      <c r="O82" s="70">
        <v>115</v>
      </c>
      <c r="P82" s="75" t="s">
        <v>310</v>
      </c>
      <c r="Q82" s="76" t="s">
        <v>245</v>
      </c>
      <c r="R82" s="54"/>
      <c r="S82" s="55"/>
      <c r="T82" s="56"/>
      <c r="U82" s="56"/>
      <c r="V82" s="56"/>
      <c r="W82" s="56"/>
      <c r="X82" s="56"/>
      <c r="Y82" s="56"/>
      <c r="Z82" s="56"/>
      <c r="AA82" s="77"/>
      <c r="AB82" s="57">
        <f t="shared" si="0"/>
        <v>0</v>
      </c>
      <c r="AC82" s="57">
        <f t="shared" si="1"/>
        <v>0</v>
      </c>
      <c r="AD82" s="57">
        <f t="shared" si="2"/>
        <v>8.2142857142857135</v>
      </c>
      <c r="AE82" s="57">
        <f t="shared" si="3"/>
        <v>8.2142857142857135</v>
      </c>
      <c r="AF82" s="58"/>
      <c r="AG82" s="58">
        <f t="shared" si="11"/>
        <v>0</v>
      </c>
      <c r="AH82" s="58">
        <f t="shared" si="12"/>
        <v>0</v>
      </c>
      <c r="AI82" s="58">
        <f t="shared" si="13"/>
        <v>0</v>
      </c>
    </row>
    <row r="83" spans="1:46" s="78" customFormat="1" ht="36" x14ac:dyDescent="0.3">
      <c r="A83" s="59">
        <v>1</v>
      </c>
      <c r="B83" s="69" t="s">
        <v>311</v>
      </c>
      <c r="C83" s="70" t="s">
        <v>155</v>
      </c>
      <c r="D83" s="70" t="s">
        <v>212</v>
      </c>
      <c r="E83" s="70" t="s">
        <v>252</v>
      </c>
      <c r="F83" s="70">
        <v>110</v>
      </c>
      <c r="G83" s="71">
        <v>56400000</v>
      </c>
      <c r="H83" s="70">
        <v>1</v>
      </c>
      <c r="I83" s="70" t="s">
        <v>41</v>
      </c>
      <c r="J83" s="70" t="s">
        <v>51</v>
      </c>
      <c r="K83" s="72">
        <v>2015</v>
      </c>
      <c r="L83" s="85">
        <v>42313</v>
      </c>
      <c r="M83" s="74">
        <v>43700000</v>
      </c>
      <c r="N83" s="70">
        <v>668</v>
      </c>
      <c r="O83" s="70">
        <v>19</v>
      </c>
      <c r="P83" s="75" t="s">
        <v>312</v>
      </c>
      <c r="Q83" s="76" t="s">
        <v>313</v>
      </c>
      <c r="R83" s="54"/>
      <c r="S83" s="55" t="str">
        <f t="shared" ref="S83:S89" si="15">C83</f>
        <v>Fe</v>
      </c>
      <c r="T83" s="56"/>
      <c r="U83" s="56"/>
      <c r="V83" s="56"/>
      <c r="W83" s="56"/>
      <c r="X83" s="56"/>
      <c r="Y83" s="56"/>
      <c r="Z83" s="56"/>
      <c r="AA83" s="77"/>
      <c r="AB83" s="57">
        <f t="shared" si="0"/>
        <v>23.040587814428893</v>
      </c>
      <c r="AC83" s="57">
        <f t="shared" si="1"/>
        <v>17.128205128205128</v>
      </c>
      <c r="AD83" s="57">
        <f t="shared" si="2"/>
        <v>1.3571428571428572</v>
      </c>
      <c r="AE83" s="57">
        <f t="shared" si="3"/>
        <v>41.525935799776875</v>
      </c>
      <c r="AF83" s="58"/>
      <c r="AG83" s="58">
        <f t="shared" si="11"/>
        <v>41.525935799776875</v>
      </c>
      <c r="AH83" s="58">
        <f t="shared" si="12"/>
        <v>0</v>
      </c>
      <c r="AI83" s="58">
        <f t="shared" si="13"/>
        <v>0</v>
      </c>
    </row>
    <row r="84" spans="1:46" s="78" customFormat="1" ht="24" x14ac:dyDescent="0.3">
      <c r="A84" s="65">
        <v>4</v>
      </c>
      <c r="B84" s="69" t="s">
        <v>314</v>
      </c>
      <c r="C84" s="70" t="s">
        <v>77</v>
      </c>
      <c r="D84" s="70" t="s">
        <v>315</v>
      </c>
      <c r="E84" s="70" t="s">
        <v>315</v>
      </c>
      <c r="F84" s="70" t="s">
        <v>315</v>
      </c>
      <c r="G84" s="71"/>
      <c r="H84" s="70">
        <v>3</v>
      </c>
      <c r="I84" s="70" t="s">
        <v>46</v>
      </c>
      <c r="J84" s="70" t="s">
        <v>51</v>
      </c>
      <c r="K84" s="72">
        <v>2015</v>
      </c>
      <c r="L84" s="73">
        <v>42221</v>
      </c>
      <c r="M84" s="74">
        <v>11356.23</v>
      </c>
      <c r="N84" s="72"/>
      <c r="O84" s="70"/>
      <c r="P84" s="75" t="s">
        <v>316</v>
      </c>
      <c r="Q84" s="76" t="s">
        <v>317</v>
      </c>
      <c r="R84" s="54"/>
      <c r="S84" s="55" t="str">
        <f t="shared" si="15"/>
        <v>Au</v>
      </c>
      <c r="T84" s="56"/>
      <c r="U84" s="56"/>
      <c r="V84" s="56"/>
      <c r="W84" s="56"/>
      <c r="X84" s="56"/>
      <c r="Y84" s="56"/>
      <c r="Z84" s="56"/>
      <c r="AA84" s="77"/>
      <c r="AB84" s="57">
        <f t="shared" si="0"/>
        <v>5.9875106305686907E-3</v>
      </c>
      <c r="AC84" s="57">
        <f t="shared" si="1"/>
        <v>0</v>
      </c>
      <c r="AD84" s="57">
        <f t="shared" si="2"/>
        <v>0</v>
      </c>
      <c r="AE84" s="57">
        <f t="shared" si="3"/>
        <v>5.9875106305686907E-3</v>
      </c>
      <c r="AF84" s="58"/>
      <c r="AG84" s="58">
        <f t="shared" si="11"/>
        <v>0</v>
      </c>
      <c r="AH84" s="58">
        <f t="shared" si="12"/>
        <v>0</v>
      </c>
      <c r="AI84" s="58">
        <f t="shared" si="13"/>
        <v>0</v>
      </c>
    </row>
    <row r="85" spans="1:46" s="78" customFormat="1" ht="67.8" customHeight="1" x14ac:dyDescent="0.3">
      <c r="A85" s="65">
        <v>4</v>
      </c>
      <c r="B85" s="69" t="s">
        <v>318</v>
      </c>
      <c r="C85" s="70" t="s">
        <v>77</v>
      </c>
      <c r="D85" s="70"/>
      <c r="E85" s="70"/>
      <c r="F85" s="70"/>
      <c r="G85" s="71"/>
      <c r="H85" s="70">
        <v>2</v>
      </c>
      <c r="I85" s="70" t="s">
        <v>41</v>
      </c>
      <c r="J85" s="70" t="s">
        <v>51</v>
      </c>
      <c r="K85" s="72">
        <v>2015</v>
      </c>
      <c r="L85" s="73">
        <v>42180</v>
      </c>
      <c r="M85" s="74">
        <v>240</v>
      </c>
      <c r="N85" s="86">
        <v>1</v>
      </c>
      <c r="O85" s="70"/>
      <c r="P85" s="75" t="s">
        <v>319</v>
      </c>
      <c r="Q85" s="76" t="s">
        <v>320</v>
      </c>
      <c r="R85" s="54"/>
      <c r="S85" s="55" t="str">
        <f t="shared" si="15"/>
        <v>Au</v>
      </c>
      <c r="T85" s="56"/>
      <c r="U85" s="56"/>
      <c r="V85" s="56"/>
      <c r="W85" s="56"/>
      <c r="X85" s="56"/>
      <c r="Y85" s="56"/>
      <c r="Z85" s="56"/>
      <c r="AA85" s="77"/>
      <c r="AB85" s="57">
        <f t="shared" si="0"/>
        <v>1.2653869737901449E-4</v>
      </c>
      <c r="AC85" s="57">
        <f t="shared" si="1"/>
        <v>2.564102564102564E-2</v>
      </c>
      <c r="AD85" s="57">
        <f t="shared" si="2"/>
        <v>0</v>
      </c>
      <c r="AE85" s="57">
        <f t="shared" si="3"/>
        <v>2.5767564338404655E-2</v>
      </c>
      <c r="AF85" s="58"/>
      <c r="AG85" s="58">
        <f t="shared" si="11"/>
        <v>0</v>
      </c>
      <c r="AH85" s="58">
        <f t="shared" si="12"/>
        <v>0</v>
      </c>
      <c r="AI85" s="58">
        <f t="shared" si="13"/>
        <v>0</v>
      </c>
    </row>
    <row r="86" spans="1:46" s="78" customFormat="1" ht="36.6" customHeight="1" x14ac:dyDescent="0.3">
      <c r="A86" s="59">
        <v>1</v>
      </c>
      <c r="B86" s="69" t="s">
        <v>321</v>
      </c>
      <c r="C86" s="79" t="s">
        <v>155</v>
      </c>
      <c r="D86" s="79" t="s">
        <v>212</v>
      </c>
      <c r="E86" s="79"/>
      <c r="F86" s="79">
        <v>61.5</v>
      </c>
      <c r="G86" s="71">
        <v>4500000</v>
      </c>
      <c r="H86" s="79">
        <v>1</v>
      </c>
      <c r="I86" s="79" t="s">
        <v>41</v>
      </c>
      <c r="J86" s="79" t="s">
        <v>243</v>
      </c>
      <c r="K86" s="87">
        <v>2014</v>
      </c>
      <c r="L86" s="73">
        <v>41892</v>
      </c>
      <c r="M86" s="88"/>
      <c r="N86" s="72"/>
      <c r="O86" s="70">
        <v>3</v>
      </c>
      <c r="P86" s="89" t="s">
        <v>322</v>
      </c>
      <c r="Q86" s="76" t="s">
        <v>323</v>
      </c>
      <c r="R86" s="54"/>
      <c r="S86" s="55" t="str">
        <f t="shared" si="15"/>
        <v>Fe</v>
      </c>
      <c r="T86" s="56"/>
      <c r="U86" s="56"/>
      <c r="V86" s="56"/>
      <c r="W86" s="56"/>
      <c r="X86" s="56"/>
      <c r="Y86" s="56"/>
      <c r="Z86" s="56"/>
      <c r="AA86" s="77"/>
      <c r="AB86" s="57">
        <f t="shared" si="0"/>
        <v>0</v>
      </c>
      <c r="AC86" s="57">
        <f t="shared" si="1"/>
        <v>0</v>
      </c>
      <c r="AD86" s="57">
        <f t="shared" si="2"/>
        <v>0.21428571428571427</v>
      </c>
      <c r="AE86" s="57">
        <f t="shared" si="3"/>
        <v>0.21428571428571427</v>
      </c>
      <c r="AF86" s="58"/>
      <c r="AG86" s="58">
        <f t="shared" si="11"/>
        <v>0.21428571428571427</v>
      </c>
      <c r="AH86" s="58">
        <f t="shared" si="12"/>
        <v>0</v>
      </c>
      <c r="AI86" s="58">
        <f t="shared" si="13"/>
        <v>0</v>
      </c>
    </row>
    <row r="87" spans="1:46" s="78" customFormat="1" ht="24" x14ac:dyDescent="0.3">
      <c r="A87" s="64">
        <v>3</v>
      </c>
      <c r="B87" s="69" t="s">
        <v>324</v>
      </c>
      <c r="C87" s="79" t="s">
        <v>55</v>
      </c>
      <c r="D87" s="79"/>
      <c r="E87" s="79"/>
      <c r="F87" s="79"/>
      <c r="G87" s="71"/>
      <c r="H87" s="79">
        <v>1</v>
      </c>
      <c r="I87" s="79" t="s">
        <v>41</v>
      </c>
      <c r="J87" s="79" t="s">
        <v>82</v>
      </c>
      <c r="K87" s="87">
        <v>2014</v>
      </c>
      <c r="L87" s="85">
        <v>41858</v>
      </c>
      <c r="M87" s="88">
        <v>40000</v>
      </c>
      <c r="N87" s="72"/>
      <c r="O87" s="70"/>
      <c r="P87" s="89" t="s">
        <v>325</v>
      </c>
      <c r="Q87" s="76" t="s">
        <v>326</v>
      </c>
      <c r="R87" s="54" t="s">
        <v>327</v>
      </c>
      <c r="S87" s="55" t="str">
        <f t="shared" si="15"/>
        <v>Cu</v>
      </c>
      <c r="T87" s="56">
        <v>10000</v>
      </c>
      <c r="U87" s="56">
        <v>0.5</v>
      </c>
      <c r="V87" s="56"/>
      <c r="W87" s="56">
        <v>0.5</v>
      </c>
      <c r="X87" s="56"/>
      <c r="Y87" s="56">
        <v>1000</v>
      </c>
      <c r="Z87" s="56" t="s">
        <v>328</v>
      </c>
      <c r="AA87" s="77"/>
      <c r="AB87" s="57">
        <f t="shared" si="0"/>
        <v>2.1089782896502419E-2</v>
      </c>
      <c r="AC87" s="57">
        <f t="shared" si="1"/>
        <v>0</v>
      </c>
      <c r="AD87" s="57">
        <f t="shared" si="2"/>
        <v>0</v>
      </c>
      <c r="AE87" s="57">
        <f t="shared" si="3"/>
        <v>2.1089782896502419E-2</v>
      </c>
      <c r="AF87" s="58"/>
      <c r="AG87" s="58">
        <f t="shared" si="11"/>
        <v>0</v>
      </c>
      <c r="AH87" s="58">
        <f t="shared" si="12"/>
        <v>0</v>
      </c>
      <c r="AI87" s="58">
        <f t="shared" si="13"/>
        <v>2.1089782896502419E-2</v>
      </c>
    </row>
    <row r="88" spans="1:46" s="78" customFormat="1" ht="24" x14ac:dyDescent="0.3">
      <c r="A88" s="59">
        <v>1</v>
      </c>
      <c r="B88" s="69" t="s">
        <v>329</v>
      </c>
      <c r="C88" s="79" t="s">
        <v>250</v>
      </c>
      <c r="D88" s="79" t="s">
        <v>136</v>
      </c>
      <c r="E88" s="79" t="s">
        <v>252</v>
      </c>
      <c r="F88" s="79">
        <v>40</v>
      </c>
      <c r="G88" s="71">
        <v>74000000</v>
      </c>
      <c r="H88" s="79">
        <v>1</v>
      </c>
      <c r="I88" s="79" t="s">
        <v>41</v>
      </c>
      <c r="J88" s="79" t="s">
        <v>141</v>
      </c>
      <c r="K88" s="87">
        <v>2014</v>
      </c>
      <c r="L88" s="85">
        <v>41855</v>
      </c>
      <c r="M88" s="88">
        <v>23600000</v>
      </c>
      <c r="N88" s="86">
        <v>7</v>
      </c>
      <c r="O88" s="70"/>
      <c r="P88" s="89" t="s">
        <v>330</v>
      </c>
      <c r="Q88" s="76" t="s">
        <v>331</v>
      </c>
      <c r="R88" s="54" t="s">
        <v>327</v>
      </c>
      <c r="S88" s="55" t="str">
        <f t="shared" si="15"/>
        <v>Cu Au</v>
      </c>
      <c r="T88" s="56">
        <v>507</v>
      </c>
      <c r="U88" s="56">
        <v>0.28000000000000003</v>
      </c>
      <c r="V88" s="56">
        <v>0.28999999999999998</v>
      </c>
      <c r="W88" s="56">
        <v>0.51260712781355555</v>
      </c>
      <c r="X88" s="56">
        <v>2005</v>
      </c>
      <c r="Y88" s="56">
        <v>56.362812499999997</v>
      </c>
      <c r="Z88" s="56" t="s">
        <v>328</v>
      </c>
      <c r="AA88" s="77"/>
      <c r="AB88" s="57">
        <f t="shared" si="0"/>
        <v>12.442971908936427</v>
      </c>
      <c r="AC88" s="57">
        <f t="shared" si="1"/>
        <v>0.17948717948717949</v>
      </c>
      <c r="AD88" s="57">
        <f t="shared" si="2"/>
        <v>0</v>
      </c>
      <c r="AE88" s="57">
        <f t="shared" si="3"/>
        <v>12.622459088423605</v>
      </c>
      <c r="AF88" s="58"/>
      <c r="AG88" s="58">
        <f t="shared" si="11"/>
        <v>12.622459088423605</v>
      </c>
      <c r="AH88" s="58">
        <f t="shared" si="12"/>
        <v>0</v>
      </c>
      <c r="AI88" s="58">
        <f t="shared" si="13"/>
        <v>0</v>
      </c>
    </row>
    <row r="89" spans="1:46" s="78" customFormat="1" ht="96" x14ac:dyDescent="0.3">
      <c r="A89" s="61">
        <v>2</v>
      </c>
      <c r="B89" s="69" t="s">
        <v>332</v>
      </c>
      <c r="C89" s="79" t="s">
        <v>333</v>
      </c>
      <c r="D89" s="79"/>
      <c r="E89" s="79"/>
      <c r="F89" s="79"/>
      <c r="G89" s="90" t="s">
        <v>334</v>
      </c>
      <c r="H89" s="79">
        <v>1</v>
      </c>
      <c r="I89" s="79" t="s">
        <v>46</v>
      </c>
      <c r="J89" s="79" t="s">
        <v>56</v>
      </c>
      <c r="K89" s="87">
        <v>2014</v>
      </c>
      <c r="L89" s="85">
        <v>41827</v>
      </c>
      <c r="M89" s="88">
        <v>100000</v>
      </c>
      <c r="N89" s="86"/>
      <c r="O89" s="70"/>
      <c r="P89" s="89" t="s">
        <v>335</v>
      </c>
      <c r="Q89" s="76" t="s">
        <v>336</v>
      </c>
      <c r="R89" s="54"/>
      <c r="S89" s="55" t="str">
        <f t="shared" si="15"/>
        <v>Sb</v>
      </c>
      <c r="T89" s="56"/>
      <c r="U89" s="56"/>
      <c r="V89" s="56"/>
      <c r="W89" s="56"/>
      <c r="X89" s="56"/>
      <c r="Y89" s="56"/>
      <c r="Z89" s="56"/>
      <c r="AA89" s="77"/>
      <c r="AB89" s="57">
        <f t="shared" si="0"/>
        <v>5.2724457241256045E-2</v>
      </c>
      <c r="AC89" s="57"/>
      <c r="AD89" s="57"/>
      <c r="AE89" s="57"/>
      <c r="AF89" s="58"/>
      <c r="AG89" s="58"/>
      <c r="AH89" s="58"/>
      <c r="AI89" s="58"/>
    </row>
    <row r="90" spans="1:46" s="77" customFormat="1" ht="72" x14ac:dyDescent="0.3">
      <c r="A90" s="64">
        <v>3</v>
      </c>
      <c r="B90" s="69" t="s">
        <v>337</v>
      </c>
      <c r="C90" s="79" t="s">
        <v>338</v>
      </c>
      <c r="D90" s="79"/>
      <c r="E90" s="79"/>
      <c r="F90" s="79"/>
      <c r="G90" s="71"/>
      <c r="H90" s="79">
        <v>1</v>
      </c>
      <c r="I90" s="79" t="s">
        <v>41</v>
      </c>
      <c r="J90" s="79" t="s">
        <v>56</v>
      </c>
      <c r="K90" s="87">
        <v>2014</v>
      </c>
      <c r="L90" s="85">
        <v>41742</v>
      </c>
      <c r="M90" s="91">
        <v>80000</v>
      </c>
      <c r="N90" s="86"/>
      <c r="O90" s="70"/>
      <c r="P90" s="89" t="s">
        <v>339</v>
      </c>
      <c r="Q90" s="76" t="s">
        <v>340</v>
      </c>
      <c r="R90" s="54"/>
      <c r="S90" s="55" t="s">
        <v>341</v>
      </c>
      <c r="T90" s="56"/>
      <c r="U90" s="56"/>
      <c r="V90" s="56"/>
      <c r="W90" s="56"/>
      <c r="X90" s="56"/>
      <c r="Y90" s="56"/>
      <c r="Z90" s="56"/>
      <c r="AA90" s="84"/>
      <c r="AB90" s="57">
        <f t="shared" si="0"/>
        <v>4.2179565793004838E-2</v>
      </c>
      <c r="AC90" s="57">
        <f t="shared" si="1"/>
        <v>0</v>
      </c>
      <c r="AD90" s="57">
        <f t="shared" si="2"/>
        <v>0</v>
      </c>
      <c r="AE90" s="57">
        <f t="shared" si="3"/>
        <v>4.2179565793004838E-2</v>
      </c>
      <c r="AF90" s="58"/>
      <c r="AG90" s="58">
        <f>IF(A90=1,AE90,0)</f>
        <v>0</v>
      </c>
      <c r="AH90" s="58">
        <f>IF(A90=2,AE90,0)</f>
        <v>0</v>
      </c>
      <c r="AI90" s="58">
        <f>IF(A90=3,AE90,0)</f>
        <v>4.2179565793004838E-2</v>
      </c>
      <c r="AK90" s="78"/>
      <c r="AL90" s="78"/>
      <c r="AM90" s="78"/>
      <c r="AN90" s="78"/>
      <c r="AO90" s="78"/>
      <c r="AP90" s="78"/>
      <c r="AQ90" s="78"/>
      <c r="AR90" s="78"/>
      <c r="AS90" s="78"/>
      <c r="AT90" s="78"/>
    </row>
    <row r="91" spans="1:46" s="77" customFormat="1" ht="15.6" x14ac:dyDescent="0.3">
      <c r="A91" s="64">
        <v>3</v>
      </c>
      <c r="B91" s="69" t="s">
        <v>342</v>
      </c>
      <c r="C91" s="79" t="s">
        <v>343</v>
      </c>
      <c r="D91" s="79"/>
      <c r="E91" s="79"/>
      <c r="F91" s="79"/>
      <c r="G91" s="71"/>
      <c r="H91" s="79">
        <v>1</v>
      </c>
      <c r="I91" s="79" t="s">
        <v>46</v>
      </c>
      <c r="J91" s="79"/>
      <c r="K91" s="87">
        <v>2014</v>
      </c>
      <c r="L91" s="85">
        <v>41680</v>
      </c>
      <c r="M91" s="91">
        <v>24000</v>
      </c>
      <c r="N91" s="86"/>
      <c r="O91" s="70"/>
      <c r="P91" s="89" t="s">
        <v>42</v>
      </c>
      <c r="Q91" s="76" t="s">
        <v>344</v>
      </c>
      <c r="R91" s="54"/>
      <c r="S91" s="55"/>
      <c r="T91" s="56"/>
      <c r="U91" s="56"/>
      <c r="V91" s="56"/>
      <c r="W91" s="56"/>
      <c r="X91" s="56"/>
      <c r="Y91" s="56"/>
      <c r="Z91" s="56"/>
      <c r="AA91" s="84"/>
      <c r="AB91" s="57">
        <f t="shared" si="0"/>
        <v>1.265386973790145E-2</v>
      </c>
      <c r="AC91" s="57"/>
      <c r="AD91" s="57"/>
      <c r="AE91" s="57"/>
      <c r="AF91" s="58"/>
      <c r="AG91" s="58"/>
      <c r="AH91" s="58"/>
      <c r="AI91" s="58"/>
      <c r="AK91" s="78"/>
      <c r="AL91" s="78"/>
      <c r="AM91" s="78"/>
      <c r="AN91" s="78"/>
      <c r="AO91" s="78"/>
      <c r="AP91" s="78"/>
      <c r="AQ91" s="78"/>
      <c r="AR91" s="78"/>
      <c r="AS91" s="78"/>
      <c r="AT91" s="78"/>
    </row>
    <row r="92" spans="1:46" s="78" customFormat="1" ht="24" x14ac:dyDescent="0.3">
      <c r="A92" s="61">
        <v>2</v>
      </c>
      <c r="B92" s="69" t="s">
        <v>345</v>
      </c>
      <c r="C92" s="79" t="s">
        <v>65</v>
      </c>
      <c r="D92" s="79"/>
      <c r="E92" s="79"/>
      <c r="F92" s="79">
        <v>12</v>
      </c>
      <c r="G92" s="71">
        <v>155000000</v>
      </c>
      <c r="H92" s="79">
        <v>1</v>
      </c>
      <c r="I92" s="79" t="s">
        <v>41</v>
      </c>
      <c r="J92" s="79" t="s">
        <v>51</v>
      </c>
      <c r="K92" s="87">
        <v>2014</v>
      </c>
      <c r="L92" s="85">
        <v>41672</v>
      </c>
      <c r="M92" s="88">
        <v>334000</v>
      </c>
      <c r="N92" s="72"/>
      <c r="O92" s="70"/>
      <c r="P92" s="89" t="s">
        <v>346</v>
      </c>
      <c r="Q92" s="76" t="s">
        <v>347</v>
      </c>
      <c r="R92" s="54"/>
      <c r="S92" s="55" t="str">
        <f t="shared" ref="S92:S155" si="16">C92</f>
        <v>Coal</v>
      </c>
      <c r="T92" s="56"/>
      <c r="U92" s="56"/>
      <c r="V92" s="56"/>
      <c r="W92" s="56"/>
      <c r="X92" s="56"/>
      <c r="Y92" s="56"/>
      <c r="Z92" s="56"/>
      <c r="AA92" s="77"/>
      <c r="AB92" s="57">
        <f t="shared" si="0"/>
        <v>0.17609968718579519</v>
      </c>
      <c r="AC92" s="57">
        <f t="shared" si="1"/>
        <v>0</v>
      </c>
      <c r="AD92" s="57">
        <f t="shared" si="2"/>
        <v>0</v>
      </c>
      <c r="AE92" s="57">
        <f t="shared" si="3"/>
        <v>0.17609968718579519</v>
      </c>
      <c r="AF92" s="58"/>
      <c r="AG92" s="58">
        <f>IF(A92=1,AE92,0)</f>
        <v>0</v>
      </c>
      <c r="AH92" s="58">
        <f>IF(A92=2,AE92,0)</f>
        <v>0.17609968718579519</v>
      </c>
      <c r="AI92" s="58">
        <f>IF(A92=3,AE92,0)</f>
        <v>0</v>
      </c>
    </row>
    <row r="93" spans="1:46" s="78" customFormat="1" ht="28.8" x14ac:dyDescent="0.3">
      <c r="A93" s="64">
        <v>3</v>
      </c>
      <c r="B93" s="69" t="s">
        <v>348</v>
      </c>
      <c r="C93" s="79" t="s">
        <v>349</v>
      </c>
      <c r="D93" s="79"/>
      <c r="E93" s="79"/>
      <c r="F93" s="79"/>
      <c r="G93" s="71"/>
      <c r="H93" s="79">
        <v>2</v>
      </c>
      <c r="I93" s="79" t="s">
        <v>41</v>
      </c>
      <c r="J93" s="79" t="s">
        <v>243</v>
      </c>
      <c r="K93" s="87">
        <v>2013</v>
      </c>
      <c r="L93" s="85">
        <v>41593</v>
      </c>
      <c r="M93" s="88"/>
      <c r="N93" s="72"/>
      <c r="O93" s="70"/>
      <c r="P93" s="89" t="s">
        <v>350</v>
      </c>
      <c r="Q93" s="76" t="s">
        <v>351</v>
      </c>
      <c r="R93" s="54"/>
      <c r="S93" s="55" t="str">
        <f t="shared" si="16"/>
        <v>Cu Mo</v>
      </c>
      <c r="T93" s="56"/>
      <c r="U93" s="56"/>
      <c r="V93" s="56"/>
      <c r="W93" s="56"/>
      <c r="X93" s="56"/>
      <c r="Y93" s="56"/>
      <c r="Z93" s="56"/>
      <c r="AA93" s="77"/>
      <c r="AB93" s="57">
        <f t="shared" si="0"/>
        <v>0</v>
      </c>
      <c r="AC93" s="57">
        <f t="shared" si="1"/>
        <v>0</v>
      </c>
      <c r="AD93" s="57">
        <f t="shared" si="2"/>
        <v>0</v>
      </c>
      <c r="AE93" s="57">
        <f t="shared" si="3"/>
        <v>0</v>
      </c>
      <c r="AF93" s="58"/>
      <c r="AG93" s="58">
        <f>IF(A93=1,AE93,0)</f>
        <v>0</v>
      </c>
      <c r="AH93" s="58">
        <f>IF(A93=2,AE93,0)</f>
        <v>0</v>
      </c>
      <c r="AI93" s="58">
        <f>IF(A93=3,AE93,0)</f>
        <v>0</v>
      </c>
    </row>
    <row r="94" spans="1:46" s="78" customFormat="1" ht="48" x14ac:dyDescent="0.3">
      <c r="A94" s="61">
        <v>2</v>
      </c>
      <c r="B94" s="69" t="s">
        <v>352</v>
      </c>
      <c r="C94" s="79" t="s">
        <v>65</v>
      </c>
      <c r="D94" s="79"/>
      <c r="E94" s="79"/>
      <c r="F94" s="79"/>
      <c r="G94" s="71"/>
      <c r="H94" s="79">
        <v>1</v>
      </c>
      <c r="I94" s="79" t="s">
        <v>46</v>
      </c>
      <c r="J94" s="79" t="s">
        <v>243</v>
      </c>
      <c r="K94" s="87">
        <v>2013</v>
      </c>
      <c r="L94" s="85">
        <v>41578</v>
      </c>
      <c r="M94" s="88">
        <v>670000</v>
      </c>
      <c r="N94" s="70">
        <v>180</v>
      </c>
      <c r="O94" s="70"/>
      <c r="P94" s="89" t="s">
        <v>353</v>
      </c>
      <c r="Q94" s="76" t="s">
        <v>354</v>
      </c>
      <c r="R94" s="54"/>
      <c r="S94" s="55" t="str">
        <f t="shared" si="16"/>
        <v>Coal</v>
      </c>
      <c r="T94" s="56"/>
      <c r="U94" s="56"/>
      <c r="V94" s="56"/>
      <c r="W94" s="56"/>
      <c r="X94" s="56"/>
      <c r="Y94" s="56"/>
      <c r="Z94" s="56"/>
      <c r="AA94" s="77"/>
      <c r="AB94" s="57">
        <f t="shared" si="0"/>
        <v>0.35325386351641552</v>
      </c>
      <c r="AC94" s="57">
        <f t="shared" si="1"/>
        <v>4.615384615384615</v>
      </c>
      <c r="AD94" s="57">
        <f t="shared" si="2"/>
        <v>0</v>
      </c>
      <c r="AE94" s="57">
        <f t="shared" si="3"/>
        <v>4.9686384789010303</v>
      </c>
      <c r="AF94" s="58"/>
      <c r="AG94" s="58">
        <f>IF(A94=1,AE94,0)</f>
        <v>0</v>
      </c>
      <c r="AH94" s="58">
        <f>IF(A94=2,AE94,0)</f>
        <v>4.9686384789010303</v>
      </c>
      <c r="AI94" s="58">
        <f>IF(A94=3,AE94,0)</f>
        <v>0</v>
      </c>
    </row>
    <row r="95" spans="1:46" s="78" customFormat="1" ht="24" x14ac:dyDescent="0.3">
      <c r="A95" s="64">
        <v>3</v>
      </c>
      <c r="B95" s="69" t="s">
        <v>355</v>
      </c>
      <c r="C95" s="79" t="s">
        <v>65</v>
      </c>
      <c r="D95" s="79"/>
      <c r="E95" s="79"/>
      <c r="F95" s="79"/>
      <c r="G95" s="71"/>
      <c r="H95" s="79">
        <v>1</v>
      </c>
      <c r="I95" s="79" t="s">
        <v>41</v>
      </c>
      <c r="J95" s="79" t="s">
        <v>56</v>
      </c>
      <c r="K95" s="87">
        <v>2013</v>
      </c>
      <c r="L95" s="85">
        <v>41510</v>
      </c>
      <c r="M95" s="88">
        <v>30</v>
      </c>
      <c r="N95" s="70">
        <v>30</v>
      </c>
      <c r="O95" s="70"/>
      <c r="P95" s="89" t="s">
        <v>356</v>
      </c>
      <c r="Q95" s="76" t="s">
        <v>357</v>
      </c>
      <c r="R95" s="54"/>
      <c r="S95" s="55" t="str">
        <f t="shared" si="16"/>
        <v>Coal</v>
      </c>
      <c r="T95" s="56"/>
      <c r="U95" s="56"/>
      <c r="V95" s="56"/>
      <c r="W95" s="56"/>
      <c r="X95" s="56"/>
      <c r="Y95" s="56"/>
      <c r="Z95" s="56"/>
      <c r="AA95" s="77"/>
      <c r="AB95" s="57">
        <f t="shared" si="0"/>
        <v>1.5817337172376812E-5</v>
      </c>
      <c r="AC95" s="57">
        <f t="shared" si="1"/>
        <v>0.76923076923076927</v>
      </c>
      <c r="AD95" s="57">
        <f t="shared" si="2"/>
        <v>0</v>
      </c>
      <c r="AE95" s="57">
        <f t="shared" si="3"/>
        <v>0.76924658656794165</v>
      </c>
      <c r="AF95" s="58"/>
      <c r="AG95" s="58">
        <f>IF(A95=1,AE95,0)</f>
        <v>0</v>
      </c>
      <c r="AH95" s="58">
        <f>IF(A95=2,AE95,0)</f>
        <v>0</v>
      </c>
      <c r="AI95" s="58">
        <f>IF(A95=3,AE95,0)</f>
        <v>0.76924658656794165</v>
      </c>
    </row>
    <row r="96" spans="1:46" s="78" customFormat="1" ht="28.8" x14ac:dyDescent="0.3">
      <c r="A96" s="64">
        <v>3</v>
      </c>
      <c r="B96" s="69" t="s">
        <v>358</v>
      </c>
      <c r="C96" s="79" t="s">
        <v>77</v>
      </c>
      <c r="D96" s="79"/>
      <c r="E96" s="79"/>
      <c r="F96" s="79"/>
      <c r="G96" s="71"/>
      <c r="H96" s="79">
        <v>1</v>
      </c>
      <c r="I96" s="79" t="s">
        <v>46</v>
      </c>
      <c r="J96" s="79" t="s">
        <v>56</v>
      </c>
      <c r="K96" s="87">
        <v>2013</v>
      </c>
      <c r="L96" s="80">
        <v>41395</v>
      </c>
      <c r="M96" s="88">
        <v>57000</v>
      </c>
      <c r="N96" s="72"/>
      <c r="O96" s="70"/>
      <c r="P96" s="89" t="s">
        <v>359</v>
      </c>
      <c r="Q96" s="76" t="s">
        <v>360</v>
      </c>
      <c r="R96" s="54"/>
      <c r="S96" s="55" t="str">
        <f t="shared" si="16"/>
        <v>Au</v>
      </c>
      <c r="T96" s="56"/>
      <c r="U96" s="56"/>
      <c r="V96" s="56"/>
      <c r="W96" s="56"/>
      <c r="X96" s="56"/>
      <c r="Y96" s="56"/>
      <c r="Z96" s="56"/>
      <c r="AA96" s="77"/>
      <c r="AB96" s="57">
        <f t="shared" si="0"/>
        <v>3.0052940627515946E-2</v>
      </c>
      <c r="AC96" s="57">
        <f t="shared" si="1"/>
        <v>0</v>
      </c>
      <c r="AD96" s="57">
        <f t="shared" si="2"/>
        <v>0</v>
      </c>
      <c r="AE96" s="57">
        <f t="shared" si="3"/>
        <v>3.0052940627515946E-2</v>
      </c>
      <c r="AF96" s="58"/>
      <c r="AG96" s="58">
        <f>IF(A96=1,AE96,0)</f>
        <v>0</v>
      </c>
      <c r="AH96" s="58">
        <f>IF(A96=2,AE96,0)</f>
        <v>0</v>
      </c>
      <c r="AI96" s="58">
        <f>IF(A96=3,AE96,0)</f>
        <v>3.0052940627515946E-2</v>
      </c>
    </row>
    <row r="97" spans="1:46" s="78" customFormat="1" ht="36" x14ac:dyDescent="0.3">
      <c r="A97" s="59">
        <v>1</v>
      </c>
      <c r="B97" s="69" t="s">
        <v>361</v>
      </c>
      <c r="C97" s="79" t="s">
        <v>40</v>
      </c>
      <c r="D97" s="79"/>
      <c r="E97" s="79"/>
      <c r="F97" s="79"/>
      <c r="G97" s="71"/>
      <c r="H97" s="79">
        <v>1</v>
      </c>
      <c r="I97" s="79"/>
      <c r="J97" s="79" t="s">
        <v>56</v>
      </c>
      <c r="K97" s="87">
        <v>2013</v>
      </c>
      <c r="L97" s="85">
        <v>41294</v>
      </c>
      <c r="M97" s="88">
        <v>300000</v>
      </c>
      <c r="N97" s="72">
        <v>130</v>
      </c>
      <c r="O97" s="70">
        <v>4</v>
      </c>
      <c r="P97" s="89" t="s">
        <v>42</v>
      </c>
      <c r="Q97" s="76" t="s">
        <v>362</v>
      </c>
      <c r="R97" s="54"/>
      <c r="S97" s="55" t="str">
        <f t="shared" si="16"/>
        <v>Au Ag</v>
      </c>
      <c r="T97" s="56"/>
      <c r="U97" s="56"/>
      <c r="V97" s="56"/>
      <c r="W97" s="56"/>
      <c r="X97" s="56"/>
      <c r="Y97" s="56"/>
      <c r="Z97" s="56"/>
      <c r="AA97" s="77"/>
      <c r="AB97" s="57">
        <f t="shared" si="0"/>
        <v>0.15817337172376814</v>
      </c>
      <c r="AC97" s="57"/>
      <c r="AD97" s="57"/>
      <c r="AE97" s="57"/>
      <c r="AF97" s="58"/>
      <c r="AG97" s="58"/>
      <c r="AH97" s="58"/>
      <c r="AI97" s="58"/>
    </row>
    <row r="98" spans="1:46" s="78" customFormat="1" ht="49.8" customHeight="1" x14ac:dyDescent="0.3">
      <c r="A98" s="61">
        <v>2</v>
      </c>
      <c r="B98" s="69" t="s">
        <v>363</v>
      </c>
      <c r="C98" s="79" t="s">
        <v>55</v>
      </c>
      <c r="D98" s="79" t="s">
        <v>131</v>
      </c>
      <c r="E98" s="79" t="s">
        <v>364</v>
      </c>
      <c r="F98" s="79">
        <v>7</v>
      </c>
      <c r="G98" s="71">
        <v>800000</v>
      </c>
      <c r="H98" s="79">
        <v>1</v>
      </c>
      <c r="I98" s="79" t="s">
        <v>46</v>
      </c>
      <c r="J98" s="79" t="s">
        <v>82</v>
      </c>
      <c r="K98" s="87">
        <v>2012</v>
      </c>
      <c r="L98" s="85">
        <v>41260</v>
      </c>
      <c r="M98" s="88">
        <v>100000</v>
      </c>
      <c r="N98" s="72">
        <v>0.5</v>
      </c>
      <c r="O98" s="70"/>
      <c r="P98" s="89" t="s">
        <v>365</v>
      </c>
      <c r="Q98" s="76" t="s">
        <v>366</v>
      </c>
      <c r="R98" s="54"/>
      <c r="S98" s="55" t="str">
        <f t="shared" si="16"/>
        <v>Cu</v>
      </c>
      <c r="T98" s="56"/>
      <c r="U98" s="56"/>
      <c r="V98" s="56"/>
      <c r="W98" s="56"/>
      <c r="X98" s="56"/>
      <c r="Y98" s="56"/>
      <c r="Z98" s="56"/>
      <c r="AA98" s="77"/>
      <c r="AB98" s="57">
        <f t="shared" si="0"/>
        <v>5.2724457241256045E-2</v>
      </c>
      <c r="AC98" s="57">
        <f t="shared" si="1"/>
        <v>1.282051282051282E-2</v>
      </c>
      <c r="AD98" s="57">
        <f t="shared" si="2"/>
        <v>0</v>
      </c>
      <c r="AE98" s="57">
        <f t="shared" si="3"/>
        <v>6.5544970061768862E-2</v>
      </c>
      <c r="AF98" s="58"/>
      <c r="AG98" s="58">
        <f t="shared" ref="AG98:AG104" si="17">IF(A98=1,AE98,0)</f>
        <v>0</v>
      </c>
      <c r="AH98" s="58">
        <f t="shared" ref="AH98:AH104" si="18">IF(A98=2,AE98,0)</f>
        <v>6.5544970061768862E-2</v>
      </c>
      <c r="AI98" s="58">
        <f t="shared" ref="AI98:AI104" si="19">IF(A98=3,AE98,0)</f>
        <v>0</v>
      </c>
    </row>
    <row r="99" spans="1:46" s="78" customFormat="1" ht="74.400000000000006" customHeight="1" x14ac:dyDescent="0.3">
      <c r="A99" s="61">
        <v>2</v>
      </c>
      <c r="B99" s="69" t="s">
        <v>367</v>
      </c>
      <c r="C99" s="79" t="s">
        <v>368</v>
      </c>
      <c r="D99" s="79"/>
      <c r="E99" s="79"/>
      <c r="F99" s="79">
        <v>25</v>
      </c>
      <c r="G99" s="71">
        <v>5400000</v>
      </c>
      <c r="H99" s="79">
        <v>1</v>
      </c>
      <c r="I99" s="79" t="s">
        <v>41</v>
      </c>
      <c r="J99" s="79" t="s">
        <v>95</v>
      </c>
      <c r="K99" s="87">
        <v>2012</v>
      </c>
      <c r="L99" s="85">
        <v>41217</v>
      </c>
      <c r="M99" s="88">
        <v>240000</v>
      </c>
      <c r="N99" s="72"/>
      <c r="O99" s="70"/>
      <c r="P99" s="89" t="s">
        <v>322</v>
      </c>
      <c r="Q99" s="76" t="s">
        <v>369</v>
      </c>
      <c r="R99" s="54"/>
      <c r="S99" s="55" t="str">
        <f t="shared" si="16"/>
        <v>Ni Cu Zn U</v>
      </c>
      <c r="T99" s="56"/>
      <c r="U99" s="56"/>
      <c r="V99" s="56"/>
      <c r="W99" s="56"/>
      <c r="X99" s="56"/>
      <c r="Y99" s="56"/>
      <c r="Z99" s="56"/>
      <c r="AA99" s="77"/>
      <c r="AB99" s="57">
        <f t="shared" si="0"/>
        <v>0.12653869737901452</v>
      </c>
      <c r="AC99" s="57">
        <f t="shared" si="1"/>
        <v>0</v>
      </c>
      <c r="AD99" s="57">
        <f t="shared" si="2"/>
        <v>0</v>
      </c>
      <c r="AE99" s="57">
        <f t="shared" si="3"/>
        <v>0.12653869737901452</v>
      </c>
      <c r="AF99" s="58"/>
      <c r="AG99" s="58">
        <f t="shared" si="17"/>
        <v>0</v>
      </c>
      <c r="AH99" s="58">
        <f t="shared" si="18"/>
        <v>0.12653869737901452</v>
      </c>
      <c r="AI99" s="58">
        <f t="shared" si="19"/>
        <v>0</v>
      </c>
    </row>
    <row r="100" spans="1:46" s="78" customFormat="1" ht="33" customHeight="1" x14ac:dyDescent="0.3">
      <c r="A100" s="59">
        <v>1</v>
      </c>
      <c r="B100" s="69" t="s">
        <v>370</v>
      </c>
      <c r="C100" s="79" t="s">
        <v>371</v>
      </c>
      <c r="D100" s="79"/>
      <c r="E100" s="79"/>
      <c r="F100" s="79"/>
      <c r="G100" s="71">
        <v>102000000</v>
      </c>
      <c r="H100" s="79">
        <v>1</v>
      </c>
      <c r="I100" s="79" t="s">
        <v>41</v>
      </c>
      <c r="J100" s="79" t="s">
        <v>56</v>
      </c>
      <c r="K100" s="87">
        <v>2012</v>
      </c>
      <c r="L100" s="85">
        <v>41123</v>
      </c>
      <c r="M100" s="88">
        <v>13000000</v>
      </c>
      <c r="N100" s="72"/>
      <c r="O100" s="70"/>
      <c r="P100" s="89" t="s">
        <v>372</v>
      </c>
      <c r="Q100" s="76" t="s">
        <v>373</v>
      </c>
      <c r="R100" s="54" t="s">
        <v>327</v>
      </c>
      <c r="S100" s="55" t="str">
        <f t="shared" si="16"/>
        <v>Au Cu</v>
      </c>
      <c r="T100" s="56">
        <v>590</v>
      </c>
      <c r="U100" s="56">
        <v>0.3</v>
      </c>
      <c r="V100" s="56">
        <v>0.35</v>
      </c>
      <c r="W100" s="56">
        <f>U100+V100*1100/2/22.046/31.1034</f>
        <v>0.58073274046463597</v>
      </c>
      <c r="X100" s="56">
        <v>1958</v>
      </c>
      <c r="Y100" s="56">
        <v>325</v>
      </c>
      <c r="Z100" s="56" t="s">
        <v>328</v>
      </c>
      <c r="AA100" s="77"/>
      <c r="AB100" s="57">
        <f t="shared" si="0"/>
        <v>6.8541794413632857</v>
      </c>
      <c r="AC100" s="57">
        <f t="shared" si="1"/>
        <v>0</v>
      </c>
      <c r="AD100" s="57">
        <f t="shared" si="2"/>
        <v>0</v>
      </c>
      <c r="AE100" s="57">
        <f t="shared" si="3"/>
        <v>6.8541794413632857</v>
      </c>
      <c r="AF100" s="58"/>
      <c r="AG100" s="58">
        <f t="shared" si="17"/>
        <v>6.8541794413632857</v>
      </c>
      <c r="AH100" s="58">
        <f t="shared" si="18"/>
        <v>0</v>
      </c>
      <c r="AI100" s="58">
        <f t="shared" si="19"/>
        <v>0</v>
      </c>
    </row>
    <row r="101" spans="1:46" s="78" customFormat="1" ht="60" x14ac:dyDescent="0.3">
      <c r="A101" s="64">
        <v>3</v>
      </c>
      <c r="B101" s="69" t="s">
        <v>374</v>
      </c>
      <c r="C101" s="79" t="s">
        <v>73</v>
      </c>
      <c r="D101" s="79"/>
      <c r="E101" s="79"/>
      <c r="F101" s="79">
        <v>25</v>
      </c>
      <c r="G101" s="71">
        <v>1800000</v>
      </c>
      <c r="H101" s="79">
        <v>1</v>
      </c>
      <c r="I101" s="79" t="s">
        <v>46</v>
      </c>
      <c r="J101" s="79" t="s">
        <v>95</v>
      </c>
      <c r="K101" s="87">
        <v>2012</v>
      </c>
      <c r="L101" s="85">
        <v>41101</v>
      </c>
      <c r="M101" s="88"/>
      <c r="N101" s="72"/>
      <c r="O101" s="70"/>
      <c r="P101" s="89" t="s">
        <v>375</v>
      </c>
      <c r="Q101" s="92" t="s">
        <v>376</v>
      </c>
      <c r="R101" s="54"/>
      <c r="S101" s="55" t="str">
        <f t="shared" si="16"/>
        <v>Pb Zn</v>
      </c>
      <c r="T101" s="56"/>
      <c r="U101" s="56"/>
      <c r="V101" s="56"/>
      <c r="W101" s="56"/>
      <c r="X101" s="56"/>
      <c r="Y101" s="56"/>
      <c r="Z101" s="56"/>
      <c r="AA101" s="77"/>
      <c r="AB101" s="57">
        <f t="shared" si="0"/>
        <v>0</v>
      </c>
      <c r="AC101" s="57">
        <f t="shared" si="1"/>
        <v>0</v>
      </c>
      <c r="AD101" s="57">
        <f t="shared" si="2"/>
        <v>0</v>
      </c>
      <c r="AE101" s="57">
        <f t="shared" si="3"/>
        <v>0</v>
      </c>
      <c r="AF101" s="58"/>
      <c r="AG101" s="58">
        <f t="shared" si="17"/>
        <v>0</v>
      </c>
      <c r="AH101" s="58">
        <f t="shared" si="18"/>
        <v>0</v>
      </c>
      <c r="AI101" s="58">
        <f t="shared" si="19"/>
        <v>0</v>
      </c>
    </row>
    <row r="102" spans="1:46" s="78" customFormat="1" ht="24" x14ac:dyDescent="0.3">
      <c r="A102" s="64">
        <v>3</v>
      </c>
      <c r="B102" s="69" t="s">
        <v>377</v>
      </c>
      <c r="C102" s="79" t="s">
        <v>77</v>
      </c>
      <c r="D102" s="79"/>
      <c r="E102" s="79"/>
      <c r="F102" s="79"/>
      <c r="G102" s="71"/>
      <c r="H102" s="79">
        <v>1</v>
      </c>
      <c r="I102" s="79" t="s">
        <v>41</v>
      </c>
      <c r="J102" s="79" t="s">
        <v>91</v>
      </c>
      <c r="K102" s="87">
        <v>2012</v>
      </c>
      <c r="L102" s="85">
        <v>41012</v>
      </c>
      <c r="M102" s="88"/>
      <c r="N102" s="72"/>
      <c r="O102" s="70"/>
      <c r="P102" s="89" t="s">
        <v>378</v>
      </c>
      <c r="Q102" s="76" t="s">
        <v>379</v>
      </c>
      <c r="R102" s="54"/>
      <c r="S102" s="55" t="str">
        <f t="shared" si="16"/>
        <v>Au</v>
      </c>
      <c r="T102" s="56"/>
      <c r="U102" s="56"/>
      <c r="V102" s="56"/>
      <c r="W102" s="56"/>
      <c r="X102" s="56"/>
      <c r="Y102" s="56"/>
      <c r="Z102" s="56"/>
      <c r="AA102" s="77"/>
      <c r="AB102" s="57">
        <f t="shared" si="0"/>
        <v>0</v>
      </c>
      <c r="AC102" s="57">
        <f t="shared" si="1"/>
        <v>0</v>
      </c>
      <c r="AD102" s="57">
        <f t="shared" si="2"/>
        <v>0</v>
      </c>
      <c r="AE102" s="57">
        <f t="shared" si="3"/>
        <v>0</v>
      </c>
      <c r="AF102" s="58"/>
      <c r="AG102" s="58">
        <f t="shared" si="17"/>
        <v>0</v>
      </c>
      <c r="AH102" s="58">
        <f t="shared" si="18"/>
        <v>0</v>
      </c>
      <c r="AI102" s="58">
        <f t="shared" si="19"/>
        <v>0</v>
      </c>
    </row>
    <row r="103" spans="1:46" s="77" customFormat="1" ht="28.8" x14ac:dyDescent="0.3">
      <c r="A103" s="64">
        <v>3</v>
      </c>
      <c r="B103" s="69" t="s">
        <v>380</v>
      </c>
      <c r="C103" s="79" t="s">
        <v>77</v>
      </c>
      <c r="D103" s="79" t="s">
        <v>110</v>
      </c>
      <c r="E103" s="79"/>
      <c r="F103" s="79"/>
      <c r="G103" s="71"/>
      <c r="H103" s="79">
        <v>1</v>
      </c>
      <c r="I103" s="79" t="s">
        <v>41</v>
      </c>
      <c r="J103" s="79" t="s">
        <v>56</v>
      </c>
      <c r="K103" s="87">
        <v>2012</v>
      </c>
      <c r="L103" s="85">
        <v>40909</v>
      </c>
      <c r="M103" s="88">
        <v>900</v>
      </c>
      <c r="N103" s="72"/>
      <c r="O103" s="70"/>
      <c r="P103" s="89" t="s">
        <v>381</v>
      </c>
      <c r="Q103" s="76" t="s">
        <v>382</v>
      </c>
      <c r="R103" s="54"/>
      <c r="S103" s="55" t="str">
        <f t="shared" si="16"/>
        <v>Au</v>
      </c>
      <c r="T103" s="56"/>
      <c r="U103" s="56"/>
      <c r="V103" s="56"/>
      <c r="W103" s="56"/>
      <c r="X103" s="56"/>
      <c r="Y103" s="56"/>
      <c r="Z103" s="56"/>
      <c r="AA103" s="84"/>
      <c r="AB103" s="57">
        <f t="shared" si="0"/>
        <v>4.7452011517130438E-4</v>
      </c>
      <c r="AC103" s="57">
        <f t="shared" si="1"/>
        <v>0</v>
      </c>
      <c r="AD103" s="57">
        <f t="shared" si="2"/>
        <v>0</v>
      </c>
      <c r="AE103" s="57">
        <f t="shared" si="3"/>
        <v>4.7452011517130438E-4</v>
      </c>
      <c r="AF103" s="58"/>
      <c r="AG103" s="58">
        <f t="shared" si="17"/>
        <v>0</v>
      </c>
      <c r="AH103" s="58">
        <f t="shared" si="18"/>
        <v>0</v>
      </c>
      <c r="AI103" s="58">
        <f t="shared" si="19"/>
        <v>4.7452011517130438E-4</v>
      </c>
      <c r="AK103" s="78"/>
      <c r="AL103" s="78"/>
      <c r="AM103" s="78"/>
      <c r="AN103" s="78"/>
      <c r="AO103" s="78"/>
      <c r="AP103" s="78"/>
      <c r="AQ103" s="78"/>
      <c r="AR103" s="78"/>
      <c r="AS103" s="78"/>
      <c r="AT103" s="78"/>
    </row>
    <row r="104" spans="1:46" s="78" customFormat="1" ht="48" x14ac:dyDescent="0.3">
      <c r="A104" s="64">
        <v>3</v>
      </c>
      <c r="B104" s="69" t="s">
        <v>383</v>
      </c>
      <c r="C104" s="79" t="s">
        <v>384</v>
      </c>
      <c r="D104" s="79"/>
      <c r="E104" s="79"/>
      <c r="F104" s="79"/>
      <c r="G104" s="71"/>
      <c r="H104" s="79">
        <v>1</v>
      </c>
      <c r="I104" s="79" t="s">
        <v>41</v>
      </c>
      <c r="J104" s="79" t="s">
        <v>56</v>
      </c>
      <c r="K104" s="87">
        <v>2011</v>
      </c>
      <c r="L104" s="85">
        <v>40745</v>
      </c>
      <c r="M104" s="88">
        <v>10000</v>
      </c>
      <c r="N104" s="72"/>
      <c r="O104" s="70"/>
      <c r="P104" s="89" t="s">
        <v>385</v>
      </c>
      <c r="Q104" s="76" t="s">
        <v>386</v>
      </c>
      <c r="R104" s="54"/>
      <c r="S104" s="55" t="str">
        <f t="shared" si="16"/>
        <v>Mn</v>
      </c>
      <c r="T104" s="56"/>
      <c r="U104" s="56"/>
      <c r="V104" s="56"/>
      <c r="W104" s="56"/>
      <c r="X104" s="56"/>
      <c r="Y104" s="56"/>
      <c r="Z104" s="56"/>
      <c r="AA104" s="77"/>
      <c r="AB104" s="57">
        <f t="shared" si="0"/>
        <v>5.2724457241256047E-3</v>
      </c>
      <c r="AC104" s="57">
        <f t="shared" si="1"/>
        <v>0</v>
      </c>
      <c r="AD104" s="57">
        <f t="shared" si="2"/>
        <v>0</v>
      </c>
      <c r="AE104" s="57">
        <f t="shared" si="3"/>
        <v>5.2724457241256047E-3</v>
      </c>
      <c r="AF104" s="58"/>
      <c r="AG104" s="58">
        <f t="shared" si="17"/>
        <v>0</v>
      </c>
      <c r="AH104" s="58">
        <f t="shared" si="18"/>
        <v>0</v>
      </c>
      <c r="AI104" s="58">
        <f t="shared" si="19"/>
        <v>5.2724457241256047E-3</v>
      </c>
    </row>
    <row r="105" spans="1:46" s="78" customFormat="1" ht="15.6" x14ac:dyDescent="0.3">
      <c r="A105" s="64">
        <v>3</v>
      </c>
      <c r="B105" s="69" t="s">
        <v>387</v>
      </c>
      <c r="C105" s="79" t="s">
        <v>55</v>
      </c>
      <c r="D105" s="79"/>
      <c r="E105" s="79"/>
      <c r="F105" s="79"/>
      <c r="G105" s="71"/>
      <c r="H105" s="79">
        <v>1</v>
      </c>
      <c r="I105" s="79" t="s">
        <v>41</v>
      </c>
      <c r="J105" s="79" t="s">
        <v>51</v>
      </c>
      <c r="K105" s="87">
        <v>2011</v>
      </c>
      <c r="L105" s="85">
        <v>40668</v>
      </c>
      <c r="M105" s="88">
        <v>3600</v>
      </c>
      <c r="N105" s="72"/>
      <c r="O105" s="70"/>
      <c r="P105" s="93" t="s">
        <v>388</v>
      </c>
      <c r="Q105" s="76" t="s">
        <v>389</v>
      </c>
      <c r="R105" s="54"/>
      <c r="S105" s="55" t="str">
        <f t="shared" si="16"/>
        <v>Cu</v>
      </c>
      <c r="T105" s="56"/>
      <c r="U105" s="56"/>
      <c r="V105" s="56"/>
      <c r="W105" s="56"/>
      <c r="X105" s="56"/>
      <c r="Y105" s="56"/>
      <c r="Z105" s="56"/>
      <c r="AA105" s="77"/>
      <c r="AB105" s="57">
        <f t="shared" si="0"/>
        <v>1.8980804606852175E-3</v>
      </c>
      <c r="AC105" s="57"/>
      <c r="AD105" s="57"/>
      <c r="AE105" s="57"/>
      <c r="AF105" s="58"/>
      <c r="AG105" s="58"/>
      <c r="AH105" s="58"/>
      <c r="AI105" s="58"/>
    </row>
    <row r="106" spans="1:46" s="78" customFormat="1" ht="15.6" x14ac:dyDescent="0.3">
      <c r="A106" s="61">
        <v>2</v>
      </c>
      <c r="B106" s="69" t="s">
        <v>390</v>
      </c>
      <c r="C106" s="79" t="s">
        <v>155</v>
      </c>
      <c r="D106" s="79"/>
      <c r="E106" s="79"/>
      <c r="F106" s="79"/>
      <c r="G106" s="71"/>
      <c r="H106" s="79">
        <v>1</v>
      </c>
      <c r="I106" s="79" t="s">
        <v>41</v>
      </c>
      <c r="J106" s="79" t="s">
        <v>243</v>
      </c>
      <c r="K106" s="87">
        <v>2011</v>
      </c>
      <c r="L106" s="80">
        <v>40664</v>
      </c>
      <c r="M106" s="88">
        <v>200000</v>
      </c>
      <c r="N106" s="72"/>
      <c r="O106" s="70"/>
      <c r="P106" s="89" t="s">
        <v>391</v>
      </c>
      <c r="Q106" s="89" t="s">
        <v>392</v>
      </c>
      <c r="R106" s="54"/>
      <c r="S106" s="55" t="str">
        <f t="shared" si="16"/>
        <v>Fe</v>
      </c>
      <c r="T106" s="56"/>
      <c r="U106" s="56"/>
      <c r="V106" s="56"/>
      <c r="W106" s="56"/>
      <c r="X106" s="56"/>
      <c r="Y106" s="56"/>
      <c r="Z106" s="56"/>
      <c r="AA106" s="77"/>
      <c r="AB106" s="57">
        <f t="shared" si="0"/>
        <v>0.10544891448251209</v>
      </c>
      <c r="AC106" s="57">
        <f t="shared" ref="AC106:AC147" si="20">N106/39</f>
        <v>0</v>
      </c>
      <c r="AD106" s="57">
        <f t="shared" ref="AD106:AD147" si="21">O106/14</f>
        <v>0</v>
      </c>
      <c r="AE106" s="57">
        <f t="shared" ref="AE106:AE147" si="22">SUM(AB106:AD106)</f>
        <v>0.10544891448251209</v>
      </c>
      <c r="AF106" s="58"/>
      <c r="AG106" s="58">
        <f>IF(A106=1,AE106,0)</f>
        <v>0</v>
      </c>
      <c r="AH106" s="58">
        <f>IF(A106=2,AE106,0)</f>
        <v>0.10544891448251209</v>
      </c>
      <c r="AI106" s="58">
        <f>IF(A106=3,AE106,0)</f>
        <v>0</v>
      </c>
    </row>
    <row r="107" spans="1:46" s="78" customFormat="1" ht="15.6" x14ac:dyDescent="0.3">
      <c r="A107" s="64">
        <v>3</v>
      </c>
      <c r="B107" s="69" t="s">
        <v>393</v>
      </c>
      <c r="C107" s="79" t="s">
        <v>40</v>
      </c>
      <c r="D107" s="79" t="s">
        <v>212</v>
      </c>
      <c r="E107" s="79"/>
      <c r="F107" s="79">
        <v>36</v>
      </c>
      <c r="G107" s="71">
        <v>400000</v>
      </c>
      <c r="H107" s="79">
        <v>1</v>
      </c>
      <c r="I107" s="79"/>
      <c r="J107" s="79" t="s">
        <v>394</v>
      </c>
      <c r="K107" s="87">
        <v>2011</v>
      </c>
      <c r="L107" s="85">
        <v>40613</v>
      </c>
      <c r="M107" s="88">
        <v>41000</v>
      </c>
      <c r="N107" s="72"/>
      <c r="O107" s="70">
        <v>2</v>
      </c>
      <c r="P107" s="89" t="s">
        <v>395</v>
      </c>
      <c r="Q107" s="89"/>
      <c r="R107" s="54"/>
      <c r="S107" s="55" t="str">
        <f t="shared" si="16"/>
        <v>Au Ag</v>
      </c>
      <c r="T107" s="56"/>
      <c r="U107" s="56"/>
      <c r="V107" s="56"/>
      <c r="W107" s="56"/>
      <c r="X107" s="56"/>
      <c r="Y107" s="56"/>
      <c r="Z107" s="56"/>
      <c r="AA107" s="77"/>
      <c r="AB107" s="57">
        <f t="shared" si="0"/>
        <v>2.1617027468914977E-2</v>
      </c>
      <c r="AC107" s="57"/>
      <c r="AD107" s="57"/>
      <c r="AE107" s="57"/>
      <c r="AF107" s="58"/>
      <c r="AG107" s="58"/>
      <c r="AH107" s="58"/>
      <c r="AI107" s="58"/>
    </row>
    <row r="108" spans="1:46" s="78" customFormat="1" ht="36" x14ac:dyDescent="0.3">
      <c r="A108" s="59">
        <v>1</v>
      </c>
      <c r="B108" s="69" t="s">
        <v>396</v>
      </c>
      <c r="C108" s="79" t="s">
        <v>109</v>
      </c>
      <c r="D108" s="79" t="s">
        <v>131</v>
      </c>
      <c r="E108" s="94" t="s">
        <v>397</v>
      </c>
      <c r="F108" s="79">
        <v>22</v>
      </c>
      <c r="G108" s="71">
        <v>30000000</v>
      </c>
      <c r="H108" s="79">
        <v>1</v>
      </c>
      <c r="I108" s="79" t="s">
        <v>41</v>
      </c>
      <c r="J108" s="79" t="s">
        <v>95</v>
      </c>
      <c r="K108" s="87">
        <v>2010</v>
      </c>
      <c r="L108" s="85">
        <v>40455</v>
      </c>
      <c r="M108" s="88">
        <v>1000000</v>
      </c>
      <c r="N108" s="72"/>
      <c r="O108" s="70">
        <v>10</v>
      </c>
      <c r="P108" s="89" t="s">
        <v>398</v>
      </c>
      <c r="Q108" s="76" t="s">
        <v>399</v>
      </c>
      <c r="R108" s="54"/>
      <c r="S108" s="55" t="str">
        <f t="shared" si="16"/>
        <v>Al</v>
      </c>
      <c r="T108" s="56"/>
      <c r="U108" s="56"/>
      <c r="V108" s="56"/>
      <c r="W108" s="56"/>
      <c r="X108" s="56"/>
      <c r="Y108" s="56"/>
      <c r="Z108" s="56"/>
      <c r="AA108" s="77"/>
      <c r="AB108" s="57">
        <f t="shared" si="0"/>
        <v>0.5272445724125604</v>
      </c>
      <c r="AC108" s="57">
        <f t="shared" si="20"/>
        <v>0</v>
      </c>
      <c r="AD108" s="57">
        <f t="shared" si="21"/>
        <v>0.7142857142857143</v>
      </c>
      <c r="AE108" s="57">
        <f t="shared" si="22"/>
        <v>1.2415302866982747</v>
      </c>
      <c r="AF108" s="58"/>
      <c r="AG108" s="58">
        <f t="shared" ref="AG108:AG122" si="23">IF(A108=1,AE108,0)</f>
        <v>1.2415302866982747</v>
      </c>
      <c r="AH108" s="58">
        <f t="shared" ref="AH108:AH122" si="24">IF(A108=2,AE108,0)</f>
        <v>0</v>
      </c>
      <c r="AI108" s="58">
        <f t="shared" ref="AI108:AI122" si="25">IF(A108=3,AE108,0)</f>
        <v>0</v>
      </c>
    </row>
    <row r="109" spans="1:46" s="78" customFormat="1" ht="36" x14ac:dyDescent="0.3">
      <c r="A109" s="59">
        <v>1</v>
      </c>
      <c r="B109" s="69" t="s">
        <v>400</v>
      </c>
      <c r="C109" s="79" t="s">
        <v>89</v>
      </c>
      <c r="D109" s="79"/>
      <c r="E109" s="79"/>
      <c r="F109" s="79"/>
      <c r="G109" s="71"/>
      <c r="H109" s="79">
        <v>1</v>
      </c>
      <c r="I109" s="79" t="s">
        <v>41</v>
      </c>
      <c r="J109" s="79" t="s">
        <v>56</v>
      </c>
      <c r="K109" s="87">
        <v>2010</v>
      </c>
      <c r="L109" s="85">
        <v>40442</v>
      </c>
      <c r="M109" s="88"/>
      <c r="N109" s="72"/>
      <c r="O109" s="70">
        <v>22</v>
      </c>
      <c r="P109" s="89" t="s">
        <v>401</v>
      </c>
      <c r="Q109" s="76" t="s">
        <v>402</v>
      </c>
      <c r="R109" s="54"/>
      <c r="S109" s="55" t="str">
        <f t="shared" si="16"/>
        <v>Sn</v>
      </c>
      <c r="T109" s="56"/>
      <c r="U109" s="56"/>
      <c r="V109" s="56"/>
      <c r="W109" s="56"/>
      <c r="X109" s="56"/>
      <c r="Y109" s="56"/>
      <c r="Z109" s="56"/>
      <c r="AA109" s="77"/>
      <c r="AB109" s="57">
        <f t="shared" si="0"/>
        <v>0</v>
      </c>
      <c r="AC109" s="57">
        <f t="shared" si="20"/>
        <v>0</v>
      </c>
      <c r="AD109" s="57">
        <f t="shared" si="21"/>
        <v>1.5714285714285714</v>
      </c>
      <c r="AE109" s="57">
        <f t="shared" si="22"/>
        <v>1.5714285714285714</v>
      </c>
      <c r="AF109" s="58"/>
      <c r="AG109" s="58">
        <f t="shared" si="23"/>
        <v>1.5714285714285714</v>
      </c>
      <c r="AH109" s="58">
        <f t="shared" si="24"/>
        <v>0</v>
      </c>
      <c r="AI109" s="58">
        <f t="shared" si="25"/>
        <v>0</v>
      </c>
    </row>
    <row r="110" spans="1:46" s="78" customFormat="1" ht="57" customHeight="1" x14ac:dyDescent="0.3">
      <c r="A110" s="65">
        <v>4</v>
      </c>
      <c r="B110" s="69" t="s">
        <v>403</v>
      </c>
      <c r="C110" s="79" t="s">
        <v>371</v>
      </c>
      <c r="D110" s="79"/>
      <c r="E110" s="79"/>
      <c r="F110" s="79"/>
      <c r="G110" s="71"/>
      <c r="H110" s="79">
        <v>2</v>
      </c>
      <c r="I110" s="79" t="s">
        <v>41</v>
      </c>
      <c r="J110" s="79" t="s">
        <v>243</v>
      </c>
      <c r="K110" s="87">
        <v>2010</v>
      </c>
      <c r="L110" s="85">
        <v>40375</v>
      </c>
      <c r="M110" s="88">
        <v>500</v>
      </c>
      <c r="N110" s="72"/>
      <c r="O110" s="70"/>
      <c r="P110" s="89" t="s">
        <v>404</v>
      </c>
      <c r="Q110" s="76" t="s">
        <v>405</v>
      </c>
      <c r="R110" s="54"/>
      <c r="S110" s="55" t="str">
        <f t="shared" si="16"/>
        <v>Au Cu</v>
      </c>
      <c r="T110" s="56"/>
      <c r="U110" s="56"/>
      <c r="V110" s="56"/>
      <c r="W110" s="56"/>
      <c r="X110" s="56"/>
      <c r="Y110" s="56"/>
      <c r="Z110" s="56"/>
      <c r="AA110" s="77"/>
      <c r="AB110" s="57">
        <f t="shared" si="0"/>
        <v>2.6362228620628022E-4</v>
      </c>
      <c r="AC110" s="57">
        <f t="shared" si="20"/>
        <v>0</v>
      </c>
      <c r="AD110" s="57">
        <f t="shared" si="21"/>
        <v>0</v>
      </c>
      <c r="AE110" s="57">
        <f t="shared" si="22"/>
        <v>2.6362228620628022E-4</v>
      </c>
      <c r="AF110" s="58"/>
      <c r="AG110" s="58">
        <f t="shared" si="23"/>
        <v>0</v>
      </c>
      <c r="AH110" s="58">
        <f t="shared" si="24"/>
        <v>0</v>
      </c>
      <c r="AI110" s="58">
        <f t="shared" si="25"/>
        <v>0</v>
      </c>
    </row>
    <row r="111" spans="1:46" s="78" customFormat="1" ht="36" x14ac:dyDescent="0.3">
      <c r="A111" s="64">
        <v>3</v>
      </c>
      <c r="B111" s="69" t="s">
        <v>403</v>
      </c>
      <c r="C111" s="79" t="s">
        <v>371</v>
      </c>
      <c r="D111" s="79"/>
      <c r="E111" s="79"/>
      <c r="F111" s="79"/>
      <c r="G111" s="71"/>
      <c r="H111" s="79">
        <v>2</v>
      </c>
      <c r="I111" s="79" t="s">
        <v>41</v>
      </c>
      <c r="J111" s="79" t="s">
        <v>243</v>
      </c>
      <c r="K111" s="87">
        <v>2010</v>
      </c>
      <c r="L111" s="85">
        <v>40362</v>
      </c>
      <c r="M111" s="88">
        <v>9100</v>
      </c>
      <c r="N111" s="72"/>
      <c r="O111" s="70"/>
      <c r="P111" s="89" t="s">
        <v>404</v>
      </c>
      <c r="Q111" s="76" t="s">
        <v>406</v>
      </c>
      <c r="R111" s="54"/>
      <c r="S111" s="55" t="str">
        <f t="shared" si="16"/>
        <v>Au Cu</v>
      </c>
      <c r="T111" s="56"/>
      <c r="U111" s="56"/>
      <c r="V111" s="56"/>
      <c r="W111" s="56"/>
      <c r="X111" s="56"/>
      <c r="Y111" s="56"/>
      <c r="Z111" s="56"/>
      <c r="AA111" s="77"/>
      <c r="AB111" s="57">
        <f t="shared" si="0"/>
        <v>4.7979256089542999E-3</v>
      </c>
      <c r="AC111" s="57">
        <f t="shared" si="20"/>
        <v>0</v>
      </c>
      <c r="AD111" s="57">
        <f t="shared" si="21"/>
        <v>0</v>
      </c>
      <c r="AE111" s="57">
        <f t="shared" si="22"/>
        <v>4.7979256089542999E-3</v>
      </c>
      <c r="AF111" s="58"/>
      <c r="AG111" s="58">
        <f t="shared" si="23"/>
        <v>0</v>
      </c>
      <c r="AH111" s="58">
        <f t="shared" si="24"/>
        <v>0</v>
      </c>
      <c r="AI111" s="58">
        <f t="shared" si="25"/>
        <v>4.7979256089542999E-3</v>
      </c>
    </row>
    <row r="112" spans="1:46" s="78" customFormat="1" ht="15.6" x14ac:dyDescent="0.3">
      <c r="A112" s="61">
        <v>2</v>
      </c>
      <c r="B112" s="69" t="s">
        <v>407</v>
      </c>
      <c r="C112" s="95" t="s">
        <v>177</v>
      </c>
      <c r="D112" s="70"/>
      <c r="E112" s="70"/>
      <c r="F112" s="70">
        <v>10</v>
      </c>
      <c r="G112" s="71"/>
      <c r="H112" s="79">
        <v>1</v>
      </c>
      <c r="I112" s="79" t="s">
        <v>41</v>
      </c>
      <c r="J112" s="79" t="s">
        <v>95</v>
      </c>
      <c r="K112" s="87">
        <v>2010</v>
      </c>
      <c r="L112" s="85">
        <v>40354</v>
      </c>
      <c r="M112" s="74">
        <v>100000</v>
      </c>
      <c r="N112" s="70">
        <v>110</v>
      </c>
      <c r="O112" s="70"/>
      <c r="P112" s="89" t="s">
        <v>408</v>
      </c>
      <c r="Q112" s="96" t="s">
        <v>409</v>
      </c>
      <c r="R112" s="54"/>
      <c r="S112" s="55" t="str">
        <f t="shared" si="16"/>
        <v>Ag, Cu, Pb, Zn</v>
      </c>
      <c r="T112" s="56"/>
      <c r="U112" s="56"/>
      <c r="V112" s="56"/>
      <c r="W112" s="56"/>
      <c r="X112" s="56"/>
      <c r="Y112" s="56"/>
      <c r="Z112" s="56"/>
      <c r="AA112" s="77"/>
      <c r="AB112" s="57">
        <f t="shared" si="0"/>
        <v>5.2724457241256045E-2</v>
      </c>
      <c r="AC112" s="57">
        <f t="shared" si="20"/>
        <v>2.8205128205128207</v>
      </c>
      <c r="AD112" s="57">
        <f t="shared" si="21"/>
        <v>0</v>
      </c>
      <c r="AE112" s="57">
        <f t="shared" si="22"/>
        <v>2.8732372777540767</v>
      </c>
      <c r="AF112" s="58"/>
      <c r="AG112" s="58">
        <f t="shared" si="23"/>
        <v>0</v>
      </c>
      <c r="AH112" s="58">
        <f t="shared" si="24"/>
        <v>2.8732372777540767</v>
      </c>
      <c r="AI112" s="58">
        <f t="shared" si="25"/>
        <v>0</v>
      </c>
    </row>
    <row r="113" spans="1:781" s="78" customFormat="1" ht="15.6" x14ac:dyDescent="0.3">
      <c r="A113" s="61">
        <v>2</v>
      </c>
      <c r="B113" s="69" t="s">
        <v>410</v>
      </c>
      <c r="C113" s="95"/>
      <c r="D113" s="70" t="s">
        <v>131</v>
      </c>
      <c r="E113" s="70" t="s">
        <v>411</v>
      </c>
      <c r="F113" s="70">
        <v>15</v>
      </c>
      <c r="G113" s="71">
        <v>220000</v>
      </c>
      <c r="H113" s="70">
        <v>1</v>
      </c>
      <c r="I113" s="70" t="s">
        <v>46</v>
      </c>
      <c r="J113" s="70" t="s">
        <v>394</v>
      </c>
      <c r="K113" s="72">
        <v>2010</v>
      </c>
      <c r="L113" s="85">
        <v>40236</v>
      </c>
      <c r="M113" s="74">
        <v>170000</v>
      </c>
      <c r="N113" s="70">
        <v>0.5</v>
      </c>
      <c r="O113" s="70">
        <v>4</v>
      </c>
      <c r="P113" s="89" t="s">
        <v>412</v>
      </c>
      <c r="Q113" s="75" t="s">
        <v>413</v>
      </c>
      <c r="R113" s="54"/>
      <c r="S113" s="55">
        <f t="shared" si="16"/>
        <v>0</v>
      </c>
      <c r="T113" s="56"/>
      <c r="U113" s="56"/>
      <c r="V113" s="56"/>
      <c r="W113" s="56"/>
      <c r="X113" s="56"/>
      <c r="Y113" s="56"/>
      <c r="Z113" s="56"/>
      <c r="AA113" s="77"/>
      <c r="AB113" s="57">
        <f t="shared" si="0"/>
        <v>8.9631577310135269E-2</v>
      </c>
      <c r="AC113" s="57">
        <f t="shared" si="20"/>
        <v>1.282051282051282E-2</v>
      </c>
      <c r="AD113" s="57">
        <f t="shared" si="21"/>
        <v>0.2857142857142857</v>
      </c>
      <c r="AE113" s="57">
        <f t="shared" si="22"/>
        <v>0.3881663758449338</v>
      </c>
      <c r="AF113" s="58"/>
      <c r="AG113" s="58">
        <f t="shared" si="23"/>
        <v>0</v>
      </c>
      <c r="AH113" s="58">
        <f t="shared" si="24"/>
        <v>0.3881663758449338</v>
      </c>
      <c r="AI113" s="58">
        <f t="shared" si="25"/>
        <v>0</v>
      </c>
    </row>
    <row r="114" spans="1:781" s="78" customFormat="1" ht="15.6" x14ac:dyDescent="0.3">
      <c r="A114" s="64">
        <v>3</v>
      </c>
      <c r="B114" s="69" t="s">
        <v>414</v>
      </c>
      <c r="C114" s="95" t="s">
        <v>55</v>
      </c>
      <c r="D114" s="70" t="s">
        <v>212</v>
      </c>
      <c r="E114" s="70" t="s">
        <v>411</v>
      </c>
      <c r="F114" s="70">
        <v>16</v>
      </c>
      <c r="G114" s="71">
        <v>80000</v>
      </c>
      <c r="H114" s="70">
        <v>1</v>
      </c>
      <c r="I114" s="70" t="s">
        <v>46</v>
      </c>
      <c r="J114" s="70" t="s">
        <v>394</v>
      </c>
      <c r="K114" s="72">
        <v>2010</v>
      </c>
      <c r="L114" s="85">
        <v>40236</v>
      </c>
      <c r="M114" s="74">
        <v>30000</v>
      </c>
      <c r="N114" s="70">
        <v>0.1</v>
      </c>
      <c r="O114" s="70"/>
      <c r="P114" s="89" t="s">
        <v>412</v>
      </c>
      <c r="Q114" s="75" t="s">
        <v>415</v>
      </c>
      <c r="R114" s="54"/>
      <c r="S114" s="55" t="str">
        <f t="shared" si="16"/>
        <v>Cu</v>
      </c>
      <c r="T114" s="56"/>
      <c r="U114" s="56"/>
      <c r="V114" s="56"/>
      <c r="W114" s="56"/>
      <c r="X114" s="56"/>
      <c r="Y114" s="56"/>
      <c r="Z114" s="56"/>
      <c r="AA114" s="77"/>
      <c r="AB114" s="57">
        <f t="shared" si="0"/>
        <v>1.5817337172376815E-2</v>
      </c>
      <c r="AC114" s="57">
        <f t="shared" si="20"/>
        <v>2.5641025641025641E-3</v>
      </c>
      <c r="AD114" s="57">
        <f t="shared" si="21"/>
        <v>0</v>
      </c>
      <c r="AE114" s="57">
        <f t="shared" si="22"/>
        <v>1.838143973647938E-2</v>
      </c>
      <c r="AF114" s="58"/>
      <c r="AG114" s="58">
        <f t="shared" si="23"/>
        <v>0</v>
      </c>
      <c r="AH114" s="58">
        <f t="shared" si="24"/>
        <v>0</v>
      </c>
      <c r="AI114" s="58">
        <f t="shared" si="25"/>
        <v>1.838143973647938E-2</v>
      </c>
    </row>
    <row r="115" spans="1:781" s="78" customFormat="1" ht="29.4" customHeight="1" x14ac:dyDescent="0.3">
      <c r="A115" s="64">
        <v>3</v>
      </c>
      <c r="B115" s="69" t="s">
        <v>416</v>
      </c>
      <c r="C115" s="95"/>
      <c r="D115" s="70" t="s">
        <v>131</v>
      </c>
      <c r="E115" s="70"/>
      <c r="F115" s="70">
        <v>15</v>
      </c>
      <c r="G115" s="71"/>
      <c r="H115" s="70">
        <v>1</v>
      </c>
      <c r="I115" s="70" t="s">
        <v>41</v>
      </c>
      <c r="J115" s="70" t="s">
        <v>394</v>
      </c>
      <c r="K115" s="72">
        <v>2010</v>
      </c>
      <c r="L115" s="85">
        <v>40236</v>
      </c>
      <c r="M115" s="74"/>
      <c r="N115" s="70"/>
      <c r="O115" s="70"/>
      <c r="P115" s="89" t="s">
        <v>417</v>
      </c>
      <c r="Q115" s="75" t="s">
        <v>418</v>
      </c>
      <c r="R115" s="54"/>
      <c r="S115" s="55">
        <f t="shared" si="16"/>
        <v>0</v>
      </c>
      <c r="T115" s="56"/>
      <c r="U115" s="56"/>
      <c r="V115" s="56"/>
      <c r="W115" s="56"/>
      <c r="X115" s="56"/>
      <c r="Y115" s="56"/>
      <c r="Z115" s="56"/>
      <c r="AA115" s="77"/>
      <c r="AB115" s="57">
        <f t="shared" si="0"/>
        <v>0</v>
      </c>
      <c r="AC115" s="57">
        <f t="shared" si="20"/>
        <v>0</v>
      </c>
      <c r="AD115" s="57">
        <f t="shared" si="21"/>
        <v>0</v>
      </c>
      <c r="AE115" s="57">
        <f t="shared" si="22"/>
        <v>0</v>
      </c>
      <c r="AF115" s="58"/>
      <c r="AG115" s="58">
        <f t="shared" si="23"/>
        <v>0</v>
      </c>
      <c r="AH115" s="58">
        <f t="shared" si="24"/>
        <v>0</v>
      </c>
      <c r="AI115" s="58">
        <f t="shared" si="25"/>
        <v>0</v>
      </c>
    </row>
    <row r="116" spans="1:781" s="78" customFormat="1" ht="15.6" x14ac:dyDescent="0.3">
      <c r="A116" s="64">
        <v>3</v>
      </c>
      <c r="B116" s="69" t="s">
        <v>419</v>
      </c>
      <c r="C116" s="95"/>
      <c r="D116" s="70"/>
      <c r="E116" s="70"/>
      <c r="F116" s="70"/>
      <c r="G116" s="71"/>
      <c r="H116" s="70">
        <v>1</v>
      </c>
      <c r="I116" s="70" t="s">
        <v>46</v>
      </c>
      <c r="J116" s="70" t="s">
        <v>394</v>
      </c>
      <c r="K116" s="72">
        <v>2010</v>
      </c>
      <c r="L116" s="85">
        <v>40236</v>
      </c>
      <c r="M116" s="74"/>
      <c r="N116" s="70"/>
      <c r="O116" s="70"/>
      <c r="P116" s="89" t="s">
        <v>417</v>
      </c>
      <c r="Q116" s="75" t="s">
        <v>420</v>
      </c>
      <c r="R116" s="54"/>
      <c r="S116" s="55">
        <f t="shared" si="16"/>
        <v>0</v>
      </c>
      <c r="T116" s="56"/>
      <c r="U116" s="56"/>
      <c r="V116" s="56"/>
      <c r="W116" s="56"/>
      <c r="X116" s="56"/>
      <c r="Y116" s="56"/>
      <c r="Z116" s="56"/>
      <c r="AA116" s="77"/>
      <c r="AB116" s="57">
        <f t="shared" si="0"/>
        <v>0</v>
      </c>
      <c r="AC116" s="57">
        <f t="shared" si="20"/>
        <v>0</v>
      </c>
      <c r="AD116" s="57">
        <f t="shared" si="21"/>
        <v>0</v>
      </c>
      <c r="AE116" s="57">
        <f t="shared" si="22"/>
        <v>0</v>
      </c>
      <c r="AF116" s="58"/>
      <c r="AG116" s="58">
        <f t="shared" si="23"/>
        <v>0</v>
      </c>
      <c r="AH116" s="58">
        <f t="shared" si="24"/>
        <v>0</v>
      </c>
      <c r="AI116" s="58">
        <f t="shared" si="25"/>
        <v>0</v>
      </c>
    </row>
    <row r="117" spans="1:781" s="78" customFormat="1" ht="28.8" x14ac:dyDescent="0.3">
      <c r="A117" s="64">
        <v>3</v>
      </c>
      <c r="B117" s="69" t="s">
        <v>421</v>
      </c>
      <c r="C117" s="95"/>
      <c r="D117" s="70" t="s">
        <v>212</v>
      </c>
      <c r="E117" s="70"/>
      <c r="F117" s="70"/>
      <c r="G117" s="71"/>
      <c r="H117" s="70">
        <v>1</v>
      </c>
      <c r="I117" s="70" t="s">
        <v>46</v>
      </c>
      <c r="J117" s="70" t="s">
        <v>394</v>
      </c>
      <c r="K117" s="72">
        <v>2010</v>
      </c>
      <c r="L117" s="85">
        <v>40236</v>
      </c>
      <c r="M117" s="74"/>
      <c r="N117" s="70"/>
      <c r="O117" s="70"/>
      <c r="P117" s="89" t="s">
        <v>417</v>
      </c>
      <c r="Q117" s="75" t="s">
        <v>422</v>
      </c>
      <c r="R117" s="54"/>
      <c r="S117" s="55">
        <f t="shared" si="16"/>
        <v>0</v>
      </c>
      <c r="T117" s="56"/>
      <c r="U117" s="56"/>
      <c r="V117" s="56"/>
      <c r="W117" s="56"/>
      <c r="X117" s="56"/>
      <c r="Y117" s="56"/>
      <c r="Z117" s="56"/>
      <c r="AA117" s="77"/>
      <c r="AB117" s="57">
        <f t="shared" si="0"/>
        <v>0</v>
      </c>
      <c r="AC117" s="57">
        <f t="shared" si="20"/>
        <v>0</v>
      </c>
      <c r="AD117" s="57">
        <f t="shared" si="21"/>
        <v>0</v>
      </c>
      <c r="AE117" s="57">
        <f t="shared" si="22"/>
        <v>0</v>
      </c>
      <c r="AF117" s="58"/>
      <c r="AG117" s="58">
        <f t="shared" si="23"/>
        <v>0</v>
      </c>
      <c r="AH117" s="58">
        <f t="shared" si="24"/>
        <v>0</v>
      </c>
      <c r="AI117" s="58">
        <f t="shared" si="25"/>
        <v>0</v>
      </c>
    </row>
    <row r="118" spans="1:781" s="78" customFormat="1" ht="48" x14ac:dyDescent="0.3">
      <c r="A118" s="59">
        <v>1</v>
      </c>
      <c r="B118" s="44" t="s">
        <v>423</v>
      </c>
      <c r="C118" s="45" t="s">
        <v>77</v>
      </c>
      <c r="D118" s="46"/>
      <c r="E118" s="46"/>
      <c r="F118" s="46">
        <v>27</v>
      </c>
      <c r="G118" s="97">
        <v>4600000</v>
      </c>
      <c r="H118" s="46">
        <v>1</v>
      </c>
      <c r="I118" s="46" t="s">
        <v>46</v>
      </c>
      <c r="J118" s="46" t="s">
        <v>51</v>
      </c>
      <c r="K118" s="48">
        <v>2009</v>
      </c>
      <c r="L118" s="49">
        <v>40054</v>
      </c>
      <c r="M118" s="50">
        <v>1200000</v>
      </c>
      <c r="N118" s="51"/>
      <c r="O118" s="51">
        <v>2</v>
      </c>
      <c r="P118" s="52" t="s">
        <v>424</v>
      </c>
      <c r="Q118" s="53" t="s">
        <v>425</v>
      </c>
      <c r="R118" s="54" t="s">
        <v>426</v>
      </c>
      <c r="S118" s="55" t="str">
        <f t="shared" si="16"/>
        <v>Au</v>
      </c>
      <c r="T118" s="56"/>
      <c r="U118" s="56"/>
      <c r="V118" s="56"/>
      <c r="W118" s="56"/>
      <c r="X118" s="56">
        <v>1978</v>
      </c>
      <c r="Y118" s="56"/>
      <c r="Z118" s="56"/>
      <c r="AA118" s="12"/>
      <c r="AB118" s="57">
        <f t="shared" si="0"/>
        <v>0.63269348689507254</v>
      </c>
      <c r="AC118" s="57">
        <f t="shared" si="20"/>
        <v>0</v>
      </c>
      <c r="AD118" s="57">
        <f t="shared" si="21"/>
        <v>0.14285714285714285</v>
      </c>
      <c r="AE118" s="57">
        <f t="shared" si="22"/>
        <v>0.77555062975221545</v>
      </c>
      <c r="AF118" s="58"/>
      <c r="AG118" s="58">
        <f t="shared" si="23"/>
        <v>0.77555062975221545</v>
      </c>
      <c r="AH118" s="58">
        <f t="shared" si="24"/>
        <v>0</v>
      </c>
      <c r="AI118" s="58">
        <f t="shared" si="25"/>
        <v>0</v>
      </c>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c r="HD118" s="12"/>
      <c r="HE118" s="12"/>
      <c r="HF118" s="12"/>
      <c r="HG118" s="12"/>
      <c r="HH118" s="12"/>
      <c r="HI118" s="12"/>
      <c r="HJ118" s="12"/>
      <c r="HK118" s="12"/>
      <c r="HL118" s="12"/>
      <c r="HM118" s="12"/>
      <c r="HN118" s="12"/>
      <c r="HO118" s="12"/>
      <c r="HP118" s="12"/>
      <c r="HQ118" s="12"/>
      <c r="HR118" s="12"/>
      <c r="HS118" s="12"/>
      <c r="HT118" s="12"/>
      <c r="HU118" s="12"/>
      <c r="HV118" s="12"/>
      <c r="HW118" s="12"/>
      <c r="HX118" s="12"/>
      <c r="HY118" s="12"/>
      <c r="HZ118" s="12"/>
      <c r="IA118" s="12"/>
      <c r="IB118" s="12"/>
      <c r="IC118" s="12"/>
      <c r="ID118" s="12"/>
      <c r="IE118" s="12"/>
      <c r="IF118" s="12"/>
      <c r="IG118" s="12"/>
      <c r="IH118" s="12"/>
      <c r="II118" s="12"/>
      <c r="IJ118" s="12"/>
      <c r="IK118" s="12"/>
      <c r="IL118" s="12"/>
      <c r="IM118" s="12"/>
      <c r="IN118" s="12"/>
      <c r="IO118" s="12"/>
      <c r="IP118" s="12"/>
      <c r="IQ118" s="12"/>
      <c r="IR118" s="12"/>
      <c r="IS118" s="12"/>
      <c r="IT118" s="12"/>
      <c r="IU118" s="12"/>
      <c r="IV118" s="12"/>
      <c r="IW118" s="12"/>
      <c r="IX118" s="12"/>
      <c r="IY118" s="12"/>
      <c r="IZ118" s="12"/>
      <c r="JA118" s="12"/>
      <c r="JB118" s="12"/>
      <c r="JC118" s="12"/>
      <c r="JD118" s="12"/>
      <c r="JE118" s="12"/>
      <c r="JF118" s="12"/>
      <c r="JG118" s="12"/>
      <c r="JH118" s="12"/>
      <c r="JI118" s="12"/>
      <c r="JJ118" s="12"/>
      <c r="JK118" s="12"/>
      <c r="JL118" s="12"/>
      <c r="JM118" s="12"/>
      <c r="JN118" s="12"/>
      <c r="JO118" s="12"/>
      <c r="JP118" s="12"/>
      <c r="JQ118" s="12"/>
      <c r="JR118" s="12"/>
      <c r="JS118" s="12"/>
      <c r="JT118" s="12"/>
      <c r="JU118" s="12"/>
      <c r="JV118" s="12"/>
      <c r="JW118" s="12"/>
      <c r="JX118" s="12"/>
      <c r="JY118" s="12"/>
      <c r="JZ118" s="12"/>
      <c r="KA118" s="12"/>
      <c r="KB118" s="12"/>
      <c r="KC118" s="12"/>
      <c r="KD118" s="12"/>
      <c r="KE118" s="12"/>
      <c r="KF118" s="12"/>
      <c r="KG118" s="12"/>
      <c r="KH118" s="12"/>
      <c r="KI118" s="12"/>
      <c r="KJ118" s="12"/>
      <c r="KK118" s="12"/>
      <c r="KL118" s="12"/>
      <c r="KM118" s="12"/>
      <c r="KN118" s="12"/>
      <c r="KO118" s="12"/>
      <c r="KP118" s="12"/>
      <c r="KQ118" s="12"/>
      <c r="KR118" s="12"/>
      <c r="KS118" s="12"/>
      <c r="KT118" s="12"/>
      <c r="KU118" s="12"/>
      <c r="KV118" s="12"/>
      <c r="KW118" s="12"/>
      <c r="KX118" s="12"/>
      <c r="KY118" s="12"/>
      <c r="KZ118" s="12"/>
      <c r="LA118" s="12"/>
      <c r="LB118" s="12"/>
      <c r="LC118" s="12"/>
      <c r="LD118" s="12"/>
      <c r="LE118" s="12"/>
      <c r="LF118" s="12"/>
      <c r="LG118" s="12"/>
      <c r="LH118" s="12"/>
      <c r="LI118" s="12"/>
      <c r="LJ118" s="12"/>
      <c r="LK118" s="12"/>
      <c r="LL118" s="12"/>
      <c r="LM118" s="12"/>
      <c r="LN118" s="12"/>
      <c r="LO118" s="12"/>
      <c r="LP118" s="12"/>
      <c r="LQ118" s="12"/>
      <c r="LR118" s="12"/>
      <c r="LS118" s="12"/>
      <c r="LT118" s="12"/>
      <c r="LU118" s="12"/>
      <c r="LV118" s="12"/>
      <c r="LW118" s="12"/>
      <c r="LX118" s="12"/>
      <c r="LY118" s="12"/>
      <c r="LZ118" s="12"/>
      <c r="MA118" s="12"/>
      <c r="MB118" s="12"/>
      <c r="MC118" s="12"/>
      <c r="MD118" s="12"/>
      <c r="ME118" s="12"/>
      <c r="MF118" s="12"/>
      <c r="MG118" s="12"/>
      <c r="MH118" s="12"/>
      <c r="MI118" s="12"/>
      <c r="MJ118" s="12"/>
      <c r="MK118" s="12"/>
      <c r="ML118" s="12"/>
      <c r="MM118" s="12"/>
      <c r="MN118" s="12"/>
      <c r="MO118" s="12"/>
      <c r="MP118" s="12"/>
      <c r="MQ118" s="12"/>
      <c r="MR118" s="12"/>
      <c r="MS118" s="12"/>
      <c r="MT118" s="12"/>
      <c r="MU118" s="12"/>
      <c r="MV118" s="12"/>
      <c r="MW118" s="12"/>
      <c r="MX118" s="12"/>
      <c r="MY118" s="12"/>
      <c r="MZ118" s="12"/>
      <c r="NA118" s="12"/>
      <c r="NB118" s="12"/>
      <c r="NC118" s="12"/>
      <c r="ND118" s="12"/>
      <c r="NE118" s="12"/>
      <c r="NF118" s="12"/>
      <c r="NG118" s="12"/>
      <c r="NH118" s="12"/>
      <c r="NI118" s="12"/>
      <c r="NJ118" s="12"/>
      <c r="NK118" s="12"/>
      <c r="NL118" s="12"/>
      <c r="NM118" s="12"/>
      <c r="NN118" s="12"/>
      <c r="NO118" s="12"/>
      <c r="NP118" s="12"/>
      <c r="NQ118" s="12"/>
      <c r="NR118" s="12"/>
      <c r="NS118" s="12"/>
      <c r="NT118" s="12"/>
      <c r="NU118" s="12"/>
      <c r="NV118" s="12"/>
      <c r="NW118" s="12"/>
      <c r="NX118" s="12"/>
      <c r="NY118" s="12"/>
      <c r="NZ118" s="12"/>
      <c r="OA118" s="12"/>
      <c r="OB118" s="12"/>
      <c r="OC118" s="12"/>
      <c r="OD118" s="12"/>
      <c r="OE118" s="12"/>
      <c r="OF118" s="12"/>
      <c r="OG118" s="12"/>
      <c r="OH118" s="12"/>
      <c r="OI118" s="12"/>
      <c r="OJ118" s="12"/>
      <c r="OK118" s="12"/>
      <c r="OL118" s="12"/>
      <c r="OM118" s="12"/>
      <c r="ON118" s="12"/>
      <c r="OO118" s="12"/>
      <c r="OP118" s="12"/>
      <c r="OQ118" s="12"/>
      <c r="OR118" s="12"/>
      <c r="OS118" s="12"/>
      <c r="OT118" s="12"/>
      <c r="OU118" s="12"/>
      <c r="OV118" s="12"/>
      <c r="OW118" s="12"/>
      <c r="OX118" s="12"/>
      <c r="OY118" s="12"/>
      <c r="OZ118" s="12"/>
      <c r="PA118" s="12"/>
      <c r="PB118" s="12"/>
      <c r="PC118" s="12"/>
      <c r="PD118" s="12"/>
      <c r="PE118" s="12"/>
      <c r="PF118" s="12"/>
      <c r="PG118" s="12"/>
      <c r="PH118" s="12"/>
      <c r="PI118" s="12"/>
      <c r="PJ118" s="12"/>
      <c r="PK118" s="12"/>
      <c r="PL118" s="12"/>
      <c r="PM118" s="12"/>
      <c r="PN118" s="12"/>
      <c r="PO118" s="12"/>
      <c r="PP118" s="12"/>
      <c r="PQ118" s="12"/>
      <c r="PR118" s="12"/>
      <c r="PS118" s="12"/>
      <c r="PT118" s="12"/>
      <c r="PU118" s="12"/>
      <c r="PV118" s="12"/>
      <c r="PW118" s="12"/>
      <c r="PX118" s="12"/>
      <c r="PY118" s="12"/>
      <c r="PZ118" s="12"/>
      <c r="QA118" s="12"/>
      <c r="QB118" s="12"/>
      <c r="QC118" s="12"/>
      <c r="QD118" s="12"/>
      <c r="QE118" s="12"/>
      <c r="QF118" s="12"/>
      <c r="QG118" s="12"/>
      <c r="QH118" s="12"/>
      <c r="QI118" s="12"/>
      <c r="QJ118" s="12"/>
      <c r="QK118" s="12"/>
      <c r="QL118" s="12"/>
      <c r="QM118" s="12"/>
      <c r="QN118" s="12"/>
      <c r="QO118" s="12"/>
      <c r="QP118" s="12"/>
      <c r="QQ118" s="12"/>
      <c r="QR118" s="12"/>
      <c r="QS118" s="12"/>
      <c r="QT118" s="12"/>
      <c r="QU118" s="12"/>
      <c r="QV118" s="12"/>
      <c r="QW118" s="12"/>
      <c r="QX118" s="12"/>
      <c r="QY118" s="12"/>
      <c r="QZ118" s="12"/>
      <c r="RA118" s="12"/>
      <c r="RB118" s="12"/>
      <c r="RC118" s="12"/>
      <c r="RD118" s="12"/>
      <c r="RE118" s="12"/>
      <c r="RF118" s="12"/>
      <c r="RG118" s="12"/>
      <c r="RH118" s="12"/>
      <c r="RI118" s="12"/>
      <c r="RJ118" s="12"/>
      <c r="RK118" s="12"/>
      <c r="RL118" s="12"/>
      <c r="RM118" s="12"/>
      <c r="RN118" s="12"/>
      <c r="RO118" s="12"/>
      <c r="RP118" s="12"/>
      <c r="RQ118" s="12"/>
      <c r="RR118" s="12"/>
      <c r="RS118" s="12"/>
      <c r="RT118" s="12"/>
      <c r="RU118" s="12"/>
      <c r="RV118" s="12"/>
      <c r="RW118" s="12"/>
      <c r="RX118" s="12"/>
      <c r="RY118" s="12"/>
      <c r="RZ118" s="12"/>
      <c r="SA118" s="12"/>
      <c r="SB118" s="12"/>
      <c r="SC118" s="12"/>
      <c r="SD118" s="12"/>
      <c r="SE118" s="12"/>
      <c r="SF118" s="12"/>
      <c r="SG118" s="12"/>
      <c r="SH118" s="12"/>
      <c r="SI118" s="12"/>
      <c r="SJ118" s="12"/>
      <c r="SK118" s="12"/>
      <c r="SL118" s="12"/>
      <c r="SM118" s="12"/>
      <c r="SN118" s="12"/>
      <c r="SO118" s="12"/>
      <c r="SP118" s="12"/>
      <c r="SQ118" s="12"/>
      <c r="SR118" s="12"/>
      <c r="SS118" s="12"/>
      <c r="ST118" s="12"/>
      <c r="SU118" s="12"/>
      <c r="SV118" s="12"/>
      <c r="SW118" s="12"/>
      <c r="SX118" s="12"/>
      <c r="SY118" s="12"/>
      <c r="SZ118" s="12"/>
      <c r="TA118" s="12"/>
      <c r="TB118" s="12"/>
      <c r="TC118" s="12"/>
      <c r="TD118" s="12"/>
      <c r="TE118" s="12"/>
      <c r="TF118" s="12"/>
      <c r="TG118" s="12"/>
      <c r="TH118" s="12"/>
      <c r="TI118" s="12"/>
      <c r="TJ118" s="12"/>
      <c r="TK118" s="12"/>
      <c r="TL118" s="12"/>
      <c r="TM118" s="12"/>
      <c r="TN118" s="12"/>
      <c r="TO118" s="12"/>
      <c r="TP118" s="12"/>
      <c r="TQ118" s="12"/>
      <c r="TR118" s="12"/>
      <c r="TS118" s="12"/>
      <c r="TT118" s="12"/>
      <c r="TU118" s="12"/>
      <c r="TV118" s="12"/>
      <c r="TW118" s="12"/>
      <c r="TX118" s="12"/>
      <c r="TY118" s="12"/>
      <c r="TZ118" s="12"/>
      <c r="UA118" s="12"/>
      <c r="UB118" s="12"/>
      <c r="UC118" s="12"/>
      <c r="UD118" s="12"/>
      <c r="UE118" s="12"/>
      <c r="UF118" s="12"/>
      <c r="UG118" s="12"/>
      <c r="UH118" s="12"/>
      <c r="UI118" s="12"/>
      <c r="UJ118" s="12"/>
      <c r="UK118" s="12"/>
      <c r="UL118" s="12"/>
      <c r="UM118" s="12"/>
      <c r="UN118" s="12"/>
      <c r="UO118" s="12"/>
      <c r="UP118" s="12"/>
      <c r="UQ118" s="12"/>
      <c r="UR118" s="12"/>
      <c r="US118" s="12"/>
      <c r="UT118" s="12"/>
      <c r="UU118" s="12"/>
      <c r="UV118" s="12"/>
      <c r="UW118" s="12"/>
      <c r="UX118" s="12"/>
      <c r="UY118" s="12"/>
      <c r="UZ118" s="12"/>
      <c r="VA118" s="12"/>
      <c r="VB118" s="12"/>
      <c r="VC118" s="12"/>
      <c r="VD118" s="12"/>
      <c r="VE118" s="12"/>
      <c r="VF118" s="12"/>
      <c r="VG118" s="12"/>
      <c r="VH118" s="12"/>
      <c r="VI118" s="12"/>
      <c r="VJ118" s="12"/>
      <c r="VK118" s="12"/>
      <c r="VL118" s="12"/>
      <c r="VM118" s="12"/>
      <c r="VN118" s="12"/>
      <c r="VO118" s="12"/>
      <c r="VP118" s="12"/>
      <c r="VQ118" s="12"/>
      <c r="VR118" s="12"/>
      <c r="VS118" s="12"/>
      <c r="VT118" s="12"/>
      <c r="VU118" s="12"/>
      <c r="VV118" s="12"/>
      <c r="VW118" s="12"/>
      <c r="VX118" s="12"/>
      <c r="VY118" s="12"/>
      <c r="VZ118" s="12"/>
      <c r="WA118" s="12"/>
      <c r="WB118" s="12"/>
      <c r="WC118" s="12"/>
      <c r="WD118" s="12"/>
      <c r="WE118" s="12"/>
      <c r="WF118" s="12"/>
      <c r="WG118" s="12"/>
      <c r="WH118" s="12"/>
      <c r="WI118" s="12"/>
      <c r="WJ118" s="12"/>
      <c r="WK118" s="12"/>
      <c r="WL118" s="12"/>
      <c r="WM118" s="12"/>
      <c r="WN118" s="12"/>
      <c r="WO118" s="12"/>
      <c r="WP118" s="12"/>
      <c r="WQ118" s="12"/>
      <c r="WR118" s="12"/>
      <c r="WS118" s="12"/>
      <c r="WT118" s="12"/>
      <c r="WU118" s="12"/>
      <c r="WV118" s="12"/>
      <c r="WW118" s="12"/>
      <c r="WX118" s="12"/>
      <c r="WY118" s="12"/>
      <c r="WZ118" s="12"/>
      <c r="XA118" s="12"/>
      <c r="XB118" s="12"/>
      <c r="XC118" s="12"/>
      <c r="XD118" s="12"/>
      <c r="XE118" s="12"/>
      <c r="XF118" s="12"/>
      <c r="XG118" s="12"/>
      <c r="XH118" s="12"/>
      <c r="XI118" s="12"/>
      <c r="XJ118" s="12"/>
      <c r="XK118" s="12"/>
      <c r="XL118" s="12"/>
      <c r="XM118" s="12"/>
      <c r="XN118" s="12"/>
      <c r="XO118" s="12"/>
      <c r="XP118" s="12"/>
      <c r="XQ118" s="12"/>
      <c r="XR118" s="12"/>
      <c r="XS118" s="12"/>
      <c r="XT118" s="12"/>
      <c r="XU118" s="12"/>
      <c r="XV118" s="12"/>
      <c r="XW118" s="12"/>
      <c r="XX118" s="12"/>
      <c r="XY118" s="12"/>
      <c r="XZ118" s="12"/>
      <c r="YA118" s="12"/>
      <c r="YB118" s="12"/>
      <c r="YC118" s="12"/>
      <c r="YD118" s="12"/>
      <c r="YE118" s="12"/>
      <c r="YF118" s="12"/>
      <c r="YG118" s="12"/>
      <c r="YH118" s="12"/>
      <c r="YI118" s="12"/>
      <c r="YJ118" s="12"/>
      <c r="YK118" s="12"/>
      <c r="YL118" s="12"/>
      <c r="YM118" s="12"/>
      <c r="YN118" s="12"/>
      <c r="YO118" s="12"/>
      <c r="YP118" s="12"/>
      <c r="YQ118" s="12"/>
      <c r="YR118" s="12"/>
      <c r="YS118" s="12"/>
      <c r="YT118" s="12"/>
      <c r="YU118" s="12"/>
      <c r="YV118" s="12"/>
      <c r="YW118" s="12"/>
      <c r="YX118" s="12"/>
      <c r="YY118" s="12"/>
      <c r="YZ118" s="12"/>
      <c r="ZA118" s="12"/>
      <c r="ZB118" s="12"/>
      <c r="ZC118" s="12"/>
      <c r="ZD118" s="12"/>
      <c r="ZE118" s="12"/>
      <c r="ZF118" s="12"/>
      <c r="ZG118" s="12"/>
      <c r="ZH118" s="12"/>
      <c r="ZI118" s="12"/>
      <c r="ZJ118" s="12"/>
      <c r="ZK118" s="12"/>
      <c r="ZL118" s="12"/>
      <c r="ZM118" s="12"/>
      <c r="ZN118" s="12"/>
      <c r="ZO118" s="12"/>
      <c r="ZP118" s="12"/>
      <c r="ZQ118" s="12"/>
      <c r="ZR118" s="12"/>
      <c r="ZS118" s="12"/>
      <c r="ZT118" s="12"/>
      <c r="ZU118" s="12"/>
      <c r="ZV118" s="12"/>
      <c r="ZW118" s="12"/>
      <c r="ZX118" s="12"/>
      <c r="ZY118" s="12"/>
      <c r="ZZ118" s="12"/>
      <c r="AAA118" s="12"/>
      <c r="AAB118" s="12"/>
      <c r="AAC118" s="12"/>
      <c r="AAD118" s="12"/>
      <c r="AAE118" s="12"/>
      <c r="AAF118" s="12"/>
      <c r="AAG118" s="12"/>
      <c r="AAH118" s="12"/>
      <c r="AAI118" s="12"/>
      <c r="AAJ118" s="12"/>
      <c r="AAK118" s="12"/>
      <c r="AAL118" s="12"/>
      <c r="AAM118" s="12"/>
      <c r="AAN118" s="12"/>
      <c r="AAO118" s="12"/>
      <c r="AAP118" s="12"/>
      <c r="AAQ118" s="12"/>
      <c r="AAR118" s="12"/>
      <c r="AAS118" s="12"/>
      <c r="AAT118" s="12"/>
      <c r="AAU118" s="12"/>
      <c r="AAV118" s="12"/>
      <c r="AAW118" s="12"/>
      <c r="AAX118" s="12"/>
      <c r="AAY118" s="12"/>
      <c r="AAZ118" s="12"/>
      <c r="ABA118" s="12"/>
      <c r="ABB118" s="12"/>
      <c r="ABC118" s="12"/>
      <c r="ABD118" s="12"/>
      <c r="ABE118" s="12"/>
      <c r="ABF118" s="12"/>
      <c r="ABG118" s="12"/>
      <c r="ABH118" s="12"/>
      <c r="ABI118" s="12"/>
      <c r="ABJ118" s="12"/>
      <c r="ABK118" s="12"/>
      <c r="ABL118" s="12"/>
      <c r="ABM118" s="12"/>
      <c r="ABN118" s="12"/>
      <c r="ABO118" s="12"/>
      <c r="ABP118" s="12"/>
      <c r="ABQ118" s="12"/>
      <c r="ABR118" s="12"/>
      <c r="ABS118" s="12"/>
      <c r="ABT118" s="12"/>
      <c r="ABU118" s="12"/>
      <c r="ABV118" s="12"/>
      <c r="ABW118" s="12"/>
      <c r="ABX118" s="12"/>
      <c r="ABY118" s="12"/>
      <c r="ABZ118" s="12"/>
      <c r="ACA118" s="12"/>
      <c r="ACB118" s="12"/>
      <c r="ACC118" s="12"/>
      <c r="ACD118" s="12"/>
      <c r="ACE118" s="12"/>
      <c r="ACF118" s="12"/>
      <c r="ACG118" s="12"/>
      <c r="ACH118" s="12"/>
      <c r="ACI118" s="12"/>
      <c r="ACJ118" s="12"/>
      <c r="ACK118" s="12"/>
      <c r="ACL118" s="12"/>
      <c r="ACM118" s="12"/>
      <c r="ACN118" s="12"/>
      <c r="ACO118" s="12"/>
      <c r="ACP118" s="12"/>
      <c r="ACQ118" s="12"/>
      <c r="ACR118" s="12"/>
      <c r="ACS118" s="12"/>
      <c r="ACT118" s="12"/>
      <c r="ACU118" s="12"/>
      <c r="ACV118" s="12"/>
      <c r="ACW118" s="12"/>
      <c r="ACX118" s="12"/>
      <c r="ACY118" s="12"/>
      <c r="ACZ118" s="12"/>
      <c r="ADA118" s="12"/>
    </row>
    <row r="119" spans="1:781" s="12" customFormat="1" ht="28.8" x14ac:dyDescent="0.3">
      <c r="A119" s="61">
        <v>2</v>
      </c>
      <c r="B119" s="44" t="s">
        <v>427</v>
      </c>
      <c r="C119" s="45" t="s">
        <v>384</v>
      </c>
      <c r="D119" s="46"/>
      <c r="E119" s="46"/>
      <c r="F119" s="46"/>
      <c r="G119" s="97"/>
      <c r="H119" s="46">
        <v>1</v>
      </c>
      <c r="I119" s="46" t="s">
        <v>41</v>
      </c>
      <c r="J119" s="46" t="s">
        <v>243</v>
      </c>
      <c r="K119" s="48">
        <v>2009</v>
      </c>
      <c r="L119" s="49">
        <v>39947</v>
      </c>
      <c r="M119" s="50">
        <v>50000</v>
      </c>
      <c r="N119" s="51"/>
      <c r="O119" s="51">
        <v>3</v>
      </c>
      <c r="P119" s="52" t="s">
        <v>42</v>
      </c>
      <c r="Q119" s="53" t="s">
        <v>428</v>
      </c>
      <c r="R119" s="54"/>
      <c r="S119" s="55" t="str">
        <f t="shared" si="16"/>
        <v>Mn</v>
      </c>
      <c r="T119" s="56"/>
      <c r="U119" s="56"/>
      <c r="V119" s="56"/>
      <c r="W119" s="56"/>
      <c r="X119" s="56"/>
      <c r="Y119" s="56"/>
      <c r="Z119" s="56"/>
      <c r="AB119" s="57">
        <f t="shared" si="0"/>
        <v>2.6362228620628023E-2</v>
      </c>
      <c r="AC119" s="57">
        <f t="shared" si="20"/>
        <v>0</v>
      </c>
      <c r="AD119" s="57">
        <f t="shared" si="21"/>
        <v>0.21428571428571427</v>
      </c>
      <c r="AE119" s="57">
        <f t="shared" si="22"/>
        <v>0.24064794290634228</v>
      </c>
      <c r="AF119" s="58"/>
      <c r="AG119" s="58">
        <f t="shared" si="23"/>
        <v>0</v>
      </c>
      <c r="AH119" s="58">
        <f t="shared" si="24"/>
        <v>0.24064794290634228</v>
      </c>
      <c r="AI119" s="58">
        <f t="shared" si="25"/>
        <v>0</v>
      </c>
    </row>
    <row r="120" spans="1:781" s="99" customFormat="1" ht="24" x14ac:dyDescent="0.3">
      <c r="A120" s="59">
        <v>1</v>
      </c>
      <c r="B120" s="98" t="s">
        <v>429</v>
      </c>
      <c r="C120" s="45" t="s">
        <v>65</v>
      </c>
      <c r="D120" s="46" t="s">
        <v>212</v>
      </c>
      <c r="E120" s="46"/>
      <c r="F120" s="46"/>
      <c r="G120" s="97"/>
      <c r="H120" s="46">
        <v>1</v>
      </c>
      <c r="I120" s="46" t="s">
        <v>41</v>
      </c>
      <c r="J120" s="46" t="s">
        <v>243</v>
      </c>
      <c r="K120" s="48">
        <v>2008</v>
      </c>
      <c r="L120" s="49">
        <v>39804</v>
      </c>
      <c r="M120" s="50">
        <v>4100000</v>
      </c>
      <c r="N120" s="51">
        <v>4.0999999999999996</v>
      </c>
      <c r="O120" s="51"/>
      <c r="P120" s="52" t="s">
        <v>430</v>
      </c>
      <c r="Q120" s="53" t="s">
        <v>431</v>
      </c>
      <c r="R120" s="54" t="s">
        <v>432</v>
      </c>
      <c r="S120" s="55" t="str">
        <f t="shared" si="16"/>
        <v>Coal</v>
      </c>
      <c r="T120" s="56"/>
      <c r="U120" s="56"/>
      <c r="V120" s="56"/>
      <c r="W120" s="56"/>
      <c r="X120" s="56">
        <v>1955</v>
      </c>
      <c r="Y120" s="56"/>
      <c r="Z120" s="56"/>
      <c r="AA120" s="12"/>
      <c r="AB120" s="57">
        <f t="shared" si="0"/>
        <v>2.161702746891498</v>
      </c>
      <c r="AC120" s="57">
        <f t="shared" si="20"/>
        <v>0.10512820512820512</v>
      </c>
      <c r="AD120" s="57">
        <f t="shared" si="21"/>
        <v>0</v>
      </c>
      <c r="AE120" s="57">
        <f t="shared" si="22"/>
        <v>2.2668309520197032</v>
      </c>
      <c r="AF120" s="58"/>
      <c r="AG120" s="58">
        <f t="shared" si="23"/>
        <v>2.2668309520197032</v>
      </c>
      <c r="AH120" s="58">
        <f t="shared" si="24"/>
        <v>0</v>
      </c>
      <c r="AI120" s="58">
        <f t="shared" si="25"/>
        <v>0</v>
      </c>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c r="DA120" s="12"/>
      <c r="DB120" s="12"/>
      <c r="DC120" s="12"/>
      <c r="DD120" s="12"/>
      <c r="DE120" s="12"/>
      <c r="DF120" s="12"/>
      <c r="DG120" s="12"/>
      <c r="DH120" s="12"/>
      <c r="DI120" s="12"/>
      <c r="DJ120" s="12"/>
      <c r="DK120" s="12"/>
      <c r="DL120" s="12"/>
      <c r="DM120" s="12"/>
      <c r="DN120" s="12"/>
      <c r="DO120" s="12"/>
      <c r="DP120" s="12"/>
      <c r="DQ120" s="12"/>
      <c r="DR120" s="12"/>
      <c r="DS120" s="12"/>
      <c r="DT120" s="12"/>
      <c r="DU120" s="12"/>
      <c r="DV120" s="12"/>
      <c r="DW120" s="12"/>
      <c r="DX120" s="12"/>
      <c r="DY120" s="12"/>
      <c r="DZ120" s="12"/>
      <c r="EA120" s="12"/>
      <c r="EB120" s="12"/>
      <c r="EC120" s="12"/>
      <c r="ED120" s="12"/>
      <c r="EE120" s="12"/>
      <c r="EF120" s="12"/>
      <c r="EG120" s="12"/>
      <c r="EH120" s="12"/>
      <c r="EI120" s="12"/>
      <c r="EJ120" s="12"/>
      <c r="EK120" s="12"/>
      <c r="EL120" s="12"/>
      <c r="EM120" s="12"/>
      <c r="EN120" s="12"/>
      <c r="EO120" s="12"/>
      <c r="EP120" s="12"/>
      <c r="EQ120" s="12"/>
      <c r="ER120" s="12"/>
      <c r="ES120" s="12"/>
      <c r="ET120" s="12"/>
      <c r="EU120" s="12"/>
      <c r="EV120" s="12"/>
      <c r="EW120" s="12"/>
      <c r="EX120" s="12"/>
      <c r="EY120" s="12"/>
      <c r="EZ120" s="12"/>
      <c r="FA120" s="12"/>
      <c r="FB120" s="12"/>
      <c r="FC120" s="12"/>
      <c r="FD120" s="12"/>
      <c r="FE120" s="12"/>
      <c r="FF120" s="12"/>
      <c r="FG120" s="12"/>
      <c r="FH120" s="12"/>
      <c r="FI120" s="12"/>
      <c r="FJ120" s="12"/>
      <c r="FK120" s="12"/>
      <c r="FL120" s="12"/>
      <c r="FM120" s="12"/>
      <c r="FN120" s="12"/>
      <c r="FO120" s="12"/>
      <c r="FP120" s="12"/>
      <c r="FQ120" s="12"/>
      <c r="FR120" s="12"/>
      <c r="FS120" s="12"/>
      <c r="FT120" s="12"/>
      <c r="FU120" s="12"/>
      <c r="FV120" s="12"/>
      <c r="FW120" s="12"/>
      <c r="FX120" s="12"/>
      <c r="FY120" s="12"/>
      <c r="FZ120" s="12"/>
      <c r="GA120" s="12"/>
      <c r="GB120" s="12"/>
      <c r="GC120" s="12"/>
      <c r="GD120" s="12"/>
      <c r="GE120" s="12"/>
      <c r="GF120" s="12"/>
      <c r="GG120" s="12"/>
      <c r="GH120" s="12"/>
      <c r="GI120" s="12"/>
      <c r="GJ120" s="12"/>
      <c r="GK120" s="12"/>
      <c r="GL120" s="12"/>
      <c r="GM120" s="12"/>
      <c r="GN120" s="12"/>
      <c r="GO120" s="12"/>
      <c r="GP120" s="12"/>
      <c r="GQ120" s="12"/>
      <c r="GR120" s="12"/>
      <c r="GS120" s="12"/>
      <c r="GT120" s="12"/>
      <c r="GU120" s="12"/>
      <c r="GV120" s="12"/>
      <c r="GW120" s="12"/>
      <c r="GX120" s="12"/>
      <c r="GY120" s="12"/>
      <c r="GZ120" s="12"/>
      <c r="HA120" s="12"/>
      <c r="HB120" s="12"/>
      <c r="HC120" s="12"/>
      <c r="HD120" s="12"/>
      <c r="HE120" s="12"/>
      <c r="HF120" s="12"/>
      <c r="HG120" s="12"/>
      <c r="HH120" s="12"/>
      <c r="HI120" s="12"/>
      <c r="HJ120" s="12"/>
      <c r="HK120" s="12"/>
      <c r="HL120" s="12"/>
      <c r="HM120" s="12"/>
      <c r="HN120" s="12"/>
      <c r="HO120" s="12"/>
      <c r="HP120" s="12"/>
      <c r="HQ120" s="12"/>
      <c r="HR120" s="12"/>
      <c r="HS120" s="12"/>
      <c r="HT120" s="12"/>
      <c r="HU120" s="12"/>
      <c r="HV120" s="12"/>
      <c r="HW120" s="12"/>
      <c r="HX120" s="12"/>
      <c r="HY120" s="12"/>
      <c r="HZ120" s="12"/>
      <c r="IA120" s="12"/>
      <c r="IB120" s="12"/>
      <c r="IC120" s="12"/>
      <c r="ID120" s="12"/>
      <c r="IE120" s="12"/>
      <c r="IF120" s="12"/>
      <c r="IG120" s="12"/>
      <c r="IH120" s="12"/>
      <c r="II120" s="12"/>
      <c r="IJ120" s="12"/>
      <c r="IK120" s="12"/>
      <c r="IL120" s="12"/>
      <c r="IM120" s="12"/>
      <c r="IN120" s="12"/>
      <c r="IO120" s="12"/>
      <c r="IP120" s="12"/>
      <c r="IQ120" s="12"/>
      <c r="IR120" s="12"/>
      <c r="IS120" s="12"/>
      <c r="IT120" s="12"/>
      <c r="IU120" s="12"/>
      <c r="IV120" s="12"/>
      <c r="IW120" s="12"/>
      <c r="IX120" s="12"/>
      <c r="IY120" s="12"/>
      <c r="IZ120" s="12"/>
      <c r="JA120" s="12"/>
      <c r="JB120" s="12"/>
      <c r="JC120" s="12"/>
      <c r="JD120" s="12"/>
      <c r="JE120" s="12"/>
      <c r="JF120" s="12"/>
      <c r="JG120" s="12"/>
      <c r="JH120" s="12"/>
      <c r="JI120" s="12"/>
      <c r="JJ120" s="12"/>
      <c r="JK120" s="12"/>
      <c r="JL120" s="12"/>
      <c r="JM120" s="12"/>
      <c r="JN120" s="12"/>
      <c r="JO120" s="12"/>
      <c r="JP120" s="12"/>
      <c r="JQ120" s="12"/>
      <c r="JR120" s="12"/>
      <c r="JS120" s="12"/>
      <c r="JT120" s="12"/>
      <c r="JU120" s="12"/>
      <c r="JV120" s="12"/>
      <c r="JW120" s="12"/>
      <c r="JX120" s="12"/>
      <c r="JY120" s="12"/>
      <c r="JZ120" s="12"/>
      <c r="KA120" s="12"/>
      <c r="KB120" s="12"/>
      <c r="KC120" s="12"/>
      <c r="KD120" s="12"/>
      <c r="KE120" s="12"/>
      <c r="KF120" s="12"/>
      <c r="KG120" s="12"/>
      <c r="KH120" s="12"/>
      <c r="KI120" s="12"/>
      <c r="KJ120" s="12"/>
      <c r="KK120" s="12"/>
      <c r="KL120" s="12"/>
      <c r="KM120" s="12"/>
      <c r="KN120" s="12"/>
      <c r="KO120" s="12"/>
      <c r="KP120" s="12"/>
      <c r="KQ120" s="12"/>
      <c r="KR120" s="12"/>
      <c r="KS120" s="12"/>
      <c r="KT120" s="12"/>
      <c r="KU120" s="12"/>
      <c r="KV120" s="12"/>
      <c r="KW120" s="12"/>
      <c r="KX120" s="12"/>
      <c r="KY120" s="12"/>
      <c r="KZ120" s="12"/>
      <c r="LA120" s="12"/>
      <c r="LB120" s="12"/>
      <c r="LC120" s="12"/>
      <c r="LD120" s="12"/>
      <c r="LE120" s="12"/>
      <c r="LF120" s="12"/>
      <c r="LG120" s="12"/>
      <c r="LH120" s="12"/>
      <c r="LI120" s="12"/>
      <c r="LJ120" s="12"/>
      <c r="LK120" s="12"/>
      <c r="LL120" s="12"/>
      <c r="LM120" s="12"/>
      <c r="LN120" s="12"/>
      <c r="LO120" s="12"/>
      <c r="LP120" s="12"/>
      <c r="LQ120" s="12"/>
      <c r="LR120" s="12"/>
      <c r="LS120" s="12"/>
      <c r="LT120" s="12"/>
      <c r="LU120" s="12"/>
      <c r="LV120" s="12"/>
      <c r="LW120" s="12"/>
      <c r="LX120" s="12"/>
      <c r="LY120" s="12"/>
      <c r="LZ120" s="12"/>
      <c r="MA120" s="12"/>
      <c r="MB120" s="12"/>
      <c r="MC120" s="12"/>
      <c r="MD120" s="12"/>
      <c r="ME120" s="12"/>
      <c r="MF120" s="12"/>
      <c r="MG120" s="12"/>
      <c r="MH120" s="12"/>
      <c r="MI120" s="12"/>
      <c r="MJ120" s="12"/>
      <c r="MK120" s="12"/>
      <c r="ML120" s="12"/>
      <c r="MM120" s="12"/>
      <c r="MN120" s="12"/>
      <c r="MO120" s="12"/>
      <c r="MP120" s="12"/>
      <c r="MQ120" s="12"/>
      <c r="MR120" s="12"/>
      <c r="MS120" s="12"/>
      <c r="MT120" s="12"/>
      <c r="MU120" s="12"/>
      <c r="MV120" s="12"/>
      <c r="MW120" s="12"/>
      <c r="MX120" s="12"/>
      <c r="MY120" s="12"/>
      <c r="MZ120" s="12"/>
      <c r="NA120" s="12"/>
      <c r="NB120" s="12"/>
      <c r="NC120" s="12"/>
      <c r="ND120" s="12"/>
      <c r="NE120" s="12"/>
      <c r="NF120" s="12"/>
      <c r="NG120" s="12"/>
      <c r="NH120" s="12"/>
      <c r="NI120" s="12"/>
      <c r="NJ120" s="12"/>
      <c r="NK120" s="12"/>
      <c r="NL120" s="12"/>
      <c r="NM120" s="12"/>
      <c r="NN120" s="12"/>
      <c r="NO120" s="12"/>
      <c r="NP120" s="12"/>
      <c r="NQ120" s="12"/>
      <c r="NR120" s="12"/>
      <c r="NS120" s="12"/>
      <c r="NT120" s="12"/>
      <c r="NU120" s="12"/>
      <c r="NV120" s="12"/>
      <c r="NW120" s="12"/>
      <c r="NX120" s="12"/>
      <c r="NY120" s="12"/>
      <c r="NZ120" s="12"/>
      <c r="OA120" s="12"/>
      <c r="OB120" s="12"/>
      <c r="OC120" s="12"/>
      <c r="OD120" s="12"/>
      <c r="OE120" s="12"/>
      <c r="OF120" s="12"/>
      <c r="OG120" s="12"/>
      <c r="OH120" s="12"/>
      <c r="OI120" s="12"/>
      <c r="OJ120" s="12"/>
      <c r="OK120" s="12"/>
      <c r="OL120" s="12"/>
      <c r="OM120" s="12"/>
      <c r="ON120" s="12"/>
      <c r="OO120" s="12"/>
      <c r="OP120" s="12"/>
      <c r="OQ120" s="12"/>
      <c r="OR120" s="12"/>
      <c r="OS120" s="12"/>
      <c r="OT120" s="12"/>
      <c r="OU120" s="12"/>
      <c r="OV120" s="12"/>
      <c r="OW120" s="12"/>
      <c r="OX120" s="12"/>
      <c r="OY120" s="12"/>
      <c r="OZ120" s="12"/>
      <c r="PA120" s="12"/>
      <c r="PB120" s="12"/>
      <c r="PC120" s="12"/>
      <c r="PD120" s="12"/>
      <c r="PE120" s="12"/>
      <c r="PF120" s="12"/>
      <c r="PG120" s="12"/>
      <c r="PH120" s="12"/>
      <c r="PI120" s="12"/>
      <c r="PJ120" s="12"/>
      <c r="PK120" s="12"/>
      <c r="PL120" s="12"/>
      <c r="PM120" s="12"/>
      <c r="PN120" s="12"/>
      <c r="PO120" s="12"/>
      <c r="PP120" s="12"/>
      <c r="PQ120" s="12"/>
      <c r="PR120" s="12"/>
      <c r="PS120" s="12"/>
      <c r="PT120" s="12"/>
      <c r="PU120" s="12"/>
      <c r="PV120" s="12"/>
      <c r="PW120" s="12"/>
      <c r="PX120" s="12"/>
      <c r="PY120" s="12"/>
      <c r="PZ120" s="12"/>
      <c r="QA120" s="12"/>
      <c r="QB120" s="12"/>
      <c r="QC120" s="12"/>
      <c r="QD120" s="12"/>
      <c r="QE120" s="12"/>
      <c r="QF120" s="12"/>
      <c r="QG120" s="12"/>
      <c r="QH120" s="12"/>
      <c r="QI120" s="12"/>
      <c r="QJ120" s="12"/>
      <c r="QK120" s="12"/>
      <c r="QL120" s="12"/>
      <c r="QM120" s="12"/>
      <c r="QN120" s="12"/>
      <c r="QO120" s="12"/>
      <c r="QP120" s="12"/>
      <c r="QQ120" s="12"/>
      <c r="QR120" s="12"/>
      <c r="QS120" s="12"/>
      <c r="QT120" s="12"/>
      <c r="QU120" s="12"/>
      <c r="QV120" s="12"/>
      <c r="QW120" s="12"/>
      <c r="QX120" s="12"/>
      <c r="QY120" s="12"/>
      <c r="QZ120" s="12"/>
      <c r="RA120" s="12"/>
      <c r="RB120" s="12"/>
      <c r="RC120" s="12"/>
      <c r="RD120" s="12"/>
      <c r="RE120" s="12"/>
      <c r="RF120" s="12"/>
      <c r="RG120" s="12"/>
      <c r="RH120" s="12"/>
      <c r="RI120" s="12"/>
      <c r="RJ120" s="12"/>
      <c r="RK120" s="12"/>
      <c r="RL120" s="12"/>
      <c r="RM120" s="12"/>
      <c r="RN120" s="12"/>
      <c r="RO120" s="12"/>
      <c r="RP120" s="12"/>
      <c r="RQ120" s="12"/>
      <c r="RR120" s="12"/>
      <c r="RS120" s="12"/>
      <c r="RT120" s="12"/>
      <c r="RU120" s="12"/>
      <c r="RV120" s="12"/>
      <c r="RW120" s="12"/>
      <c r="RX120" s="12"/>
      <c r="RY120" s="12"/>
      <c r="RZ120" s="12"/>
      <c r="SA120" s="12"/>
      <c r="SB120" s="12"/>
      <c r="SC120" s="12"/>
      <c r="SD120" s="12"/>
      <c r="SE120" s="12"/>
      <c r="SF120" s="12"/>
      <c r="SG120" s="12"/>
      <c r="SH120" s="12"/>
      <c r="SI120" s="12"/>
      <c r="SJ120" s="12"/>
      <c r="SK120" s="12"/>
      <c r="SL120" s="12"/>
      <c r="SM120" s="12"/>
      <c r="SN120" s="12"/>
      <c r="SO120" s="12"/>
      <c r="SP120" s="12"/>
      <c r="SQ120" s="12"/>
      <c r="SR120" s="12"/>
      <c r="SS120" s="12"/>
      <c r="ST120" s="12"/>
      <c r="SU120" s="12"/>
      <c r="SV120" s="12"/>
      <c r="SW120" s="12"/>
      <c r="SX120" s="12"/>
      <c r="SY120" s="12"/>
      <c r="SZ120" s="12"/>
      <c r="TA120" s="12"/>
      <c r="TB120" s="12"/>
      <c r="TC120" s="12"/>
      <c r="TD120" s="12"/>
      <c r="TE120" s="12"/>
      <c r="TF120" s="12"/>
      <c r="TG120" s="12"/>
      <c r="TH120" s="12"/>
      <c r="TI120" s="12"/>
      <c r="TJ120" s="12"/>
      <c r="TK120" s="12"/>
      <c r="TL120" s="12"/>
      <c r="TM120" s="12"/>
      <c r="TN120" s="12"/>
      <c r="TO120" s="12"/>
      <c r="TP120" s="12"/>
      <c r="TQ120" s="12"/>
      <c r="TR120" s="12"/>
      <c r="TS120" s="12"/>
      <c r="TT120" s="12"/>
      <c r="TU120" s="12"/>
      <c r="TV120" s="12"/>
      <c r="TW120" s="12"/>
      <c r="TX120" s="12"/>
      <c r="TY120" s="12"/>
      <c r="TZ120" s="12"/>
      <c r="UA120" s="12"/>
      <c r="UB120" s="12"/>
      <c r="UC120" s="12"/>
      <c r="UD120" s="12"/>
      <c r="UE120" s="12"/>
      <c r="UF120" s="12"/>
      <c r="UG120" s="12"/>
      <c r="UH120" s="12"/>
      <c r="UI120" s="12"/>
      <c r="UJ120" s="12"/>
      <c r="UK120" s="12"/>
      <c r="UL120" s="12"/>
      <c r="UM120" s="12"/>
      <c r="UN120" s="12"/>
      <c r="UO120" s="12"/>
      <c r="UP120" s="12"/>
      <c r="UQ120" s="12"/>
      <c r="UR120" s="12"/>
      <c r="US120" s="12"/>
      <c r="UT120" s="12"/>
      <c r="UU120" s="12"/>
      <c r="UV120" s="12"/>
      <c r="UW120" s="12"/>
      <c r="UX120" s="12"/>
      <c r="UY120" s="12"/>
      <c r="UZ120" s="12"/>
      <c r="VA120" s="12"/>
      <c r="VB120" s="12"/>
      <c r="VC120" s="12"/>
      <c r="VD120" s="12"/>
      <c r="VE120" s="12"/>
      <c r="VF120" s="12"/>
      <c r="VG120" s="12"/>
      <c r="VH120" s="12"/>
      <c r="VI120" s="12"/>
      <c r="VJ120" s="12"/>
      <c r="VK120" s="12"/>
      <c r="VL120" s="12"/>
      <c r="VM120" s="12"/>
      <c r="VN120" s="12"/>
      <c r="VO120" s="12"/>
      <c r="VP120" s="12"/>
      <c r="VQ120" s="12"/>
      <c r="VR120" s="12"/>
      <c r="VS120" s="12"/>
      <c r="VT120" s="12"/>
      <c r="VU120" s="12"/>
      <c r="VV120" s="12"/>
      <c r="VW120" s="12"/>
      <c r="VX120" s="12"/>
      <c r="VY120" s="12"/>
      <c r="VZ120" s="12"/>
      <c r="WA120" s="12"/>
      <c r="WB120" s="12"/>
      <c r="WC120" s="12"/>
      <c r="WD120" s="12"/>
      <c r="WE120" s="12"/>
      <c r="WF120" s="12"/>
      <c r="WG120" s="12"/>
      <c r="WH120" s="12"/>
      <c r="WI120" s="12"/>
      <c r="WJ120" s="12"/>
      <c r="WK120" s="12"/>
      <c r="WL120" s="12"/>
      <c r="WM120" s="12"/>
      <c r="WN120" s="12"/>
      <c r="WO120" s="12"/>
      <c r="WP120" s="12"/>
      <c r="WQ120" s="12"/>
      <c r="WR120" s="12"/>
      <c r="WS120" s="12"/>
      <c r="WT120" s="12"/>
      <c r="WU120" s="12"/>
      <c r="WV120" s="12"/>
      <c r="WW120" s="12"/>
      <c r="WX120" s="12"/>
      <c r="WY120" s="12"/>
      <c r="WZ120" s="12"/>
      <c r="XA120" s="12"/>
      <c r="XB120" s="12"/>
      <c r="XC120" s="12"/>
      <c r="XD120" s="12"/>
      <c r="XE120" s="12"/>
      <c r="XF120" s="12"/>
      <c r="XG120" s="12"/>
      <c r="XH120" s="12"/>
      <c r="XI120" s="12"/>
      <c r="XJ120" s="12"/>
      <c r="XK120" s="12"/>
      <c r="XL120" s="12"/>
      <c r="XM120" s="12"/>
      <c r="XN120" s="12"/>
      <c r="XO120" s="12"/>
      <c r="XP120" s="12"/>
      <c r="XQ120" s="12"/>
      <c r="XR120" s="12"/>
      <c r="XS120" s="12"/>
      <c r="XT120" s="12"/>
      <c r="XU120" s="12"/>
      <c r="XV120" s="12"/>
      <c r="XW120" s="12"/>
      <c r="XX120" s="12"/>
      <c r="XY120" s="12"/>
      <c r="XZ120" s="12"/>
      <c r="YA120" s="12"/>
      <c r="YB120" s="12"/>
      <c r="YC120" s="12"/>
      <c r="YD120" s="12"/>
      <c r="YE120" s="12"/>
      <c r="YF120" s="12"/>
      <c r="YG120" s="12"/>
      <c r="YH120" s="12"/>
      <c r="YI120" s="12"/>
      <c r="YJ120" s="12"/>
      <c r="YK120" s="12"/>
      <c r="YL120" s="12"/>
      <c r="YM120" s="12"/>
      <c r="YN120" s="12"/>
      <c r="YO120" s="12"/>
      <c r="YP120" s="12"/>
      <c r="YQ120" s="12"/>
      <c r="YR120" s="12"/>
      <c r="YS120" s="12"/>
      <c r="YT120" s="12"/>
      <c r="YU120" s="12"/>
      <c r="YV120" s="12"/>
      <c r="YW120" s="12"/>
      <c r="YX120" s="12"/>
      <c r="YY120" s="12"/>
      <c r="YZ120" s="12"/>
      <c r="ZA120" s="12"/>
      <c r="ZB120" s="12"/>
      <c r="ZC120" s="12"/>
      <c r="ZD120" s="12"/>
      <c r="ZE120" s="12"/>
      <c r="ZF120" s="12"/>
      <c r="ZG120" s="12"/>
      <c r="ZH120" s="12"/>
      <c r="ZI120" s="12"/>
      <c r="ZJ120" s="12"/>
      <c r="ZK120" s="12"/>
      <c r="ZL120" s="12"/>
      <c r="ZM120" s="12"/>
      <c r="ZN120" s="12"/>
      <c r="ZO120" s="12"/>
      <c r="ZP120" s="12"/>
      <c r="ZQ120" s="12"/>
      <c r="ZR120" s="12"/>
      <c r="ZS120" s="12"/>
      <c r="ZT120" s="12"/>
      <c r="ZU120" s="12"/>
      <c r="ZV120" s="12"/>
      <c r="ZW120" s="12"/>
      <c r="ZX120" s="12"/>
      <c r="ZY120" s="12"/>
      <c r="ZZ120" s="12"/>
      <c r="AAA120" s="12"/>
      <c r="AAB120" s="12"/>
      <c r="AAC120" s="12"/>
      <c r="AAD120" s="12"/>
      <c r="AAE120" s="12"/>
      <c r="AAF120" s="12"/>
      <c r="AAG120" s="12"/>
      <c r="AAH120" s="12"/>
      <c r="AAI120" s="12"/>
      <c r="AAJ120" s="12"/>
      <c r="AAK120" s="12"/>
      <c r="AAL120" s="12"/>
      <c r="AAM120" s="12"/>
      <c r="AAN120" s="12"/>
      <c r="AAO120" s="12"/>
      <c r="AAP120" s="12"/>
      <c r="AAQ120" s="12"/>
      <c r="AAR120" s="12"/>
      <c r="AAS120" s="12"/>
      <c r="AAT120" s="12"/>
      <c r="AAU120" s="12"/>
      <c r="AAV120" s="12"/>
      <c r="AAW120" s="12"/>
      <c r="AAX120" s="12"/>
      <c r="AAY120" s="12"/>
      <c r="AAZ120" s="12"/>
      <c r="ABA120" s="12"/>
      <c r="ABB120" s="12"/>
      <c r="ABC120" s="12"/>
      <c r="ABD120" s="12"/>
      <c r="ABE120" s="12"/>
      <c r="ABF120" s="12"/>
      <c r="ABG120" s="12"/>
      <c r="ABH120" s="12"/>
      <c r="ABI120" s="12"/>
      <c r="ABJ120" s="12"/>
      <c r="ABK120" s="12"/>
      <c r="ABL120" s="12"/>
      <c r="ABM120" s="12"/>
      <c r="ABN120" s="12"/>
      <c r="ABO120" s="12"/>
      <c r="ABP120" s="12"/>
      <c r="ABQ120" s="12"/>
      <c r="ABR120" s="12"/>
      <c r="ABS120" s="12"/>
      <c r="ABT120" s="12"/>
      <c r="ABU120" s="12"/>
      <c r="ABV120" s="12"/>
      <c r="ABW120" s="12"/>
      <c r="ABX120" s="12"/>
      <c r="ABY120" s="12"/>
      <c r="ABZ120" s="12"/>
      <c r="ACA120" s="12"/>
      <c r="ACB120" s="12"/>
      <c r="ACC120" s="12"/>
      <c r="ACD120" s="12"/>
      <c r="ACE120" s="12"/>
      <c r="ACF120" s="12"/>
      <c r="ACG120" s="12"/>
      <c r="ACH120" s="12"/>
      <c r="ACI120" s="12"/>
      <c r="ACJ120" s="12"/>
      <c r="ACK120" s="12"/>
      <c r="ACL120" s="12"/>
      <c r="ACM120" s="12"/>
      <c r="ACN120" s="12"/>
      <c r="ACO120" s="12"/>
      <c r="ACP120" s="12"/>
      <c r="ACQ120" s="12"/>
      <c r="ACR120" s="12"/>
      <c r="ACS120" s="12"/>
      <c r="ACT120" s="12"/>
      <c r="ACU120" s="12"/>
      <c r="ACV120" s="12"/>
      <c r="ACW120" s="12"/>
      <c r="ACX120" s="12"/>
      <c r="ACY120" s="12"/>
      <c r="ACZ120" s="12"/>
      <c r="ADA120" s="12"/>
    </row>
    <row r="121" spans="1:781" s="12" customFormat="1" ht="42" customHeight="1" x14ac:dyDescent="0.3">
      <c r="A121" s="59">
        <v>1</v>
      </c>
      <c r="B121" s="44" t="s">
        <v>433</v>
      </c>
      <c r="C121" s="45" t="s">
        <v>155</v>
      </c>
      <c r="D121" s="46" t="s">
        <v>212</v>
      </c>
      <c r="E121" s="46" t="s">
        <v>434</v>
      </c>
      <c r="F121" s="46">
        <v>50.7</v>
      </c>
      <c r="G121" s="97">
        <v>290000</v>
      </c>
      <c r="H121" s="46">
        <v>1</v>
      </c>
      <c r="I121" s="46" t="s">
        <v>41</v>
      </c>
      <c r="J121" s="46" t="s">
        <v>82</v>
      </c>
      <c r="K121" s="48">
        <v>2008</v>
      </c>
      <c r="L121" s="49">
        <v>39699</v>
      </c>
      <c r="M121" s="50">
        <v>190000</v>
      </c>
      <c r="N121" s="51">
        <v>2.5</v>
      </c>
      <c r="O121" s="51">
        <v>277</v>
      </c>
      <c r="P121" s="52" t="s">
        <v>435</v>
      </c>
      <c r="Q121" s="53" t="s">
        <v>436</v>
      </c>
      <c r="R121" s="54"/>
      <c r="S121" s="55" t="str">
        <f t="shared" si="16"/>
        <v>Fe</v>
      </c>
      <c r="T121" s="56"/>
      <c r="U121" s="56"/>
      <c r="V121" s="56"/>
      <c r="W121" s="56"/>
      <c r="X121" s="56"/>
      <c r="Y121" s="56"/>
      <c r="Z121" s="56"/>
      <c r="AB121" s="57">
        <f t="shared" si="0"/>
        <v>0.10017646875838648</v>
      </c>
      <c r="AC121" s="57">
        <f t="shared" si="20"/>
        <v>6.4102564102564097E-2</v>
      </c>
      <c r="AD121" s="57">
        <f t="shared" si="21"/>
        <v>19.785714285714285</v>
      </c>
      <c r="AE121" s="57">
        <f t="shared" si="22"/>
        <v>19.949993318575235</v>
      </c>
      <c r="AF121" s="58"/>
      <c r="AG121" s="58">
        <f t="shared" si="23"/>
        <v>19.949993318575235</v>
      </c>
      <c r="AH121" s="58">
        <f t="shared" si="24"/>
        <v>0</v>
      </c>
      <c r="AI121" s="58">
        <f t="shared" si="25"/>
        <v>0</v>
      </c>
    </row>
    <row r="122" spans="1:781" s="12" customFormat="1" ht="36" x14ac:dyDescent="0.3">
      <c r="A122" s="64">
        <v>3</v>
      </c>
      <c r="B122" s="44" t="s">
        <v>437</v>
      </c>
      <c r="C122" s="45" t="s">
        <v>135</v>
      </c>
      <c r="D122" s="46"/>
      <c r="E122" s="46"/>
      <c r="F122" s="46"/>
      <c r="G122" s="97"/>
      <c r="H122" s="46">
        <v>2</v>
      </c>
      <c r="I122" s="46" t="s">
        <v>41</v>
      </c>
      <c r="J122" s="46" t="s">
        <v>243</v>
      </c>
      <c r="K122" s="48">
        <v>2008</v>
      </c>
      <c r="L122" s="49">
        <v>39584</v>
      </c>
      <c r="M122" s="50">
        <v>4500</v>
      </c>
      <c r="N122" s="51"/>
      <c r="O122" s="51"/>
      <c r="P122" s="52" t="s">
        <v>438</v>
      </c>
      <c r="Q122" s="53" t="s">
        <v>439</v>
      </c>
      <c r="R122" s="54"/>
      <c r="S122" s="55" t="str">
        <f t="shared" si="16"/>
        <v>Diamonds</v>
      </c>
      <c r="T122" s="56"/>
      <c r="U122" s="56"/>
      <c r="V122" s="56"/>
      <c r="W122" s="56"/>
      <c r="X122" s="56"/>
      <c r="Y122" s="56"/>
      <c r="Z122" s="56"/>
      <c r="AB122" s="57">
        <f t="shared" si="0"/>
        <v>2.3726005758565221E-3</v>
      </c>
      <c r="AC122" s="57">
        <f t="shared" si="20"/>
        <v>0</v>
      </c>
      <c r="AD122" s="57">
        <f t="shared" si="21"/>
        <v>0</v>
      </c>
      <c r="AE122" s="57">
        <f t="shared" si="22"/>
        <v>2.3726005758565221E-3</v>
      </c>
      <c r="AF122" s="58"/>
      <c r="AG122" s="58">
        <f t="shared" si="23"/>
        <v>0</v>
      </c>
      <c r="AH122" s="58">
        <f t="shared" si="24"/>
        <v>0</v>
      </c>
      <c r="AI122" s="58">
        <f t="shared" si="25"/>
        <v>2.3726005758565221E-3</v>
      </c>
    </row>
    <row r="123" spans="1:781" s="12" customFormat="1" ht="36" x14ac:dyDescent="0.3">
      <c r="A123" s="59">
        <v>1</v>
      </c>
      <c r="B123" s="44" t="s">
        <v>440</v>
      </c>
      <c r="C123" s="45" t="s">
        <v>155</v>
      </c>
      <c r="D123" s="46"/>
      <c r="E123" s="46"/>
      <c r="F123" s="46">
        <v>10</v>
      </c>
      <c r="G123" s="97">
        <v>150000</v>
      </c>
      <c r="H123" s="46">
        <v>1</v>
      </c>
      <c r="I123" s="46"/>
      <c r="J123" s="46" t="s">
        <v>95</v>
      </c>
      <c r="K123" s="48">
        <v>2007</v>
      </c>
      <c r="L123" s="60">
        <v>39411</v>
      </c>
      <c r="M123" s="50"/>
      <c r="N123" s="51"/>
      <c r="O123" s="51">
        <v>10</v>
      </c>
      <c r="P123" s="52" t="s">
        <v>441</v>
      </c>
      <c r="Q123" s="53" t="s">
        <v>442</v>
      </c>
      <c r="R123" s="54"/>
      <c r="S123" s="55" t="str">
        <f t="shared" si="16"/>
        <v>Fe</v>
      </c>
      <c r="T123" s="56"/>
      <c r="U123" s="56"/>
      <c r="V123" s="56"/>
      <c r="W123" s="56"/>
      <c r="X123" s="56"/>
      <c r="Y123" s="56"/>
      <c r="Z123" s="56"/>
      <c r="AB123" s="57"/>
      <c r="AC123" s="57"/>
      <c r="AD123" s="57"/>
      <c r="AE123" s="57"/>
      <c r="AF123" s="58"/>
      <c r="AG123" s="58"/>
      <c r="AH123" s="58"/>
      <c r="AI123" s="58"/>
    </row>
    <row r="124" spans="1:781" s="12" customFormat="1" ht="36" x14ac:dyDescent="0.3">
      <c r="A124" s="61">
        <v>2</v>
      </c>
      <c r="B124" s="44" t="s">
        <v>443</v>
      </c>
      <c r="C124" s="45" t="s">
        <v>444</v>
      </c>
      <c r="D124" s="46" t="s">
        <v>212</v>
      </c>
      <c r="E124" s="46"/>
      <c r="F124" s="46">
        <v>22</v>
      </c>
      <c r="G124" s="97"/>
      <c r="H124" s="46">
        <v>1</v>
      </c>
      <c r="I124" s="46" t="s">
        <v>41</v>
      </c>
      <c r="J124" s="46" t="s">
        <v>82</v>
      </c>
      <c r="K124" s="48">
        <v>2007</v>
      </c>
      <c r="L124" s="100">
        <v>39114</v>
      </c>
      <c r="M124" s="50">
        <v>150000</v>
      </c>
      <c r="N124" s="51"/>
      <c r="O124" s="51"/>
      <c r="P124" s="52" t="s">
        <v>445</v>
      </c>
      <c r="Q124" s="53" t="s">
        <v>446</v>
      </c>
      <c r="R124" s="54"/>
      <c r="S124" s="55" t="str">
        <f t="shared" si="16"/>
        <v>Limestone</v>
      </c>
      <c r="T124" s="56"/>
      <c r="U124" s="56"/>
      <c r="V124" s="56"/>
      <c r="W124" s="56"/>
      <c r="X124" s="56"/>
      <c r="Y124" s="56"/>
      <c r="Z124" s="56"/>
      <c r="AB124" s="57">
        <f t="shared" ref="AB124:AB161" si="26">M124/1896653</f>
        <v>7.9086685861884068E-2</v>
      </c>
      <c r="AC124" s="57"/>
      <c r="AD124" s="57"/>
      <c r="AE124" s="57"/>
      <c r="AF124" s="58"/>
      <c r="AG124" s="58"/>
      <c r="AH124" s="58"/>
      <c r="AI124" s="58"/>
    </row>
    <row r="125" spans="1:781" s="12" customFormat="1" ht="24" x14ac:dyDescent="0.3">
      <c r="A125" s="64">
        <v>3</v>
      </c>
      <c r="B125" s="44" t="s">
        <v>447</v>
      </c>
      <c r="C125" s="45" t="s">
        <v>448</v>
      </c>
      <c r="D125" s="46" t="s">
        <v>212</v>
      </c>
      <c r="E125" s="46" t="s">
        <v>364</v>
      </c>
      <c r="F125" s="46"/>
      <c r="G125" s="97"/>
      <c r="H125" s="46">
        <v>1</v>
      </c>
      <c r="I125" s="46" t="s">
        <v>46</v>
      </c>
      <c r="J125" s="46" t="s">
        <v>56</v>
      </c>
      <c r="K125" s="48">
        <v>2007</v>
      </c>
      <c r="L125" s="49">
        <v>39104</v>
      </c>
      <c r="M125" s="50">
        <v>20000</v>
      </c>
      <c r="N125" s="51"/>
      <c r="O125" s="51"/>
      <c r="P125" s="52" t="s">
        <v>449</v>
      </c>
      <c r="Q125" s="53" t="s">
        <v>450</v>
      </c>
      <c r="R125" s="54"/>
      <c r="S125" s="55" t="str">
        <f t="shared" si="16"/>
        <v>F</v>
      </c>
      <c r="T125" s="56"/>
      <c r="U125" s="56"/>
      <c r="V125" s="56"/>
      <c r="W125" s="56"/>
      <c r="X125" s="56"/>
      <c r="Y125" s="56"/>
      <c r="Z125" s="56"/>
      <c r="AB125" s="57">
        <f t="shared" si="26"/>
        <v>1.0544891448251209E-2</v>
      </c>
      <c r="AC125" s="57">
        <f t="shared" si="20"/>
        <v>0</v>
      </c>
      <c r="AD125" s="57">
        <f t="shared" si="21"/>
        <v>0</v>
      </c>
      <c r="AE125" s="57">
        <f t="shared" si="22"/>
        <v>1.0544891448251209E-2</v>
      </c>
      <c r="AF125" s="58"/>
      <c r="AG125" s="58">
        <f t="shared" ref="AG125:AG130" si="27">IF(A125=1,AE125,0)</f>
        <v>0</v>
      </c>
      <c r="AH125" s="58">
        <f t="shared" ref="AH125:AH130" si="28">IF(A125=2,AE125,0)</f>
        <v>0</v>
      </c>
      <c r="AI125" s="58">
        <f t="shared" ref="AI125:AI130" si="29">IF(A125=3,AE125,0)</f>
        <v>1.0544891448251209E-2</v>
      </c>
    </row>
    <row r="126" spans="1:781" s="12" customFormat="1" ht="36" x14ac:dyDescent="0.3">
      <c r="A126" s="59">
        <v>1</v>
      </c>
      <c r="B126" s="44" t="s">
        <v>451</v>
      </c>
      <c r="C126" s="45" t="s">
        <v>109</v>
      </c>
      <c r="D126" s="46"/>
      <c r="E126" s="46"/>
      <c r="F126" s="46">
        <v>35</v>
      </c>
      <c r="G126" s="97">
        <v>3800000</v>
      </c>
      <c r="H126" s="46">
        <v>1</v>
      </c>
      <c r="I126" s="46" t="s">
        <v>41</v>
      </c>
      <c r="J126" s="46" t="s">
        <v>56</v>
      </c>
      <c r="K126" s="48">
        <v>2007</v>
      </c>
      <c r="L126" s="49">
        <v>39092</v>
      </c>
      <c r="M126" s="50">
        <v>2000000</v>
      </c>
      <c r="N126" s="51"/>
      <c r="O126" s="51"/>
      <c r="P126" s="52" t="s">
        <v>322</v>
      </c>
      <c r="Q126" s="53" t="s">
        <v>452</v>
      </c>
      <c r="R126" s="54" t="s">
        <v>453</v>
      </c>
      <c r="S126" s="55" t="str">
        <f t="shared" si="16"/>
        <v>Al</v>
      </c>
      <c r="T126" s="56"/>
      <c r="U126" s="56"/>
      <c r="V126" s="56"/>
      <c r="W126" s="56"/>
      <c r="X126" s="56"/>
      <c r="Y126" s="56"/>
      <c r="Z126" s="56"/>
      <c r="AB126" s="57">
        <f t="shared" si="26"/>
        <v>1.0544891448251208</v>
      </c>
      <c r="AC126" s="57">
        <f t="shared" si="20"/>
        <v>0</v>
      </c>
      <c r="AD126" s="57">
        <f t="shared" si="21"/>
        <v>0</v>
      </c>
      <c r="AE126" s="57">
        <f t="shared" si="22"/>
        <v>1.0544891448251208</v>
      </c>
      <c r="AF126" s="58"/>
      <c r="AG126" s="58">
        <f t="shared" si="27"/>
        <v>1.0544891448251208</v>
      </c>
      <c r="AH126" s="58">
        <f t="shared" si="28"/>
        <v>0</v>
      </c>
      <c r="AI126" s="58">
        <f t="shared" si="29"/>
        <v>0</v>
      </c>
    </row>
    <row r="127" spans="1:781" s="12" customFormat="1" ht="36" x14ac:dyDescent="0.3">
      <c r="A127" s="61">
        <v>2</v>
      </c>
      <c r="B127" s="44" t="s">
        <v>454</v>
      </c>
      <c r="C127" s="45" t="s">
        <v>81</v>
      </c>
      <c r="D127" s="46" t="s">
        <v>131</v>
      </c>
      <c r="E127" s="46" t="s">
        <v>364</v>
      </c>
      <c r="F127" s="46">
        <v>25</v>
      </c>
      <c r="G127" s="97"/>
      <c r="H127" s="46">
        <v>1</v>
      </c>
      <c r="I127" s="46" t="s">
        <v>46</v>
      </c>
      <c r="J127" s="46" t="s">
        <v>56</v>
      </c>
      <c r="K127" s="48">
        <v>2006</v>
      </c>
      <c r="L127" s="49">
        <v>39048</v>
      </c>
      <c r="M127" s="50">
        <f>230000+1600</f>
        <v>231600</v>
      </c>
      <c r="N127" s="51">
        <v>2.5</v>
      </c>
      <c r="O127" s="51"/>
      <c r="P127" s="52" t="s">
        <v>455</v>
      </c>
      <c r="Q127" s="53" t="s">
        <v>456</v>
      </c>
      <c r="R127" s="54"/>
      <c r="S127" s="55" t="str">
        <f t="shared" si="16"/>
        <v>?</v>
      </c>
      <c r="T127" s="56"/>
      <c r="U127" s="56"/>
      <c r="V127" s="56"/>
      <c r="W127" s="56"/>
      <c r="X127" s="56"/>
      <c r="Y127" s="56"/>
      <c r="Z127" s="56"/>
      <c r="AB127" s="57">
        <f t="shared" si="26"/>
        <v>0.12210984297074901</v>
      </c>
      <c r="AC127" s="57">
        <f t="shared" si="20"/>
        <v>6.4102564102564097E-2</v>
      </c>
      <c r="AD127" s="57">
        <f t="shared" si="21"/>
        <v>0</v>
      </c>
      <c r="AE127" s="57">
        <f t="shared" si="22"/>
        <v>0.1862124070733131</v>
      </c>
      <c r="AF127" s="58"/>
      <c r="AG127" s="58">
        <f t="shared" si="27"/>
        <v>0</v>
      </c>
      <c r="AH127" s="58">
        <f t="shared" si="28"/>
        <v>0.1862124070733131</v>
      </c>
      <c r="AI127" s="58">
        <f t="shared" si="29"/>
        <v>0</v>
      </c>
    </row>
    <row r="128" spans="1:781" s="12" customFormat="1" ht="52.2" customHeight="1" x14ac:dyDescent="0.3">
      <c r="A128" s="65">
        <v>4</v>
      </c>
      <c r="B128" s="101" t="s">
        <v>457</v>
      </c>
      <c r="C128" s="45" t="s">
        <v>55</v>
      </c>
      <c r="D128" s="102"/>
      <c r="E128" s="103"/>
      <c r="F128" s="103"/>
      <c r="G128" s="97"/>
      <c r="H128" s="46">
        <v>2</v>
      </c>
      <c r="I128" s="46" t="s">
        <v>41</v>
      </c>
      <c r="J128" s="46" t="s">
        <v>243</v>
      </c>
      <c r="K128" s="48">
        <v>2006</v>
      </c>
      <c r="L128" s="60">
        <v>39027</v>
      </c>
      <c r="M128" s="104"/>
      <c r="N128" s="102"/>
      <c r="O128" s="103"/>
      <c r="P128" s="52" t="s">
        <v>42</v>
      </c>
      <c r="Q128" s="105" t="s">
        <v>458</v>
      </c>
      <c r="R128" s="54" t="s">
        <v>459</v>
      </c>
      <c r="S128" s="55" t="str">
        <f t="shared" si="16"/>
        <v>Cu</v>
      </c>
      <c r="T128" s="56">
        <v>1100</v>
      </c>
      <c r="U128" s="56">
        <v>2.16</v>
      </c>
      <c r="V128" s="56"/>
      <c r="W128" s="56">
        <v>3.6</v>
      </c>
      <c r="X128" s="56">
        <v>1939</v>
      </c>
      <c r="Y128" s="56">
        <v>135</v>
      </c>
      <c r="Z128" s="56" t="s">
        <v>460</v>
      </c>
      <c r="AA128" s="77"/>
      <c r="AB128" s="57">
        <f t="shared" si="26"/>
        <v>0</v>
      </c>
      <c r="AC128" s="57">
        <f t="shared" si="20"/>
        <v>0</v>
      </c>
      <c r="AD128" s="57">
        <f t="shared" si="21"/>
        <v>0</v>
      </c>
      <c r="AE128" s="57">
        <f t="shared" si="22"/>
        <v>0</v>
      </c>
      <c r="AF128" s="58"/>
      <c r="AG128" s="58">
        <f t="shared" si="27"/>
        <v>0</v>
      </c>
      <c r="AH128" s="58">
        <f t="shared" si="28"/>
        <v>0</v>
      </c>
      <c r="AI128" s="58">
        <f t="shared" si="29"/>
        <v>0</v>
      </c>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c r="CK128" s="78"/>
      <c r="CL128" s="78"/>
      <c r="CM128" s="78"/>
      <c r="CN128" s="78"/>
      <c r="CO128" s="78"/>
      <c r="CP128" s="78"/>
      <c r="CQ128" s="78"/>
      <c r="CR128" s="78"/>
      <c r="CS128" s="78"/>
      <c r="CT128" s="78"/>
      <c r="CU128" s="78"/>
      <c r="CV128" s="78"/>
      <c r="CW128" s="78"/>
      <c r="CX128" s="78"/>
      <c r="CY128" s="78"/>
      <c r="CZ128" s="78"/>
      <c r="DA128" s="78"/>
      <c r="DB128" s="78"/>
      <c r="DC128" s="78"/>
      <c r="DD128" s="78"/>
      <c r="DE128" s="78"/>
      <c r="DF128" s="78"/>
      <c r="DG128" s="78"/>
      <c r="DH128" s="78"/>
      <c r="DI128" s="78"/>
      <c r="DJ128" s="78"/>
      <c r="DK128" s="78"/>
      <c r="DL128" s="78"/>
      <c r="DM128" s="78"/>
      <c r="DN128" s="78"/>
      <c r="DO128" s="78"/>
      <c r="DP128" s="78"/>
      <c r="DQ128" s="78"/>
      <c r="DR128" s="78"/>
      <c r="DS128" s="78"/>
      <c r="DT128" s="78"/>
      <c r="DU128" s="78"/>
      <c r="DV128" s="78"/>
      <c r="DW128" s="78"/>
      <c r="DX128" s="78"/>
      <c r="DY128" s="78"/>
      <c r="DZ128" s="78"/>
      <c r="EA128" s="78"/>
      <c r="EB128" s="78"/>
      <c r="EC128" s="78"/>
      <c r="ED128" s="78"/>
      <c r="EE128" s="78"/>
      <c r="EF128" s="78"/>
      <c r="EG128" s="78"/>
      <c r="EH128" s="78"/>
      <c r="EI128" s="78"/>
      <c r="EJ128" s="78"/>
      <c r="EK128" s="78"/>
      <c r="EL128" s="78"/>
      <c r="EM128" s="78"/>
      <c r="EN128" s="78"/>
      <c r="EO128" s="78"/>
      <c r="EP128" s="78"/>
      <c r="EQ128" s="78"/>
      <c r="ER128" s="78"/>
      <c r="ES128" s="78"/>
      <c r="ET128" s="78"/>
      <c r="EU128" s="78"/>
      <c r="EV128" s="78"/>
      <c r="EW128" s="78"/>
      <c r="EX128" s="78"/>
      <c r="EY128" s="78"/>
      <c r="EZ128" s="78"/>
      <c r="FA128" s="78"/>
      <c r="FB128" s="78"/>
      <c r="FC128" s="78"/>
      <c r="FD128" s="78"/>
      <c r="FE128" s="78"/>
      <c r="FF128" s="78"/>
      <c r="FG128" s="78"/>
      <c r="FH128" s="78"/>
      <c r="FI128" s="78"/>
      <c r="FJ128" s="78"/>
      <c r="FK128" s="78"/>
      <c r="FL128" s="78"/>
      <c r="FM128" s="78"/>
      <c r="FN128" s="78"/>
      <c r="FO128" s="78"/>
      <c r="FP128" s="78"/>
      <c r="FQ128" s="78"/>
      <c r="FR128" s="78"/>
      <c r="FS128" s="78"/>
      <c r="FT128" s="78"/>
      <c r="FU128" s="78"/>
      <c r="FV128" s="78"/>
      <c r="FW128" s="78"/>
      <c r="FX128" s="78"/>
      <c r="FY128" s="78"/>
      <c r="FZ128" s="78"/>
      <c r="GA128" s="78"/>
      <c r="GB128" s="78"/>
      <c r="GC128" s="78"/>
      <c r="GD128" s="78"/>
      <c r="GE128" s="78"/>
      <c r="GF128" s="78"/>
      <c r="GG128" s="78"/>
      <c r="GH128" s="78"/>
      <c r="GI128" s="78"/>
      <c r="GJ128" s="78"/>
      <c r="GK128" s="78"/>
      <c r="GL128" s="78"/>
      <c r="GM128" s="78"/>
      <c r="GN128" s="78"/>
      <c r="GO128" s="78"/>
      <c r="GP128" s="78"/>
      <c r="GQ128" s="78"/>
      <c r="GR128" s="78"/>
      <c r="GS128" s="78"/>
      <c r="GT128" s="78"/>
      <c r="GU128" s="78"/>
      <c r="GV128" s="78"/>
      <c r="GW128" s="78"/>
      <c r="GX128" s="78"/>
      <c r="GY128" s="78"/>
      <c r="GZ128" s="78"/>
      <c r="HA128" s="78"/>
      <c r="HB128" s="78"/>
      <c r="HC128" s="78"/>
      <c r="HD128" s="78"/>
      <c r="HE128" s="78"/>
      <c r="HF128" s="78"/>
      <c r="HG128" s="78"/>
      <c r="HH128" s="78"/>
      <c r="HI128" s="78"/>
      <c r="HJ128" s="78"/>
      <c r="HK128" s="78"/>
      <c r="HL128" s="78"/>
      <c r="HM128" s="78"/>
      <c r="HN128" s="78"/>
      <c r="HO128" s="78"/>
      <c r="HP128" s="78"/>
      <c r="HQ128" s="78"/>
      <c r="HR128" s="78"/>
      <c r="HS128" s="78"/>
      <c r="HT128" s="78"/>
      <c r="HU128" s="78"/>
      <c r="HV128" s="78"/>
      <c r="HW128" s="78"/>
      <c r="HX128" s="78"/>
      <c r="HY128" s="78"/>
      <c r="HZ128" s="78"/>
      <c r="IA128" s="78"/>
      <c r="IB128" s="78"/>
      <c r="IC128" s="78"/>
      <c r="ID128" s="78"/>
      <c r="IE128" s="78"/>
      <c r="IF128" s="78"/>
      <c r="IG128" s="78"/>
      <c r="IH128" s="78"/>
      <c r="II128" s="78"/>
      <c r="IJ128" s="78"/>
      <c r="IK128" s="78"/>
      <c r="IL128" s="78"/>
      <c r="IM128" s="78"/>
      <c r="IN128" s="78"/>
      <c r="IO128" s="78"/>
      <c r="IP128" s="78"/>
      <c r="IQ128" s="78"/>
      <c r="IR128" s="78"/>
      <c r="IS128" s="78"/>
      <c r="IT128" s="78"/>
      <c r="IU128" s="78"/>
      <c r="IV128" s="78"/>
      <c r="IW128" s="78"/>
      <c r="IX128" s="78"/>
      <c r="IY128" s="78"/>
      <c r="IZ128" s="78"/>
      <c r="JA128" s="78"/>
      <c r="JB128" s="78"/>
      <c r="JC128" s="78"/>
      <c r="JD128" s="78"/>
      <c r="JE128" s="78"/>
      <c r="JF128" s="78"/>
      <c r="JG128" s="78"/>
      <c r="JH128" s="78"/>
      <c r="JI128" s="78"/>
      <c r="JJ128" s="78"/>
      <c r="JK128" s="78"/>
      <c r="JL128" s="78"/>
      <c r="JM128" s="78"/>
      <c r="JN128" s="78"/>
      <c r="JO128" s="78"/>
      <c r="JP128" s="78"/>
      <c r="JQ128" s="78"/>
      <c r="JR128" s="78"/>
      <c r="JS128" s="78"/>
      <c r="JT128" s="78"/>
      <c r="JU128" s="78"/>
      <c r="JV128" s="78"/>
      <c r="JW128" s="78"/>
      <c r="JX128" s="78"/>
      <c r="JY128" s="78"/>
      <c r="JZ128" s="78"/>
      <c r="KA128" s="78"/>
      <c r="KB128" s="78"/>
      <c r="KC128" s="78"/>
      <c r="KD128" s="78"/>
      <c r="KE128" s="78"/>
      <c r="KF128" s="78"/>
      <c r="KG128" s="78"/>
      <c r="KH128" s="78"/>
      <c r="KI128" s="78"/>
      <c r="KJ128" s="78"/>
      <c r="KK128" s="78"/>
      <c r="KL128" s="78"/>
      <c r="KM128" s="78"/>
      <c r="KN128" s="78"/>
      <c r="KO128" s="78"/>
      <c r="KP128" s="78"/>
      <c r="KQ128" s="78"/>
      <c r="KR128" s="78"/>
      <c r="KS128" s="78"/>
      <c r="KT128" s="78"/>
      <c r="KU128" s="78"/>
      <c r="KV128" s="78"/>
      <c r="KW128" s="78"/>
      <c r="KX128" s="78"/>
      <c r="KY128" s="78"/>
      <c r="KZ128" s="78"/>
      <c r="LA128" s="78"/>
      <c r="LB128" s="78"/>
      <c r="LC128" s="78"/>
      <c r="LD128" s="78"/>
      <c r="LE128" s="78"/>
      <c r="LF128" s="78"/>
      <c r="LG128" s="78"/>
      <c r="LH128" s="78"/>
      <c r="LI128" s="78"/>
      <c r="LJ128" s="78"/>
      <c r="LK128" s="78"/>
      <c r="LL128" s="78"/>
      <c r="LM128" s="78"/>
      <c r="LN128" s="78"/>
      <c r="LO128" s="78"/>
      <c r="LP128" s="78"/>
      <c r="LQ128" s="78"/>
      <c r="LR128" s="78"/>
      <c r="LS128" s="78"/>
      <c r="LT128" s="78"/>
      <c r="LU128" s="78"/>
      <c r="LV128" s="78"/>
      <c r="LW128" s="78"/>
      <c r="LX128" s="78"/>
      <c r="LY128" s="78"/>
      <c r="LZ128" s="78"/>
      <c r="MA128" s="78"/>
      <c r="MB128" s="78"/>
      <c r="MC128" s="78"/>
      <c r="MD128" s="78"/>
      <c r="ME128" s="78"/>
      <c r="MF128" s="78"/>
      <c r="MG128" s="78"/>
      <c r="MH128" s="78"/>
      <c r="MI128" s="78"/>
      <c r="MJ128" s="78"/>
      <c r="MK128" s="78"/>
      <c r="ML128" s="78"/>
      <c r="MM128" s="78"/>
      <c r="MN128" s="78"/>
      <c r="MO128" s="78"/>
      <c r="MP128" s="78"/>
      <c r="MQ128" s="78"/>
      <c r="MR128" s="78"/>
      <c r="MS128" s="78"/>
      <c r="MT128" s="78"/>
      <c r="MU128" s="78"/>
      <c r="MV128" s="78"/>
      <c r="MW128" s="78"/>
      <c r="MX128" s="78"/>
      <c r="MY128" s="78"/>
      <c r="MZ128" s="78"/>
      <c r="NA128" s="78"/>
      <c r="NB128" s="78"/>
      <c r="NC128" s="78"/>
      <c r="ND128" s="78"/>
      <c r="NE128" s="78"/>
      <c r="NF128" s="78"/>
      <c r="NG128" s="78"/>
      <c r="NH128" s="78"/>
      <c r="NI128" s="78"/>
      <c r="NJ128" s="78"/>
      <c r="NK128" s="78"/>
      <c r="NL128" s="78"/>
      <c r="NM128" s="78"/>
      <c r="NN128" s="78"/>
      <c r="NO128" s="78"/>
      <c r="NP128" s="78"/>
      <c r="NQ128" s="78"/>
      <c r="NR128" s="78"/>
      <c r="NS128" s="78"/>
      <c r="NT128" s="78"/>
      <c r="NU128" s="78"/>
      <c r="NV128" s="78"/>
      <c r="NW128" s="78"/>
      <c r="NX128" s="78"/>
      <c r="NY128" s="78"/>
      <c r="NZ128" s="78"/>
      <c r="OA128" s="78"/>
      <c r="OB128" s="78"/>
      <c r="OC128" s="78"/>
      <c r="OD128" s="78"/>
      <c r="OE128" s="78"/>
      <c r="OF128" s="78"/>
      <c r="OG128" s="78"/>
      <c r="OH128" s="78"/>
      <c r="OI128" s="78"/>
      <c r="OJ128" s="78"/>
      <c r="OK128" s="78"/>
      <c r="OL128" s="78"/>
      <c r="OM128" s="78"/>
      <c r="ON128" s="78"/>
      <c r="OO128" s="78"/>
      <c r="OP128" s="78"/>
      <c r="OQ128" s="78"/>
      <c r="OR128" s="78"/>
      <c r="OS128" s="78"/>
      <c r="OT128" s="78"/>
      <c r="OU128" s="78"/>
      <c r="OV128" s="78"/>
      <c r="OW128" s="78"/>
      <c r="OX128" s="78"/>
      <c r="OY128" s="78"/>
      <c r="OZ128" s="78"/>
      <c r="PA128" s="78"/>
      <c r="PB128" s="78"/>
      <c r="PC128" s="78"/>
      <c r="PD128" s="78"/>
      <c r="PE128" s="78"/>
      <c r="PF128" s="78"/>
      <c r="PG128" s="78"/>
      <c r="PH128" s="78"/>
      <c r="PI128" s="78"/>
      <c r="PJ128" s="78"/>
      <c r="PK128" s="78"/>
      <c r="PL128" s="78"/>
      <c r="PM128" s="78"/>
      <c r="PN128" s="78"/>
      <c r="PO128" s="78"/>
      <c r="PP128" s="78"/>
      <c r="PQ128" s="78"/>
      <c r="PR128" s="78"/>
      <c r="PS128" s="78"/>
      <c r="PT128" s="78"/>
      <c r="PU128" s="78"/>
      <c r="PV128" s="78"/>
      <c r="PW128" s="78"/>
      <c r="PX128" s="78"/>
      <c r="PY128" s="78"/>
      <c r="PZ128" s="78"/>
      <c r="QA128" s="78"/>
      <c r="QB128" s="78"/>
      <c r="QC128" s="78"/>
      <c r="QD128" s="78"/>
      <c r="QE128" s="78"/>
      <c r="QF128" s="78"/>
      <c r="QG128" s="78"/>
      <c r="QH128" s="78"/>
      <c r="QI128" s="78"/>
      <c r="QJ128" s="78"/>
      <c r="QK128" s="78"/>
      <c r="QL128" s="78"/>
      <c r="QM128" s="78"/>
      <c r="QN128" s="78"/>
      <c r="QO128" s="78"/>
      <c r="QP128" s="78"/>
      <c r="QQ128" s="78"/>
      <c r="QR128" s="78"/>
      <c r="QS128" s="78"/>
      <c r="QT128" s="78"/>
      <c r="QU128" s="78"/>
      <c r="QV128" s="78"/>
      <c r="QW128" s="78"/>
      <c r="QX128" s="78"/>
      <c r="QY128" s="78"/>
      <c r="QZ128" s="78"/>
      <c r="RA128" s="78"/>
      <c r="RB128" s="78"/>
      <c r="RC128" s="78"/>
      <c r="RD128" s="78"/>
      <c r="RE128" s="78"/>
      <c r="RF128" s="78"/>
      <c r="RG128" s="78"/>
      <c r="RH128" s="78"/>
      <c r="RI128" s="78"/>
      <c r="RJ128" s="78"/>
      <c r="RK128" s="78"/>
      <c r="RL128" s="78"/>
      <c r="RM128" s="78"/>
      <c r="RN128" s="78"/>
      <c r="RO128" s="78"/>
      <c r="RP128" s="78"/>
      <c r="RQ128" s="78"/>
      <c r="RR128" s="78"/>
      <c r="RS128" s="78"/>
      <c r="RT128" s="78"/>
      <c r="RU128" s="78"/>
      <c r="RV128" s="78"/>
      <c r="RW128" s="78"/>
      <c r="RX128" s="78"/>
      <c r="RY128" s="78"/>
      <c r="RZ128" s="78"/>
      <c r="SA128" s="78"/>
      <c r="SB128" s="78"/>
      <c r="SC128" s="78"/>
      <c r="SD128" s="78"/>
      <c r="SE128" s="78"/>
      <c r="SF128" s="78"/>
      <c r="SG128" s="78"/>
      <c r="SH128" s="78"/>
      <c r="SI128" s="78"/>
      <c r="SJ128" s="78"/>
      <c r="SK128" s="78"/>
      <c r="SL128" s="78"/>
      <c r="SM128" s="78"/>
      <c r="SN128" s="78"/>
      <c r="SO128" s="78"/>
      <c r="SP128" s="78"/>
      <c r="SQ128" s="78"/>
      <c r="SR128" s="78"/>
      <c r="SS128" s="78"/>
      <c r="ST128" s="78"/>
      <c r="SU128" s="78"/>
      <c r="SV128" s="78"/>
      <c r="SW128" s="78"/>
      <c r="SX128" s="78"/>
      <c r="SY128" s="78"/>
      <c r="SZ128" s="78"/>
      <c r="TA128" s="78"/>
      <c r="TB128" s="78"/>
      <c r="TC128" s="78"/>
      <c r="TD128" s="78"/>
      <c r="TE128" s="78"/>
      <c r="TF128" s="78"/>
      <c r="TG128" s="78"/>
      <c r="TH128" s="78"/>
      <c r="TI128" s="78"/>
      <c r="TJ128" s="78"/>
      <c r="TK128" s="78"/>
      <c r="TL128" s="78"/>
      <c r="TM128" s="78"/>
      <c r="TN128" s="78"/>
      <c r="TO128" s="78"/>
      <c r="TP128" s="78"/>
      <c r="TQ128" s="78"/>
      <c r="TR128" s="78"/>
      <c r="TS128" s="78"/>
      <c r="TT128" s="78"/>
      <c r="TU128" s="78"/>
      <c r="TV128" s="78"/>
      <c r="TW128" s="78"/>
      <c r="TX128" s="78"/>
      <c r="TY128" s="78"/>
      <c r="TZ128" s="78"/>
      <c r="UA128" s="78"/>
      <c r="UB128" s="78"/>
      <c r="UC128" s="78"/>
      <c r="UD128" s="78"/>
      <c r="UE128" s="78"/>
      <c r="UF128" s="78"/>
      <c r="UG128" s="78"/>
      <c r="UH128" s="78"/>
      <c r="UI128" s="78"/>
      <c r="UJ128" s="78"/>
      <c r="UK128" s="78"/>
      <c r="UL128" s="78"/>
      <c r="UM128" s="78"/>
      <c r="UN128" s="78"/>
      <c r="UO128" s="78"/>
      <c r="UP128" s="78"/>
      <c r="UQ128" s="78"/>
      <c r="UR128" s="78"/>
      <c r="US128" s="78"/>
      <c r="UT128" s="78"/>
      <c r="UU128" s="78"/>
      <c r="UV128" s="78"/>
      <c r="UW128" s="78"/>
      <c r="UX128" s="78"/>
      <c r="UY128" s="78"/>
      <c r="UZ128" s="78"/>
      <c r="VA128" s="78"/>
      <c r="VB128" s="78"/>
      <c r="VC128" s="78"/>
      <c r="VD128" s="78"/>
      <c r="VE128" s="78"/>
      <c r="VF128" s="78"/>
      <c r="VG128" s="78"/>
      <c r="VH128" s="78"/>
      <c r="VI128" s="78"/>
      <c r="VJ128" s="78"/>
      <c r="VK128" s="78"/>
      <c r="VL128" s="78"/>
      <c r="VM128" s="78"/>
      <c r="VN128" s="78"/>
      <c r="VO128" s="78"/>
      <c r="VP128" s="78"/>
      <c r="VQ128" s="78"/>
      <c r="VR128" s="78"/>
      <c r="VS128" s="78"/>
      <c r="VT128" s="78"/>
      <c r="VU128" s="78"/>
      <c r="VV128" s="78"/>
      <c r="VW128" s="78"/>
      <c r="VX128" s="78"/>
      <c r="VY128" s="78"/>
      <c r="VZ128" s="78"/>
      <c r="WA128" s="78"/>
      <c r="WB128" s="78"/>
      <c r="WC128" s="78"/>
      <c r="WD128" s="78"/>
      <c r="WE128" s="78"/>
      <c r="WF128" s="78"/>
      <c r="WG128" s="78"/>
      <c r="WH128" s="78"/>
      <c r="WI128" s="78"/>
      <c r="WJ128" s="78"/>
      <c r="WK128" s="78"/>
      <c r="WL128" s="78"/>
      <c r="WM128" s="78"/>
      <c r="WN128" s="78"/>
      <c r="WO128" s="78"/>
      <c r="WP128" s="78"/>
      <c r="WQ128" s="78"/>
      <c r="WR128" s="78"/>
      <c r="WS128" s="78"/>
      <c r="WT128" s="78"/>
      <c r="WU128" s="78"/>
      <c r="WV128" s="78"/>
      <c r="WW128" s="78"/>
      <c r="WX128" s="78"/>
      <c r="WY128" s="78"/>
      <c r="WZ128" s="78"/>
      <c r="XA128" s="78"/>
      <c r="XB128" s="78"/>
      <c r="XC128" s="78"/>
      <c r="XD128" s="78"/>
      <c r="XE128" s="78"/>
      <c r="XF128" s="78"/>
      <c r="XG128" s="78"/>
      <c r="XH128" s="78"/>
      <c r="XI128" s="78"/>
      <c r="XJ128" s="78"/>
      <c r="XK128" s="78"/>
      <c r="XL128" s="78"/>
      <c r="XM128" s="78"/>
      <c r="XN128" s="78"/>
      <c r="XO128" s="78"/>
      <c r="XP128" s="78"/>
      <c r="XQ128" s="78"/>
      <c r="XR128" s="78"/>
      <c r="XS128" s="78"/>
      <c r="XT128" s="78"/>
      <c r="XU128" s="78"/>
      <c r="XV128" s="78"/>
      <c r="XW128" s="78"/>
      <c r="XX128" s="78"/>
      <c r="XY128" s="78"/>
      <c r="XZ128" s="78"/>
      <c r="YA128" s="78"/>
      <c r="YB128" s="78"/>
      <c r="YC128" s="78"/>
      <c r="YD128" s="78"/>
      <c r="YE128" s="78"/>
      <c r="YF128" s="78"/>
      <c r="YG128" s="78"/>
      <c r="YH128" s="78"/>
      <c r="YI128" s="78"/>
      <c r="YJ128" s="78"/>
      <c r="YK128" s="78"/>
      <c r="YL128" s="78"/>
      <c r="YM128" s="78"/>
      <c r="YN128" s="78"/>
      <c r="YO128" s="78"/>
      <c r="YP128" s="78"/>
      <c r="YQ128" s="78"/>
      <c r="YR128" s="78"/>
      <c r="YS128" s="78"/>
      <c r="YT128" s="78"/>
      <c r="YU128" s="78"/>
      <c r="YV128" s="78"/>
      <c r="YW128" s="78"/>
      <c r="YX128" s="78"/>
      <c r="YY128" s="78"/>
      <c r="YZ128" s="78"/>
      <c r="ZA128" s="78"/>
      <c r="ZB128" s="78"/>
      <c r="ZC128" s="78"/>
      <c r="ZD128" s="78"/>
      <c r="ZE128" s="78"/>
      <c r="ZF128" s="78"/>
      <c r="ZG128" s="78"/>
      <c r="ZH128" s="78"/>
      <c r="ZI128" s="78"/>
      <c r="ZJ128" s="78"/>
      <c r="ZK128" s="78"/>
      <c r="ZL128" s="78"/>
      <c r="ZM128" s="78"/>
      <c r="ZN128" s="78"/>
      <c r="ZO128" s="78"/>
      <c r="ZP128" s="78"/>
      <c r="ZQ128" s="78"/>
      <c r="ZR128" s="78"/>
      <c r="ZS128" s="78"/>
      <c r="ZT128" s="78"/>
      <c r="ZU128" s="78"/>
      <c r="ZV128" s="78"/>
      <c r="ZW128" s="78"/>
      <c r="ZX128" s="78"/>
      <c r="ZY128" s="78"/>
      <c r="ZZ128" s="78"/>
      <c r="AAA128" s="78"/>
      <c r="AAB128" s="78"/>
      <c r="AAC128" s="78"/>
      <c r="AAD128" s="78"/>
      <c r="AAE128" s="78"/>
      <c r="AAF128" s="78"/>
      <c r="AAG128" s="78"/>
      <c r="AAH128" s="78"/>
      <c r="AAI128" s="78"/>
      <c r="AAJ128" s="78"/>
      <c r="AAK128" s="78"/>
      <c r="AAL128" s="78"/>
      <c r="AAM128" s="78"/>
      <c r="AAN128" s="78"/>
      <c r="AAO128" s="78"/>
      <c r="AAP128" s="78"/>
      <c r="AAQ128" s="78"/>
      <c r="AAR128" s="78"/>
      <c r="AAS128" s="78"/>
      <c r="AAT128" s="78"/>
      <c r="AAU128" s="78"/>
      <c r="AAV128" s="78"/>
      <c r="AAW128" s="78"/>
      <c r="AAX128" s="78"/>
      <c r="AAY128" s="78"/>
      <c r="AAZ128" s="78"/>
      <c r="ABA128" s="78"/>
      <c r="ABB128" s="78"/>
      <c r="ABC128" s="78"/>
      <c r="ABD128" s="78"/>
      <c r="ABE128" s="78"/>
      <c r="ABF128" s="78"/>
      <c r="ABG128" s="78"/>
      <c r="ABH128" s="78"/>
      <c r="ABI128" s="78"/>
      <c r="ABJ128" s="78"/>
      <c r="ABK128" s="78"/>
      <c r="ABL128" s="78"/>
      <c r="ABM128" s="78"/>
      <c r="ABN128" s="78"/>
      <c r="ABO128" s="78"/>
      <c r="ABP128" s="78"/>
      <c r="ABQ128" s="78"/>
      <c r="ABR128" s="78"/>
      <c r="ABS128" s="78"/>
      <c r="ABT128" s="78"/>
      <c r="ABU128" s="78"/>
      <c r="ABV128" s="78"/>
      <c r="ABW128" s="78"/>
      <c r="ABX128" s="78"/>
      <c r="ABY128" s="78"/>
      <c r="ABZ128" s="78"/>
      <c r="ACA128" s="78"/>
      <c r="ACB128" s="78"/>
      <c r="ACC128" s="78"/>
      <c r="ACD128" s="78"/>
      <c r="ACE128" s="78"/>
      <c r="ACF128" s="78"/>
      <c r="ACG128" s="78"/>
      <c r="ACH128" s="78"/>
      <c r="ACI128" s="78"/>
      <c r="ACJ128" s="78"/>
      <c r="ACK128" s="78"/>
      <c r="ACL128" s="78"/>
      <c r="ACM128" s="78"/>
      <c r="ACN128" s="78"/>
      <c r="ACO128" s="78"/>
      <c r="ACP128" s="78"/>
      <c r="ACQ128" s="78"/>
      <c r="ACR128" s="78"/>
      <c r="ACS128" s="78"/>
      <c r="ACT128" s="78"/>
      <c r="ACU128" s="78"/>
      <c r="ACV128" s="78"/>
      <c r="ACW128" s="78"/>
      <c r="ACX128" s="78"/>
      <c r="ACY128" s="78"/>
      <c r="ACZ128" s="78"/>
      <c r="ADA128" s="78"/>
    </row>
    <row r="129" spans="1:781" s="78" customFormat="1" ht="36" x14ac:dyDescent="0.3">
      <c r="A129" s="59">
        <v>1</v>
      </c>
      <c r="B129" s="44" t="s">
        <v>461</v>
      </c>
      <c r="C129" s="45" t="s">
        <v>77</v>
      </c>
      <c r="D129" s="46"/>
      <c r="E129" s="46"/>
      <c r="F129" s="46"/>
      <c r="G129" s="97"/>
      <c r="H129" s="46">
        <v>1</v>
      </c>
      <c r="I129" s="46" t="s">
        <v>41</v>
      </c>
      <c r="J129" s="46" t="s">
        <v>51</v>
      </c>
      <c r="K129" s="48">
        <v>2006</v>
      </c>
      <c r="L129" s="60">
        <v>38837</v>
      </c>
      <c r="M129" s="50"/>
      <c r="N129" s="51">
        <v>5</v>
      </c>
      <c r="O129" s="51">
        <v>17</v>
      </c>
      <c r="P129" s="52" t="s">
        <v>42</v>
      </c>
      <c r="Q129" s="53" t="s">
        <v>462</v>
      </c>
      <c r="R129" s="54"/>
      <c r="S129" s="55" t="str">
        <f t="shared" si="16"/>
        <v>Au</v>
      </c>
      <c r="T129" s="56"/>
      <c r="U129" s="56"/>
      <c r="V129" s="56"/>
      <c r="W129" s="56"/>
      <c r="X129" s="56"/>
      <c r="Y129" s="56"/>
      <c r="Z129" s="56"/>
      <c r="AA129" s="12"/>
      <c r="AB129" s="57">
        <f t="shared" si="26"/>
        <v>0</v>
      </c>
      <c r="AC129" s="57">
        <f t="shared" si="20"/>
        <v>0.12820512820512819</v>
      </c>
      <c r="AD129" s="57">
        <f t="shared" si="21"/>
        <v>1.2142857142857142</v>
      </c>
      <c r="AE129" s="57">
        <f t="shared" si="22"/>
        <v>1.3424908424908424</v>
      </c>
      <c r="AF129" s="58"/>
      <c r="AG129" s="58">
        <f t="shared" si="27"/>
        <v>1.3424908424908424</v>
      </c>
      <c r="AH129" s="58">
        <f t="shared" si="28"/>
        <v>0</v>
      </c>
      <c r="AI129" s="58">
        <f t="shared" si="29"/>
        <v>0</v>
      </c>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c r="DA129" s="12"/>
      <c r="DB129" s="12"/>
      <c r="DC129" s="12"/>
      <c r="DD129" s="12"/>
      <c r="DE129" s="12"/>
      <c r="DF129" s="12"/>
      <c r="DG129" s="12"/>
      <c r="DH129" s="12"/>
      <c r="DI129" s="12"/>
      <c r="DJ129" s="12"/>
      <c r="DK129" s="12"/>
      <c r="DL129" s="12"/>
      <c r="DM129" s="12"/>
      <c r="DN129" s="12"/>
      <c r="DO129" s="12"/>
      <c r="DP129" s="12"/>
      <c r="DQ129" s="12"/>
      <c r="DR129" s="12"/>
      <c r="DS129" s="12"/>
      <c r="DT129" s="12"/>
      <c r="DU129" s="12"/>
      <c r="DV129" s="12"/>
      <c r="DW129" s="12"/>
      <c r="DX129" s="12"/>
      <c r="DY129" s="12"/>
      <c r="DZ129" s="12"/>
      <c r="EA129" s="12"/>
      <c r="EB129" s="12"/>
      <c r="EC129" s="12"/>
      <c r="ED129" s="12"/>
      <c r="EE129" s="12"/>
      <c r="EF129" s="12"/>
      <c r="EG129" s="12"/>
      <c r="EH129" s="12"/>
      <c r="EI129" s="12"/>
      <c r="EJ129" s="12"/>
      <c r="EK129" s="12"/>
      <c r="EL129" s="12"/>
      <c r="EM129" s="12"/>
      <c r="EN129" s="12"/>
      <c r="EO129" s="12"/>
      <c r="EP129" s="12"/>
      <c r="EQ129" s="12"/>
      <c r="ER129" s="12"/>
      <c r="ES129" s="12"/>
      <c r="ET129" s="12"/>
      <c r="EU129" s="12"/>
      <c r="EV129" s="12"/>
      <c r="EW129" s="12"/>
      <c r="EX129" s="12"/>
      <c r="EY129" s="12"/>
      <c r="EZ129" s="12"/>
      <c r="FA129" s="12"/>
      <c r="FB129" s="12"/>
      <c r="FC129" s="12"/>
      <c r="FD129" s="12"/>
      <c r="FE129" s="12"/>
      <c r="FF129" s="12"/>
      <c r="FG129" s="12"/>
      <c r="FH129" s="12"/>
      <c r="FI129" s="12"/>
      <c r="FJ129" s="12"/>
      <c r="FK129" s="12"/>
      <c r="FL129" s="12"/>
      <c r="FM129" s="12"/>
      <c r="FN129" s="12"/>
      <c r="FO129" s="12"/>
      <c r="FP129" s="12"/>
      <c r="FQ129" s="12"/>
      <c r="FR129" s="12"/>
      <c r="FS129" s="12"/>
      <c r="FT129" s="12"/>
      <c r="FU129" s="12"/>
      <c r="FV129" s="12"/>
      <c r="FW129" s="12"/>
      <c r="FX129" s="12"/>
      <c r="FY129" s="12"/>
      <c r="FZ129" s="12"/>
      <c r="GA129" s="12"/>
      <c r="GB129" s="12"/>
      <c r="GC129" s="12"/>
      <c r="GD129" s="12"/>
      <c r="GE129" s="12"/>
      <c r="GF129" s="12"/>
      <c r="GG129" s="12"/>
      <c r="GH129" s="12"/>
      <c r="GI129" s="12"/>
      <c r="GJ129" s="12"/>
      <c r="GK129" s="12"/>
      <c r="GL129" s="12"/>
      <c r="GM129" s="12"/>
      <c r="GN129" s="12"/>
      <c r="GO129" s="12"/>
      <c r="GP129" s="12"/>
      <c r="GQ129" s="12"/>
      <c r="GR129" s="12"/>
      <c r="GS129" s="12"/>
      <c r="GT129" s="12"/>
      <c r="GU129" s="12"/>
      <c r="GV129" s="12"/>
      <c r="GW129" s="12"/>
      <c r="GX129" s="12"/>
      <c r="GY129" s="12"/>
      <c r="GZ129" s="12"/>
      <c r="HA129" s="12"/>
      <c r="HB129" s="12"/>
      <c r="HC129" s="12"/>
      <c r="HD129" s="12"/>
      <c r="HE129" s="12"/>
      <c r="HF129" s="12"/>
      <c r="HG129" s="12"/>
      <c r="HH129" s="12"/>
      <c r="HI129" s="12"/>
      <c r="HJ129" s="12"/>
      <c r="HK129" s="12"/>
      <c r="HL129" s="12"/>
      <c r="HM129" s="12"/>
      <c r="HN129" s="12"/>
      <c r="HO129" s="12"/>
      <c r="HP129" s="12"/>
      <c r="HQ129" s="12"/>
      <c r="HR129" s="12"/>
      <c r="HS129" s="12"/>
      <c r="HT129" s="12"/>
      <c r="HU129" s="12"/>
      <c r="HV129" s="12"/>
      <c r="HW129" s="12"/>
      <c r="HX129" s="12"/>
      <c r="HY129" s="12"/>
      <c r="HZ129" s="12"/>
      <c r="IA129" s="12"/>
      <c r="IB129" s="12"/>
      <c r="IC129" s="12"/>
      <c r="ID129" s="12"/>
      <c r="IE129" s="12"/>
      <c r="IF129" s="12"/>
      <c r="IG129" s="12"/>
      <c r="IH129" s="12"/>
      <c r="II129" s="12"/>
      <c r="IJ129" s="12"/>
      <c r="IK129" s="12"/>
      <c r="IL129" s="12"/>
      <c r="IM129" s="12"/>
      <c r="IN129" s="12"/>
      <c r="IO129" s="12"/>
      <c r="IP129" s="12"/>
      <c r="IQ129" s="12"/>
      <c r="IR129" s="12"/>
      <c r="IS129" s="12"/>
      <c r="IT129" s="12"/>
      <c r="IU129" s="12"/>
      <c r="IV129" s="12"/>
      <c r="IW129" s="12"/>
      <c r="IX129" s="12"/>
      <c r="IY129" s="12"/>
      <c r="IZ129" s="12"/>
      <c r="JA129" s="12"/>
      <c r="JB129" s="12"/>
      <c r="JC129" s="12"/>
      <c r="JD129" s="12"/>
      <c r="JE129" s="12"/>
      <c r="JF129" s="12"/>
      <c r="JG129" s="12"/>
      <c r="JH129" s="12"/>
      <c r="JI129" s="12"/>
      <c r="JJ129" s="12"/>
      <c r="JK129" s="12"/>
      <c r="JL129" s="12"/>
      <c r="JM129" s="12"/>
      <c r="JN129" s="12"/>
      <c r="JO129" s="12"/>
      <c r="JP129" s="12"/>
      <c r="JQ129" s="12"/>
      <c r="JR129" s="12"/>
      <c r="JS129" s="12"/>
      <c r="JT129" s="12"/>
      <c r="JU129" s="12"/>
      <c r="JV129" s="12"/>
      <c r="JW129" s="12"/>
      <c r="JX129" s="12"/>
      <c r="JY129" s="12"/>
      <c r="JZ129" s="12"/>
      <c r="KA129" s="12"/>
      <c r="KB129" s="12"/>
      <c r="KC129" s="12"/>
      <c r="KD129" s="12"/>
      <c r="KE129" s="12"/>
      <c r="KF129" s="12"/>
      <c r="KG129" s="12"/>
      <c r="KH129" s="12"/>
      <c r="KI129" s="12"/>
      <c r="KJ129" s="12"/>
      <c r="KK129" s="12"/>
      <c r="KL129" s="12"/>
      <c r="KM129" s="12"/>
      <c r="KN129" s="12"/>
      <c r="KO129" s="12"/>
      <c r="KP129" s="12"/>
      <c r="KQ129" s="12"/>
      <c r="KR129" s="12"/>
      <c r="KS129" s="12"/>
      <c r="KT129" s="12"/>
      <c r="KU129" s="12"/>
      <c r="KV129" s="12"/>
      <c r="KW129" s="12"/>
      <c r="KX129" s="12"/>
      <c r="KY129" s="12"/>
      <c r="KZ129" s="12"/>
      <c r="LA129" s="12"/>
      <c r="LB129" s="12"/>
      <c r="LC129" s="12"/>
      <c r="LD129" s="12"/>
      <c r="LE129" s="12"/>
      <c r="LF129" s="12"/>
      <c r="LG129" s="12"/>
      <c r="LH129" s="12"/>
      <c r="LI129" s="12"/>
      <c r="LJ129" s="12"/>
      <c r="LK129" s="12"/>
      <c r="LL129" s="12"/>
      <c r="LM129" s="12"/>
      <c r="LN129" s="12"/>
      <c r="LO129" s="12"/>
      <c r="LP129" s="12"/>
      <c r="LQ129" s="12"/>
      <c r="LR129" s="12"/>
      <c r="LS129" s="12"/>
      <c r="LT129" s="12"/>
      <c r="LU129" s="12"/>
      <c r="LV129" s="12"/>
      <c r="LW129" s="12"/>
      <c r="LX129" s="12"/>
      <c r="LY129" s="12"/>
      <c r="LZ129" s="12"/>
      <c r="MA129" s="12"/>
      <c r="MB129" s="12"/>
      <c r="MC129" s="12"/>
      <c r="MD129" s="12"/>
      <c r="ME129" s="12"/>
      <c r="MF129" s="12"/>
      <c r="MG129" s="12"/>
      <c r="MH129" s="12"/>
      <c r="MI129" s="12"/>
      <c r="MJ129" s="12"/>
      <c r="MK129" s="12"/>
      <c r="ML129" s="12"/>
      <c r="MM129" s="12"/>
      <c r="MN129" s="12"/>
      <c r="MO129" s="12"/>
      <c r="MP129" s="12"/>
      <c r="MQ129" s="12"/>
      <c r="MR129" s="12"/>
      <c r="MS129" s="12"/>
      <c r="MT129" s="12"/>
      <c r="MU129" s="12"/>
      <c r="MV129" s="12"/>
      <c r="MW129" s="12"/>
      <c r="MX129" s="12"/>
      <c r="MY129" s="12"/>
      <c r="MZ129" s="12"/>
      <c r="NA129" s="12"/>
      <c r="NB129" s="12"/>
      <c r="NC129" s="12"/>
      <c r="ND129" s="12"/>
      <c r="NE129" s="12"/>
      <c r="NF129" s="12"/>
      <c r="NG129" s="12"/>
      <c r="NH129" s="12"/>
      <c r="NI129" s="12"/>
      <c r="NJ129" s="12"/>
      <c r="NK129" s="12"/>
      <c r="NL129" s="12"/>
      <c r="NM129" s="12"/>
      <c r="NN129" s="12"/>
      <c r="NO129" s="12"/>
      <c r="NP129" s="12"/>
      <c r="NQ129" s="12"/>
      <c r="NR129" s="12"/>
      <c r="NS129" s="12"/>
      <c r="NT129" s="12"/>
      <c r="NU129" s="12"/>
      <c r="NV129" s="12"/>
      <c r="NW129" s="12"/>
      <c r="NX129" s="12"/>
      <c r="NY129" s="12"/>
      <c r="NZ129" s="12"/>
      <c r="OA129" s="12"/>
      <c r="OB129" s="12"/>
      <c r="OC129" s="12"/>
      <c r="OD129" s="12"/>
      <c r="OE129" s="12"/>
      <c r="OF129" s="12"/>
      <c r="OG129" s="12"/>
      <c r="OH129" s="12"/>
      <c r="OI129" s="12"/>
      <c r="OJ129" s="12"/>
      <c r="OK129" s="12"/>
      <c r="OL129" s="12"/>
      <c r="OM129" s="12"/>
      <c r="ON129" s="12"/>
      <c r="OO129" s="12"/>
      <c r="OP129" s="12"/>
      <c r="OQ129" s="12"/>
      <c r="OR129" s="12"/>
      <c r="OS129" s="12"/>
      <c r="OT129" s="12"/>
      <c r="OU129" s="12"/>
      <c r="OV129" s="12"/>
      <c r="OW129" s="12"/>
      <c r="OX129" s="12"/>
      <c r="OY129" s="12"/>
      <c r="OZ129" s="12"/>
      <c r="PA129" s="12"/>
      <c r="PB129" s="12"/>
      <c r="PC129" s="12"/>
      <c r="PD129" s="12"/>
      <c r="PE129" s="12"/>
      <c r="PF129" s="12"/>
      <c r="PG129" s="12"/>
      <c r="PH129" s="12"/>
      <c r="PI129" s="12"/>
      <c r="PJ129" s="12"/>
      <c r="PK129" s="12"/>
      <c r="PL129" s="12"/>
      <c r="PM129" s="12"/>
      <c r="PN129" s="12"/>
      <c r="PO129" s="12"/>
      <c r="PP129" s="12"/>
      <c r="PQ129" s="12"/>
      <c r="PR129" s="12"/>
      <c r="PS129" s="12"/>
      <c r="PT129" s="12"/>
      <c r="PU129" s="12"/>
      <c r="PV129" s="12"/>
      <c r="PW129" s="12"/>
      <c r="PX129" s="12"/>
      <c r="PY129" s="12"/>
      <c r="PZ129" s="12"/>
      <c r="QA129" s="12"/>
      <c r="QB129" s="12"/>
      <c r="QC129" s="12"/>
      <c r="QD129" s="12"/>
      <c r="QE129" s="12"/>
      <c r="QF129" s="12"/>
      <c r="QG129" s="12"/>
      <c r="QH129" s="12"/>
      <c r="QI129" s="12"/>
      <c r="QJ129" s="12"/>
      <c r="QK129" s="12"/>
      <c r="QL129" s="12"/>
      <c r="QM129" s="12"/>
      <c r="QN129" s="12"/>
      <c r="QO129" s="12"/>
      <c r="QP129" s="12"/>
      <c r="QQ129" s="12"/>
      <c r="QR129" s="12"/>
      <c r="QS129" s="12"/>
      <c r="QT129" s="12"/>
      <c r="QU129" s="12"/>
      <c r="QV129" s="12"/>
      <c r="QW129" s="12"/>
      <c r="QX129" s="12"/>
      <c r="QY129" s="12"/>
      <c r="QZ129" s="12"/>
      <c r="RA129" s="12"/>
      <c r="RB129" s="12"/>
      <c r="RC129" s="12"/>
      <c r="RD129" s="12"/>
      <c r="RE129" s="12"/>
      <c r="RF129" s="12"/>
      <c r="RG129" s="12"/>
      <c r="RH129" s="12"/>
      <c r="RI129" s="12"/>
      <c r="RJ129" s="12"/>
      <c r="RK129" s="12"/>
      <c r="RL129" s="12"/>
      <c r="RM129" s="12"/>
      <c r="RN129" s="12"/>
      <c r="RO129" s="12"/>
      <c r="RP129" s="12"/>
      <c r="RQ129" s="12"/>
      <c r="RR129" s="12"/>
      <c r="RS129" s="12"/>
      <c r="RT129" s="12"/>
      <c r="RU129" s="12"/>
      <c r="RV129" s="12"/>
      <c r="RW129" s="12"/>
      <c r="RX129" s="12"/>
      <c r="RY129" s="12"/>
      <c r="RZ129" s="12"/>
      <c r="SA129" s="12"/>
      <c r="SB129" s="12"/>
      <c r="SC129" s="12"/>
      <c r="SD129" s="12"/>
      <c r="SE129" s="12"/>
      <c r="SF129" s="12"/>
      <c r="SG129" s="12"/>
      <c r="SH129" s="12"/>
      <c r="SI129" s="12"/>
      <c r="SJ129" s="12"/>
      <c r="SK129" s="12"/>
      <c r="SL129" s="12"/>
      <c r="SM129" s="12"/>
      <c r="SN129" s="12"/>
      <c r="SO129" s="12"/>
      <c r="SP129" s="12"/>
      <c r="SQ129" s="12"/>
      <c r="SR129" s="12"/>
      <c r="SS129" s="12"/>
      <c r="ST129" s="12"/>
      <c r="SU129" s="12"/>
      <c r="SV129" s="12"/>
      <c r="SW129" s="12"/>
      <c r="SX129" s="12"/>
      <c r="SY129" s="12"/>
      <c r="SZ129" s="12"/>
      <c r="TA129" s="12"/>
      <c r="TB129" s="12"/>
      <c r="TC129" s="12"/>
      <c r="TD129" s="12"/>
      <c r="TE129" s="12"/>
      <c r="TF129" s="12"/>
      <c r="TG129" s="12"/>
      <c r="TH129" s="12"/>
      <c r="TI129" s="12"/>
      <c r="TJ129" s="12"/>
      <c r="TK129" s="12"/>
      <c r="TL129" s="12"/>
      <c r="TM129" s="12"/>
      <c r="TN129" s="12"/>
      <c r="TO129" s="12"/>
      <c r="TP129" s="12"/>
      <c r="TQ129" s="12"/>
      <c r="TR129" s="12"/>
      <c r="TS129" s="12"/>
      <c r="TT129" s="12"/>
      <c r="TU129" s="12"/>
      <c r="TV129" s="12"/>
      <c r="TW129" s="12"/>
      <c r="TX129" s="12"/>
      <c r="TY129" s="12"/>
      <c r="TZ129" s="12"/>
      <c r="UA129" s="12"/>
      <c r="UB129" s="12"/>
      <c r="UC129" s="12"/>
      <c r="UD129" s="12"/>
      <c r="UE129" s="12"/>
      <c r="UF129" s="12"/>
      <c r="UG129" s="12"/>
      <c r="UH129" s="12"/>
      <c r="UI129" s="12"/>
      <c r="UJ129" s="12"/>
      <c r="UK129" s="12"/>
      <c r="UL129" s="12"/>
      <c r="UM129" s="12"/>
      <c r="UN129" s="12"/>
      <c r="UO129" s="12"/>
      <c r="UP129" s="12"/>
      <c r="UQ129" s="12"/>
      <c r="UR129" s="12"/>
      <c r="US129" s="12"/>
      <c r="UT129" s="12"/>
      <c r="UU129" s="12"/>
      <c r="UV129" s="12"/>
      <c r="UW129" s="12"/>
      <c r="UX129" s="12"/>
      <c r="UY129" s="12"/>
      <c r="UZ129" s="12"/>
      <c r="VA129" s="12"/>
      <c r="VB129" s="12"/>
      <c r="VC129" s="12"/>
      <c r="VD129" s="12"/>
      <c r="VE129" s="12"/>
      <c r="VF129" s="12"/>
      <c r="VG129" s="12"/>
      <c r="VH129" s="12"/>
      <c r="VI129" s="12"/>
      <c r="VJ129" s="12"/>
      <c r="VK129" s="12"/>
      <c r="VL129" s="12"/>
      <c r="VM129" s="12"/>
      <c r="VN129" s="12"/>
      <c r="VO129" s="12"/>
      <c r="VP129" s="12"/>
      <c r="VQ129" s="12"/>
      <c r="VR129" s="12"/>
      <c r="VS129" s="12"/>
      <c r="VT129" s="12"/>
      <c r="VU129" s="12"/>
      <c r="VV129" s="12"/>
      <c r="VW129" s="12"/>
      <c r="VX129" s="12"/>
      <c r="VY129" s="12"/>
      <c r="VZ129" s="12"/>
      <c r="WA129" s="12"/>
      <c r="WB129" s="12"/>
      <c r="WC129" s="12"/>
      <c r="WD129" s="12"/>
      <c r="WE129" s="12"/>
      <c r="WF129" s="12"/>
      <c r="WG129" s="12"/>
      <c r="WH129" s="12"/>
      <c r="WI129" s="12"/>
      <c r="WJ129" s="12"/>
      <c r="WK129" s="12"/>
      <c r="WL129" s="12"/>
      <c r="WM129" s="12"/>
      <c r="WN129" s="12"/>
      <c r="WO129" s="12"/>
      <c r="WP129" s="12"/>
      <c r="WQ129" s="12"/>
      <c r="WR129" s="12"/>
      <c r="WS129" s="12"/>
      <c r="WT129" s="12"/>
      <c r="WU129" s="12"/>
      <c r="WV129" s="12"/>
      <c r="WW129" s="12"/>
      <c r="WX129" s="12"/>
      <c r="WY129" s="12"/>
      <c r="WZ129" s="12"/>
      <c r="XA129" s="12"/>
      <c r="XB129" s="12"/>
      <c r="XC129" s="12"/>
      <c r="XD129" s="12"/>
      <c r="XE129" s="12"/>
      <c r="XF129" s="12"/>
      <c r="XG129" s="12"/>
      <c r="XH129" s="12"/>
      <c r="XI129" s="12"/>
      <c r="XJ129" s="12"/>
      <c r="XK129" s="12"/>
      <c r="XL129" s="12"/>
      <c r="XM129" s="12"/>
      <c r="XN129" s="12"/>
      <c r="XO129" s="12"/>
      <c r="XP129" s="12"/>
      <c r="XQ129" s="12"/>
      <c r="XR129" s="12"/>
      <c r="XS129" s="12"/>
      <c r="XT129" s="12"/>
      <c r="XU129" s="12"/>
      <c r="XV129" s="12"/>
      <c r="XW129" s="12"/>
      <c r="XX129" s="12"/>
      <c r="XY129" s="12"/>
      <c r="XZ129" s="12"/>
      <c r="YA129" s="12"/>
      <c r="YB129" s="12"/>
      <c r="YC129" s="12"/>
      <c r="YD129" s="12"/>
      <c r="YE129" s="12"/>
      <c r="YF129" s="12"/>
      <c r="YG129" s="12"/>
      <c r="YH129" s="12"/>
      <c r="YI129" s="12"/>
      <c r="YJ129" s="12"/>
      <c r="YK129" s="12"/>
      <c r="YL129" s="12"/>
      <c r="YM129" s="12"/>
      <c r="YN129" s="12"/>
      <c r="YO129" s="12"/>
      <c r="YP129" s="12"/>
      <c r="YQ129" s="12"/>
      <c r="YR129" s="12"/>
      <c r="YS129" s="12"/>
      <c r="YT129" s="12"/>
      <c r="YU129" s="12"/>
      <c r="YV129" s="12"/>
      <c r="YW129" s="12"/>
      <c r="YX129" s="12"/>
      <c r="YY129" s="12"/>
      <c r="YZ129" s="12"/>
      <c r="ZA129" s="12"/>
      <c r="ZB129" s="12"/>
      <c r="ZC129" s="12"/>
      <c r="ZD129" s="12"/>
      <c r="ZE129" s="12"/>
      <c r="ZF129" s="12"/>
      <c r="ZG129" s="12"/>
      <c r="ZH129" s="12"/>
      <c r="ZI129" s="12"/>
      <c r="ZJ129" s="12"/>
      <c r="ZK129" s="12"/>
      <c r="ZL129" s="12"/>
      <c r="ZM129" s="12"/>
      <c r="ZN129" s="12"/>
      <c r="ZO129" s="12"/>
      <c r="ZP129" s="12"/>
      <c r="ZQ129" s="12"/>
      <c r="ZR129" s="12"/>
      <c r="ZS129" s="12"/>
      <c r="ZT129" s="12"/>
      <c r="ZU129" s="12"/>
      <c r="ZV129" s="12"/>
      <c r="ZW129" s="12"/>
      <c r="ZX129" s="12"/>
      <c r="ZY129" s="12"/>
      <c r="ZZ129" s="12"/>
      <c r="AAA129" s="12"/>
      <c r="AAB129" s="12"/>
      <c r="AAC129" s="12"/>
      <c r="AAD129" s="12"/>
      <c r="AAE129" s="12"/>
      <c r="AAF129" s="12"/>
      <c r="AAG129" s="12"/>
      <c r="AAH129" s="12"/>
      <c r="AAI129" s="12"/>
      <c r="AAJ129" s="12"/>
      <c r="AAK129" s="12"/>
      <c r="AAL129" s="12"/>
      <c r="AAM129" s="12"/>
      <c r="AAN129" s="12"/>
      <c r="AAO129" s="12"/>
      <c r="AAP129" s="12"/>
      <c r="AAQ129" s="12"/>
      <c r="AAR129" s="12"/>
      <c r="AAS129" s="12"/>
      <c r="AAT129" s="12"/>
      <c r="AAU129" s="12"/>
      <c r="AAV129" s="12"/>
      <c r="AAW129" s="12"/>
      <c r="AAX129" s="12"/>
      <c r="AAY129" s="12"/>
      <c r="AAZ129" s="12"/>
      <c r="ABA129" s="12"/>
      <c r="ABB129" s="12"/>
      <c r="ABC129" s="12"/>
      <c r="ABD129" s="12"/>
      <c r="ABE129" s="12"/>
      <c r="ABF129" s="12"/>
      <c r="ABG129" s="12"/>
      <c r="ABH129" s="12"/>
      <c r="ABI129" s="12"/>
      <c r="ABJ129" s="12"/>
      <c r="ABK129" s="12"/>
      <c r="ABL129" s="12"/>
      <c r="ABM129" s="12"/>
      <c r="ABN129" s="12"/>
      <c r="ABO129" s="12"/>
      <c r="ABP129" s="12"/>
      <c r="ABQ129" s="12"/>
      <c r="ABR129" s="12"/>
      <c r="ABS129" s="12"/>
      <c r="ABT129" s="12"/>
      <c r="ABU129" s="12"/>
      <c r="ABV129" s="12"/>
      <c r="ABW129" s="12"/>
      <c r="ABX129" s="12"/>
      <c r="ABY129" s="12"/>
      <c r="ABZ129" s="12"/>
      <c r="ACA129" s="12"/>
      <c r="ACB129" s="12"/>
      <c r="ACC129" s="12"/>
      <c r="ACD129" s="12"/>
      <c r="ACE129" s="12"/>
      <c r="ACF129" s="12"/>
      <c r="ACG129" s="12"/>
      <c r="ACH129" s="12"/>
      <c r="ACI129" s="12"/>
      <c r="ACJ129" s="12"/>
      <c r="ACK129" s="12"/>
      <c r="ACL129" s="12"/>
      <c r="ACM129" s="12"/>
      <c r="ACN129" s="12"/>
      <c r="ACO129" s="12"/>
      <c r="ACP129" s="12"/>
      <c r="ACQ129" s="12"/>
      <c r="ACR129" s="12"/>
      <c r="ACS129" s="12"/>
      <c r="ACT129" s="12"/>
      <c r="ACU129" s="12"/>
      <c r="ACV129" s="12"/>
      <c r="ACW129" s="12"/>
      <c r="ACX129" s="12"/>
      <c r="ACY129" s="12"/>
      <c r="ACZ129" s="12"/>
      <c r="ADA129" s="12"/>
    </row>
    <row r="130" spans="1:781" s="12" customFormat="1" ht="81" customHeight="1" x14ac:dyDescent="0.3">
      <c r="A130" s="61">
        <v>2</v>
      </c>
      <c r="B130" s="44" t="s">
        <v>451</v>
      </c>
      <c r="C130" s="45" t="s">
        <v>109</v>
      </c>
      <c r="D130" s="46"/>
      <c r="E130" s="46"/>
      <c r="F130" s="46"/>
      <c r="G130" s="97"/>
      <c r="H130" s="46">
        <v>1</v>
      </c>
      <c r="I130" s="46" t="s">
        <v>41</v>
      </c>
      <c r="J130" s="46" t="s">
        <v>243</v>
      </c>
      <c r="K130" s="48">
        <v>2006</v>
      </c>
      <c r="L130" s="106">
        <v>38777</v>
      </c>
      <c r="M130" s="50">
        <v>400000</v>
      </c>
      <c r="N130" s="51"/>
      <c r="O130" s="51"/>
      <c r="P130" s="52" t="s">
        <v>463</v>
      </c>
      <c r="Q130" s="53" t="s">
        <v>464</v>
      </c>
      <c r="R130" s="54" t="s">
        <v>453</v>
      </c>
      <c r="S130" s="55" t="str">
        <f t="shared" si="16"/>
        <v>Al</v>
      </c>
      <c r="T130" s="56"/>
      <c r="U130" s="56"/>
      <c r="V130" s="56"/>
      <c r="W130" s="56"/>
      <c r="X130" s="56"/>
      <c r="Y130" s="56"/>
      <c r="Z130" s="56"/>
      <c r="AB130" s="57">
        <f t="shared" si="26"/>
        <v>0.21089782896502418</v>
      </c>
      <c r="AC130" s="57">
        <f t="shared" si="20"/>
        <v>0</v>
      </c>
      <c r="AD130" s="57">
        <f t="shared" si="21"/>
        <v>0</v>
      </c>
      <c r="AE130" s="57">
        <f t="shared" si="22"/>
        <v>0.21089782896502418</v>
      </c>
      <c r="AF130" s="58"/>
      <c r="AG130" s="58">
        <f t="shared" si="27"/>
        <v>0</v>
      </c>
      <c r="AH130" s="58">
        <f t="shared" si="28"/>
        <v>0.21089782896502418</v>
      </c>
      <c r="AI130" s="58">
        <f t="shared" si="29"/>
        <v>0</v>
      </c>
    </row>
    <row r="131" spans="1:781" s="12" customFormat="1" ht="60" x14ac:dyDescent="0.3">
      <c r="A131" s="61">
        <v>2</v>
      </c>
      <c r="B131" s="44" t="s">
        <v>465</v>
      </c>
      <c r="C131" s="45" t="s">
        <v>77</v>
      </c>
      <c r="D131" s="46"/>
      <c r="E131" s="46"/>
      <c r="F131" s="46"/>
      <c r="G131" s="97"/>
      <c r="H131" s="46">
        <v>1</v>
      </c>
      <c r="I131" s="46" t="s">
        <v>41</v>
      </c>
      <c r="J131" s="46" t="s">
        <v>56</v>
      </c>
      <c r="K131" s="48">
        <v>2005</v>
      </c>
      <c r="L131" s="106">
        <v>38636</v>
      </c>
      <c r="M131" s="50"/>
      <c r="N131" s="51"/>
      <c r="O131" s="51"/>
      <c r="P131" s="52" t="s">
        <v>466</v>
      </c>
      <c r="Q131" s="53" t="s">
        <v>467</v>
      </c>
      <c r="R131" s="54"/>
      <c r="S131" s="55" t="str">
        <f t="shared" si="16"/>
        <v>Au</v>
      </c>
      <c r="T131" s="56"/>
      <c r="U131" s="56"/>
      <c r="V131" s="56"/>
      <c r="W131" s="56"/>
      <c r="X131" s="56"/>
      <c r="Y131" s="56"/>
      <c r="Z131" s="56"/>
      <c r="AB131" s="57"/>
      <c r="AC131" s="57"/>
      <c r="AD131" s="57"/>
      <c r="AE131" s="57"/>
      <c r="AF131" s="58"/>
      <c r="AG131" s="58"/>
      <c r="AH131" s="58"/>
      <c r="AI131" s="58"/>
    </row>
    <row r="132" spans="1:781" s="12" customFormat="1" ht="24" x14ac:dyDescent="0.3">
      <c r="A132" s="61">
        <v>2</v>
      </c>
      <c r="B132" s="44" t="s">
        <v>468</v>
      </c>
      <c r="C132" s="45" t="s">
        <v>55</v>
      </c>
      <c r="D132" s="46" t="s">
        <v>212</v>
      </c>
      <c r="E132" s="46" t="s">
        <v>364</v>
      </c>
      <c r="F132" s="46">
        <v>43</v>
      </c>
      <c r="G132" s="97">
        <v>500000</v>
      </c>
      <c r="H132" s="46">
        <v>1</v>
      </c>
      <c r="I132" s="46" t="s">
        <v>41</v>
      </c>
      <c r="J132" s="46" t="s">
        <v>95</v>
      </c>
      <c r="K132" s="48">
        <v>2005</v>
      </c>
      <c r="L132" s="60">
        <v>38498</v>
      </c>
      <c r="M132" s="50">
        <v>170000</v>
      </c>
      <c r="N132" s="51">
        <v>25</v>
      </c>
      <c r="O132" s="51"/>
      <c r="P132" s="52" t="s">
        <v>469</v>
      </c>
      <c r="Q132" s="53" t="s">
        <v>470</v>
      </c>
      <c r="R132" s="54"/>
      <c r="S132" s="55" t="str">
        <f t="shared" si="16"/>
        <v>Cu</v>
      </c>
      <c r="T132" s="56"/>
      <c r="U132" s="56"/>
      <c r="V132" s="56"/>
      <c r="W132" s="56"/>
      <c r="X132" s="56"/>
      <c r="Y132" s="56"/>
      <c r="Z132" s="56"/>
      <c r="AB132" s="57"/>
      <c r="AC132" s="57"/>
      <c r="AD132" s="57"/>
      <c r="AE132" s="57"/>
      <c r="AF132" s="58"/>
      <c r="AG132" s="58"/>
      <c r="AH132" s="58"/>
      <c r="AI132" s="58"/>
    </row>
    <row r="133" spans="1:781" s="12" customFormat="1" ht="15.6" x14ac:dyDescent="0.3">
      <c r="A133" s="64">
        <v>3</v>
      </c>
      <c r="B133" s="44" t="s">
        <v>471</v>
      </c>
      <c r="C133" s="45" t="s">
        <v>55</v>
      </c>
      <c r="D133" s="46"/>
      <c r="E133" s="46"/>
      <c r="F133" s="46"/>
      <c r="G133" s="97"/>
      <c r="H133" s="46"/>
      <c r="I133" s="46"/>
      <c r="J133" s="46"/>
      <c r="K133" s="48">
        <v>2005</v>
      </c>
      <c r="L133" s="60">
        <v>38467</v>
      </c>
      <c r="M133" s="50">
        <v>40000</v>
      </c>
      <c r="N133" s="51">
        <v>12</v>
      </c>
      <c r="O133" s="51"/>
      <c r="P133" s="52" t="s">
        <v>469</v>
      </c>
      <c r="Q133" s="53"/>
      <c r="R133" s="54"/>
      <c r="S133" s="55" t="str">
        <f t="shared" si="16"/>
        <v>Cu</v>
      </c>
      <c r="T133" s="56"/>
      <c r="U133" s="56"/>
      <c r="V133" s="56"/>
      <c r="W133" s="56"/>
      <c r="X133" s="56"/>
      <c r="Y133" s="56"/>
      <c r="Z133" s="56"/>
      <c r="AB133" s="57"/>
      <c r="AC133" s="57"/>
      <c r="AD133" s="57"/>
      <c r="AE133" s="57"/>
      <c r="AF133" s="58"/>
      <c r="AG133" s="58"/>
      <c r="AH133" s="58"/>
      <c r="AI133" s="58"/>
    </row>
    <row r="134" spans="1:781" s="99" customFormat="1" ht="72" x14ac:dyDescent="0.3">
      <c r="A134" s="64">
        <v>3</v>
      </c>
      <c r="B134" s="101" t="s">
        <v>472</v>
      </c>
      <c r="C134" s="45" t="s">
        <v>273</v>
      </c>
      <c r="D134" s="102"/>
      <c r="E134" s="103"/>
      <c r="F134" s="103"/>
      <c r="G134" s="97"/>
      <c r="H134" s="46">
        <v>1</v>
      </c>
      <c r="I134" s="46" t="s">
        <v>41</v>
      </c>
      <c r="J134" s="46" t="s">
        <v>51</v>
      </c>
      <c r="K134" s="48">
        <v>2005</v>
      </c>
      <c r="L134" s="60">
        <v>38456</v>
      </c>
      <c r="M134" s="104">
        <v>64350</v>
      </c>
      <c r="N134" s="102"/>
      <c r="O134" s="103"/>
      <c r="P134" s="107" t="s">
        <v>473</v>
      </c>
      <c r="Q134" s="105" t="s">
        <v>474</v>
      </c>
      <c r="R134" s="54" t="s">
        <v>432</v>
      </c>
      <c r="S134" s="55" t="str">
        <f t="shared" si="16"/>
        <v>P</v>
      </c>
      <c r="T134" s="56"/>
      <c r="U134" s="56"/>
      <c r="V134" s="56"/>
      <c r="W134" s="56"/>
      <c r="X134" s="56"/>
      <c r="Y134" s="56"/>
      <c r="Z134" s="56"/>
      <c r="AA134" s="77"/>
      <c r="AB134" s="57">
        <f t="shared" si="26"/>
        <v>3.3928188234748267E-2</v>
      </c>
      <c r="AC134" s="57">
        <f t="shared" si="20"/>
        <v>0</v>
      </c>
      <c r="AD134" s="57">
        <f t="shared" si="21"/>
        <v>0</v>
      </c>
      <c r="AE134" s="57">
        <f t="shared" si="22"/>
        <v>3.3928188234748267E-2</v>
      </c>
      <c r="AF134" s="58"/>
      <c r="AG134" s="58">
        <f t="shared" ref="AG134:AG147" si="30">IF(A134=1,AE134,0)</f>
        <v>0</v>
      </c>
      <c r="AH134" s="58">
        <f t="shared" ref="AH134:AH147" si="31">IF(A134=2,AE134,0)</f>
        <v>0</v>
      </c>
      <c r="AI134" s="58">
        <f t="shared" ref="AI134:AI147" si="32">IF(A134=3,AE134,0)</f>
        <v>3.3928188234748267E-2</v>
      </c>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c r="CK134" s="78"/>
      <c r="CL134" s="78"/>
      <c r="CM134" s="78"/>
      <c r="CN134" s="78"/>
      <c r="CO134" s="78"/>
      <c r="CP134" s="78"/>
      <c r="CQ134" s="78"/>
      <c r="CR134" s="78"/>
      <c r="CS134" s="78"/>
      <c r="CT134" s="78"/>
      <c r="CU134" s="78"/>
      <c r="CV134" s="78"/>
      <c r="CW134" s="78"/>
      <c r="CX134" s="78"/>
      <c r="CY134" s="78"/>
      <c r="CZ134" s="78"/>
      <c r="DA134" s="78"/>
      <c r="DB134" s="78"/>
      <c r="DC134" s="78"/>
      <c r="DD134" s="78"/>
      <c r="DE134" s="78"/>
      <c r="DF134" s="78"/>
      <c r="DG134" s="78"/>
      <c r="DH134" s="78"/>
      <c r="DI134" s="78"/>
      <c r="DJ134" s="78"/>
      <c r="DK134" s="78"/>
      <c r="DL134" s="78"/>
      <c r="DM134" s="78"/>
      <c r="DN134" s="78"/>
      <c r="DO134" s="78"/>
      <c r="DP134" s="78"/>
      <c r="DQ134" s="78"/>
      <c r="DR134" s="78"/>
      <c r="DS134" s="78"/>
      <c r="DT134" s="78"/>
      <c r="DU134" s="78"/>
      <c r="DV134" s="78"/>
      <c r="DW134" s="78"/>
      <c r="DX134" s="78"/>
      <c r="DY134" s="78"/>
      <c r="DZ134" s="78"/>
      <c r="EA134" s="78"/>
      <c r="EB134" s="78"/>
      <c r="EC134" s="78"/>
      <c r="ED134" s="78"/>
      <c r="EE134" s="78"/>
      <c r="EF134" s="78"/>
      <c r="EG134" s="78"/>
      <c r="EH134" s="78"/>
      <c r="EI134" s="78"/>
      <c r="EJ134" s="78"/>
      <c r="EK134" s="78"/>
      <c r="EL134" s="78"/>
      <c r="EM134" s="78"/>
      <c r="EN134" s="78"/>
      <c r="EO134" s="78"/>
      <c r="EP134" s="78"/>
      <c r="EQ134" s="78"/>
      <c r="ER134" s="78"/>
      <c r="ES134" s="78"/>
      <c r="ET134" s="78"/>
      <c r="EU134" s="78"/>
      <c r="EV134" s="78"/>
      <c r="EW134" s="78"/>
      <c r="EX134" s="78"/>
      <c r="EY134" s="78"/>
      <c r="EZ134" s="78"/>
      <c r="FA134" s="78"/>
      <c r="FB134" s="78"/>
      <c r="FC134" s="78"/>
      <c r="FD134" s="78"/>
      <c r="FE134" s="78"/>
      <c r="FF134" s="78"/>
      <c r="FG134" s="78"/>
      <c r="FH134" s="78"/>
      <c r="FI134" s="78"/>
      <c r="FJ134" s="78"/>
      <c r="FK134" s="78"/>
      <c r="FL134" s="78"/>
      <c r="FM134" s="78"/>
      <c r="FN134" s="78"/>
      <c r="FO134" s="78"/>
      <c r="FP134" s="78"/>
      <c r="FQ134" s="78"/>
      <c r="FR134" s="78"/>
      <c r="FS134" s="78"/>
      <c r="FT134" s="78"/>
      <c r="FU134" s="78"/>
      <c r="FV134" s="78"/>
      <c r="FW134" s="78"/>
      <c r="FX134" s="78"/>
      <c r="FY134" s="78"/>
      <c r="FZ134" s="78"/>
      <c r="GA134" s="78"/>
      <c r="GB134" s="78"/>
      <c r="GC134" s="78"/>
      <c r="GD134" s="78"/>
      <c r="GE134" s="78"/>
      <c r="GF134" s="78"/>
      <c r="GG134" s="78"/>
      <c r="GH134" s="78"/>
      <c r="GI134" s="78"/>
      <c r="GJ134" s="78"/>
      <c r="GK134" s="78"/>
      <c r="GL134" s="78"/>
      <c r="GM134" s="78"/>
      <c r="GN134" s="78"/>
      <c r="GO134" s="78"/>
      <c r="GP134" s="78"/>
      <c r="GQ134" s="78"/>
      <c r="GR134" s="78"/>
      <c r="GS134" s="78"/>
      <c r="GT134" s="78"/>
      <c r="GU134" s="78"/>
      <c r="GV134" s="78"/>
      <c r="GW134" s="78"/>
      <c r="GX134" s="78"/>
      <c r="GY134" s="78"/>
      <c r="GZ134" s="78"/>
      <c r="HA134" s="78"/>
      <c r="HB134" s="78"/>
      <c r="HC134" s="78"/>
      <c r="HD134" s="78"/>
      <c r="HE134" s="78"/>
      <c r="HF134" s="78"/>
      <c r="HG134" s="78"/>
      <c r="HH134" s="78"/>
      <c r="HI134" s="78"/>
      <c r="HJ134" s="78"/>
      <c r="HK134" s="78"/>
      <c r="HL134" s="78"/>
      <c r="HM134" s="78"/>
      <c r="HN134" s="78"/>
      <c r="HO134" s="78"/>
      <c r="HP134" s="78"/>
      <c r="HQ134" s="78"/>
      <c r="HR134" s="78"/>
      <c r="HS134" s="78"/>
      <c r="HT134" s="78"/>
      <c r="HU134" s="78"/>
      <c r="HV134" s="78"/>
      <c r="HW134" s="78"/>
      <c r="HX134" s="78"/>
      <c r="HY134" s="78"/>
      <c r="HZ134" s="78"/>
      <c r="IA134" s="78"/>
      <c r="IB134" s="78"/>
      <c r="IC134" s="78"/>
      <c r="ID134" s="78"/>
      <c r="IE134" s="78"/>
      <c r="IF134" s="78"/>
      <c r="IG134" s="78"/>
      <c r="IH134" s="78"/>
      <c r="II134" s="78"/>
      <c r="IJ134" s="78"/>
      <c r="IK134" s="78"/>
      <c r="IL134" s="78"/>
      <c r="IM134" s="78"/>
      <c r="IN134" s="78"/>
      <c r="IO134" s="78"/>
      <c r="IP134" s="78"/>
      <c r="IQ134" s="78"/>
      <c r="IR134" s="78"/>
      <c r="IS134" s="78"/>
      <c r="IT134" s="78"/>
      <c r="IU134" s="78"/>
      <c r="IV134" s="78"/>
      <c r="IW134" s="78"/>
      <c r="IX134" s="78"/>
      <c r="IY134" s="78"/>
      <c r="IZ134" s="78"/>
      <c r="JA134" s="78"/>
      <c r="JB134" s="78"/>
      <c r="JC134" s="78"/>
      <c r="JD134" s="78"/>
      <c r="JE134" s="78"/>
      <c r="JF134" s="78"/>
      <c r="JG134" s="78"/>
      <c r="JH134" s="78"/>
      <c r="JI134" s="78"/>
      <c r="JJ134" s="78"/>
      <c r="JK134" s="78"/>
      <c r="JL134" s="78"/>
      <c r="JM134" s="78"/>
      <c r="JN134" s="78"/>
      <c r="JO134" s="78"/>
      <c r="JP134" s="78"/>
      <c r="JQ134" s="78"/>
      <c r="JR134" s="78"/>
      <c r="JS134" s="78"/>
      <c r="JT134" s="78"/>
      <c r="JU134" s="78"/>
      <c r="JV134" s="78"/>
      <c r="JW134" s="78"/>
      <c r="JX134" s="78"/>
      <c r="JY134" s="78"/>
      <c r="JZ134" s="78"/>
      <c r="KA134" s="78"/>
      <c r="KB134" s="78"/>
      <c r="KC134" s="78"/>
      <c r="KD134" s="78"/>
      <c r="KE134" s="78"/>
      <c r="KF134" s="78"/>
      <c r="KG134" s="78"/>
      <c r="KH134" s="78"/>
      <c r="KI134" s="78"/>
      <c r="KJ134" s="78"/>
      <c r="KK134" s="78"/>
      <c r="KL134" s="78"/>
      <c r="KM134" s="78"/>
      <c r="KN134" s="78"/>
      <c r="KO134" s="78"/>
      <c r="KP134" s="78"/>
      <c r="KQ134" s="78"/>
      <c r="KR134" s="78"/>
      <c r="KS134" s="78"/>
      <c r="KT134" s="78"/>
      <c r="KU134" s="78"/>
      <c r="KV134" s="78"/>
      <c r="KW134" s="78"/>
      <c r="KX134" s="78"/>
      <c r="KY134" s="78"/>
      <c r="KZ134" s="78"/>
      <c r="LA134" s="78"/>
      <c r="LB134" s="78"/>
      <c r="LC134" s="78"/>
      <c r="LD134" s="78"/>
      <c r="LE134" s="78"/>
      <c r="LF134" s="78"/>
      <c r="LG134" s="78"/>
      <c r="LH134" s="78"/>
      <c r="LI134" s="78"/>
      <c r="LJ134" s="78"/>
      <c r="LK134" s="78"/>
      <c r="LL134" s="78"/>
      <c r="LM134" s="78"/>
      <c r="LN134" s="78"/>
      <c r="LO134" s="78"/>
      <c r="LP134" s="78"/>
      <c r="LQ134" s="78"/>
      <c r="LR134" s="78"/>
      <c r="LS134" s="78"/>
      <c r="LT134" s="78"/>
      <c r="LU134" s="78"/>
      <c r="LV134" s="78"/>
      <c r="LW134" s="78"/>
      <c r="LX134" s="78"/>
      <c r="LY134" s="78"/>
      <c r="LZ134" s="78"/>
      <c r="MA134" s="78"/>
      <c r="MB134" s="78"/>
      <c r="MC134" s="78"/>
      <c r="MD134" s="78"/>
      <c r="ME134" s="78"/>
      <c r="MF134" s="78"/>
      <c r="MG134" s="78"/>
      <c r="MH134" s="78"/>
      <c r="MI134" s="78"/>
      <c r="MJ134" s="78"/>
      <c r="MK134" s="78"/>
      <c r="ML134" s="78"/>
      <c r="MM134" s="78"/>
      <c r="MN134" s="78"/>
      <c r="MO134" s="78"/>
      <c r="MP134" s="78"/>
      <c r="MQ134" s="78"/>
      <c r="MR134" s="78"/>
      <c r="MS134" s="78"/>
      <c r="MT134" s="78"/>
      <c r="MU134" s="78"/>
      <c r="MV134" s="78"/>
      <c r="MW134" s="78"/>
      <c r="MX134" s="78"/>
      <c r="MY134" s="78"/>
      <c r="MZ134" s="78"/>
      <c r="NA134" s="78"/>
      <c r="NB134" s="78"/>
      <c r="NC134" s="78"/>
      <c r="ND134" s="78"/>
      <c r="NE134" s="78"/>
      <c r="NF134" s="78"/>
      <c r="NG134" s="78"/>
      <c r="NH134" s="78"/>
      <c r="NI134" s="78"/>
      <c r="NJ134" s="78"/>
      <c r="NK134" s="78"/>
      <c r="NL134" s="78"/>
      <c r="NM134" s="78"/>
      <c r="NN134" s="78"/>
      <c r="NO134" s="78"/>
      <c r="NP134" s="78"/>
      <c r="NQ134" s="78"/>
      <c r="NR134" s="78"/>
      <c r="NS134" s="78"/>
      <c r="NT134" s="78"/>
      <c r="NU134" s="78"/>
      <c r="NV134" s="78"/>
      <c r="NW134" s="78"/>
      <c r="NX134" s="78"/>
      <c r="NY134" s="78"/>
      <c r="NZ134" s="78"/>
      <c r="OA134" s="78"/>
      <c r="OB134" s="78"/>
      <c r="OC134" s="78"/>
      <c r="OD134" s="78"/>
      <c r="OE134" s="78"/>
      <c r="OF134" s="78"/>
      <c r="OG134" s="78"/>
      <c r="OH134" s="78"/>
      <c r="OI134" s="78"/>
      <c r="OJ134" s="78"/>
      <c r="OK134" s="78"/>
      <c r="OL134" s="78"/>
      <c r="OM134" s="78"/>
      <c r="ON134" s="78"/>
      <c r="OO134" s="78"/>
      <c r="OP134" s="78"/>
      <c r="OQ134" s="78"/>
      <c r="OR134" s="78"/>
      <c r="OS134" s="78"/>
      <c r="OT134" s="78"/>
      <c r="OU134" s="78"/>
      <c r="OV134" s="78"/>
      <c r="OW134" s="78"/>
      <c r="OX134" s="78"/>
      <c r="OY134" s="78"/>
      <c r="OZ134" s="78"/>
      <c r="PA134" s="78"/>
      <c r="PB134" s="78"/>
      <c r="PC134" s="78"/>
      <c r="PD134" s="78"/>
      <c r="PE134" s="78"/>
      <c r="PF134" s="78"/>
      <c r="PG134" s="78"/>
      <c r="PH134" s="78"/>
      <c r="PI134" s="78"/>
      <c r="PJ134" s="78"/>
      <c r="PK134" s="78"/>
      <c r="PL134" s="78"/>
      <c r="PM134" s="78"/>
      <c r="PN134" s="78"/>
      <c r="PO134" s="78"/>
      <c r="PP134" s="78"/>
      <c r="PQ134" s="78"/>
      <c r="PR134" s="78"/>
      <c r="PS134" s="78"/>
      <c r="PT134" s="78"/>
      <c r="PU134" s="78"/>
      <c r="PV134" s="78"/>
      <c r="PW134" s="78"/>
      <c r="PX134" s="78"/>
      <c r="PY134" s="78"/>
      <c r="PZ134" s="78"/>
      <c r="QA134" s="78"/>
      <c r="QB134" s="78"/>
      <c r="QC134" s="78"/>
      <c r="QD134" s="78"/>
      <c r="QE134" s="78"/>
      <c r="QF134" s="78"/>
      <c r="QG134" s="78"/>
      <c r="QH134" s="78"/>
      <c r="QI134" s="78"/>
      <c r="QJ134" s="78"/>
      <c r="QK134" s="78"/>
      <c r="QL134" s="78"/>
      <c r="QM134" s="78"/>
      <c r="QN134" s="78"/>
      <c r="QO134" s="78"/>
      <c r="QP134" s="78"/>
      <c r="QQ134" s="78"/>
      <c r="QR134" s="78"/>
      <c r="QS134" s="78"/>
      <c r="QT134" s="78"/>
      <c r="QU134" s="78"/>
      <c r="QV134" s="78"/>
      <c r="QW134" s="78"/>
      <c r="QX134" s="78"/>
      <c r="QY134" s="78"/>
      <c r="QZ134" s="78"/>
      <c r="RA134" s="78"/>
      <c r="RB134" s="78"/>
      <c r="RC134" s="78"/>
      <c r="RD134" s="78"/>
      <c r="RE134" s="78"/>
      <c r="RF134" s="78"/>
      <c r="RG134" s="78"/>
      <c r="RH134" s="78"/>
      <c r="RI134" s="78"/>
      <c r="RJ134" s="78"/>
      <c r="RK134" s="78"/>
      <c r="RL134" s="78"/>
      <c r="RM134" s="78"/>
      <c r="RN134" s="78"/>
      <c r="RO134" s="78"/>
      <c r="RP134" s="78"/>
      <c r="RQ134" s="78"/>
      <c r="RR134" s="78"/>
      <c r="RS134" s="78"/>
      <c r="RT134" s="78"/>
      <c r="RU134" s="78"/>
      <c r="RV134" s="78"/>
      <c r="RW134" s="78"/>
      <c r="RX134" s="78"/>
      <c r="RY134" s="78"/>
      <c r="RZ134" s="78"/>
      <c r="SA134" s="78"/>
      <c r="SB134" s="78"/>
      <c r="SC134" s="78"/>
      <c r="SD134" s="78"/>
      <c r="SE134" s="78"/>
      <c r="SF134" s="78"/>
      <c r="SG134" s="78"/>
      <c r="SH134" s="78"/>
      <c r="SI134" s="78"/>
      <c r="SJ134" s="78"/>
      <c r="SK134" s="78"/>
      <c r="SL134" s="78"/>
      <c r="SM134" s="78"/>
      <c r="SN134" s="78"/>
      <c r="SO134" s="78"/>
      <c r="SP134" s="78"/>
      <c r="SQ134" s="78"/>
      <c r="SR134" s="78"/>
      <c r="SS134" s="78"/>
      <c r="ST134" s="78"/>
      <c r="SU134" s="78"/>
      <c r="SV134" s="78"/>
      <c r="SW134" s="78"/>
      <c r="SX134" s="78"/>
      <c r="SY134" s="78"/>
      <c r="SZ134" s="78"/>
      <c r="TA134" s="78"/>
      <c r="TB134" s="78"/>
      <c r="TC134" s="78"/>
      <c r="TD134" s="78"/>
      <c r="TE134" s="78"/>
      <c r="TF134" s="78"/>
      <c r="TG134" s="78"/>
      <c r="TH134" s="78"/>
      <c r="TI134" s="78"/>
      <c r="TJ134" s="78"/>
      <c r="TK134" s="78"/>
      <c r="TL134" s="78"/>
      <c r="TM134" s="78"/>
      <c r="TN134" s="78"/>
      <c r="TO134" s="78"/>
      <c r="TP134" s="78"/>
      <c r="TQ134" s="78"/>
      <c r="TR134" s="78"/>
      <c r="TS134" s="78"/>
      <c r="TT134" s="78"/>
      <c r="TU134" s="78"/>
      <c r="TV134" s="78"/>
      <c r="TW134" s="78"/>
      <c r="TX134" s="78"/>
      <c r="TY134" s="78"/>
      <c r="TZ134" s="78"/>
      <c r="UA134" s="78"/>
      <c r="UB134" s="78"/>
      <c r="UC134" s="78"/>
      <c r="UD134" s="78"/>
      <c r="UE134" s="78"/>
      <c r="UF134" s="78"/>
      <c r="UG134" s="78"/>
      <c r="UH134" s="78"/>
      <c r="UI134" s="78"/>
      <c r="UJ134" s="78"/>
      <c r="UK134" s="78"/>
      <c r="UL134" s="78"/>
      <c r="UM134" s="78"/>
      <c r="UN134" s="78"/>
      <c r="UO134" s="78"/>
      <c r="UP134" s="78"/>
      <c r="UQ134" s="78"/>
      <c r="UR134" s="78"/>
      <c r="US134" s="78"/>
      <c r="UT134" s="78"/>
      <c r="UU134" s="78"/>
      <c r="UV134" s="78"/>
      <c r="UW134" s="78"/>
      <c r="UX134" s="78"/>
      <c r="UY134" s="78"/>
      <c r="UZ134" s="78"/>
      <c r="VA134" s="78"/>
      <c r="VB134" s="78"/>
      <c r="VC134" s="78"/>
      <c r="VD134" s="78"/>
      <c r="VE134" s="78"/>
      <c r="VF134" s="78"/>
      <c r="VG134" s="78"/>
      <c r="VH134" s="78"/>
      <c r="VI134" s="78"/>
      <c r="VJ134" s="78"/>
      <c r="VK134" s="78"/>
      <c r="VL134" s="78"/>
      <c r="VM134" s="78"/>
      <c r="VN134" s="78"/>
      <c r="VO134" s="78"/>
      <c r="VP134" s="78"/>
      <c r="VQ134" s="78"/>
      <c r="VR134" s="78"/>
      <c r="VS134" s="78"/>
      <c r="VT134" s="78"/>
      <c r="VU134" s="78"/>
      <c r="VV134" s="78"/>
      <c r="VW134" s="78"/>
      <c r="VX134" s="78"/>
      <c r="VY134" s="78"/>
      <c r="VZ134" s="78"/>
      <c r="WA134" s="78"/>
      <c r="WB134" s="78"/>
      <c r="WC134" s="78"/>
      <c r="WD134" s="78"/>
      <c r="WE134" s="78"/>
      <c r="WF134" s="78"/>
      <c r="WG134" s="78"/>
      <c r="WH134" s="78"/>
      <c r="WI134" s="78"/>
      <c r="WJ134" s="78"/>
      <c r="WK134" s="78"/>
      <c r="WL134" s="78"/>
      <c r="WM134" s="78"/>
      <c r="WN134" s="78"/>
      <c r="WO134" s="78"/>
      <c r="WP134" s="78"/>
      <c r="WQ134" s="78"/>
      <c r="WR134" s="78"/>
      <c r="WS134" s="78"/>
      <c r="WT134" s="78"/>
      <c r="WU134" s="78"/>
      <c r="WV134" s="78"/>
      <c r="WW134" s="78"/>
      <c r="WX134" s="78"/>
      <c r="WY134" s="78"/>
      <c r="WZ134" s="78"/>
      <c r="XA134" s="78"/>
      <c r="XB134" s="78"/>
      <c r="XC134" s="78"/>
      <c r="XD134" s="78"/>
      <c r="XE134" s="78"/>
      <c r="XF134" s="78"/>
      <c r="XG134" s="78"/>
      <c r="XH134" s="78"/>
      <c r="XI134" s="78"/>
      <c r="XJ134" s="78"/>
      <c r="XK134" s="78"/>
      <c r="XL134" s="78"/>
      <c r="XM134" s="78"/>
      <c r="XN134" s="78"/>
      <c r="XO134" s="78"/>
      <c r="XP134" s="78"/>
      <c r="XQ134" s="78"/>
      <c r="XR134" s="78"/>
      <c r="XS134" s="78"/>
      <c r="XT134" s="78"/>
      <c r="XU134" s="78"/>
      <c r="XV134" s="78"/>
      <c r="XW134" s="78"/>
      <c r="XX134" s="78"/>
      <c r="XY134" s="78"/>
      <c r="XZ134" s="78"/>
      <c r="YA134" s="78"/>
      <c r="YB134" s="78"/>
      <c r="YC134" s="78"/>
      <c r="YD134" s="78"/>
      <c r="YE134" s="78"/>
      <c r="YF134" s="78"/>
      <c r="YG134" s="78"/>
      <c r="YH134" s="78"/>
      <c r="YI134" s="78"/>
      <c r="YJ134" s="78"/>
      <c r="YK134" s="78"/>
      <c r="YL134" s="78"/>
      <c r="YM134" s="78"/>
      <c r="YN134" s="78"/>
      <c r="YO134" s="78"/>
      <c r="YP134" s="78"/>
      <c r="YQ134" s="78"/>
      <c r="YR134" s="78"/>
      <c r="YS134" s="78"/>
      <c r="YT134" s="78"/>
      <c r="YU134" s="78"/>
      <c r="YV134" s="78"/>
      <c r="YW134" s="78"/>
      <c r="YX134" s="78"/>
      <c r="YY134" s="78"/>
      <c r="YZ134" s="78"/>
      <c r="ZA134" s="78"/>
      <c r="ZB134" s="78"/>
      <c r="ZC134" s="78"/>
      <c r="ZD134" s="78"/>
      <c r="ZE134" s="78"/>
      <c r="ZF134" s="78"/>
      <c r="ZG134" s="78"/>
      <c r="ZH134" s="78"/>
      <c r="ZI134" s="78"/>
      <c r="ZJ134" s="78"/>
      <c r="ZK134" s="78"/>
      <c r="ZL134" s="78"/>
      <c r="ZM134" s="78"/>
      <c r="ZN134" s="78"/>
      <c r="ZO134" s="78"/>
      <c r="ZP134" s="78"/>
      <c r="ZQ134" s="78"/>
      <c r="ZR134" s="78"/>
      <c r="ZS134" s="78"/>
      <c r="ZT134" s="78"/>
      <c r="ZU134" s="78"/>
      <c r="ZV134" s="78"/>
      <c r="ZW134" s="78"/>
      <c r="ZX134" s="78"/>
      <c r="ZY134" s="78"/>
      <c r="ZZ134" s="78"/>
      <c r="AAA134" s="78"/>
      <c r="AAB134" s="78"/>
      <c r="AAC134" s="78"/>
      <c r="AAD134" s="78"/>
      <c r="AAE134" s="78"/>
      <c r="AAF134" s="78"/>
      <c r="AAG134" s="78"/>
      <c r="AAH134" s="78"/>
      <c r="AAI134" s="78"/>
      <c r="AAJ134" s="78"/>
      <c r="AAK134" s="78"/>
      <c r="AAL134" s="78"/>
      <c r="AAM134" s="78"/>
      <c r="AAN134" s="78"/>
      <c r="AAO134" s="78"/>
      <c r="AAP134" s="78"/>
      <c r="AAQ134" s="78"/>
      <c r="AAR134" s="78"/>
      <c r="AAS134" s="78"/>
      <c r="AAT134" s="78"/>
      <c r="AAU134" s="78"/>
      <c r="AAV134" s="78"/>
      <c r="AAW134" s="78"/>
      <c r="AAX134" s="78"/>
      <c r="AAY134" s="78"/>
      <c r="AAZ134" s="78"/>
      <c r="ABA134" s="78"/>
      <c r="ABB134" s="78"/>
      <c r="ABC134" s="78"/>
      <c r="ABD134" s="78"/>
      <c r="ABE134" s="78"/>
      <c r="ABF134" s="78"/>
      <c r="ABG134" s="78"/>
      <c r="ABH134" s="78"/>
      <c r="ABI134" s="78"/>
      <c r="ABJ134" s="78"/>
      <c r="ABK134" s="78"/>
      <c r="ABL134" s="78"/>
      <c r="ABM134" s="78"/>
      <c r="ABN134" s="78"/>
      <c r="ABO134" s="78"/>
      <c r="ABP134" s="78"/>
      <c r="ABQ134" s="78"/>
      <c r="ABR134" s="78"/>
      <c r="ABS134" s="78"/>
      <c r="ABT134" s="78"/>
      <c r="ABU134" s="78"/>
      <c r="ABV134" s="78"/>
      <c r="ABW134" s="78"/>
      <c r="ABX134" s="78"/>
      <c r="ABY134" s="78"/>
      <c r="ABZ134" s="78"/>
      <c r="ACA134" s="78"/>
      <c r="ACB134" s="78"/>
      <c r="ACC134" s="78"/>
      <c r="ACD134" s="78"/>
      <c r="ACE134" s="78"/>
      <c r="ACF134" s="78"/>
      <c r="ACG134" s="78"/>
      <c r="ACH134" s="78"/>
      <c r="ACI134" s="78"/>
      <c r="ACJ134" s="78"/>
      <c r="ACK134" s="78"/>
      <c r="ACL134" s="78"/>
      <c r="ACM134" s="78"/>
      <c r="ACN134" s="78"/>
      <c r="ACO134" s="78"/>
      <c r="ACP134" s="78"/>
      <c r="ACQ134" s="78"/>
      <c r="ACR134" s="78"/>
      <c r="ACS134" s="78"/>
      <c r="ACT134" s="78"/>
      <c r="ACU134" s="78"/>
      <c r="ACV134" s="78"/>
      <c r="ACW134" s="78"/>
      <c r="ACX134" s="78"/>
      <c r="ACY134" s="78"/>
      <c r="ACZ134" s="78"/>
      <c r="ADA134" s="78"/>
    </row>
    <row r="135" spans="1:781" s="78" customFormat="1" ht="24" x14ac:dyDescent="0.3">
      <c r="A135" s="64">
        <v>3</v>
      </c>
      <c r="B135" s="44" t="s">
        <v>475</v>
      </c>
      <c r="C135" s="45" t="s">
        <v>476</v>
      </c>
      <c r="D135" s="46" t="s">
        <v>434</v>
      </c>
      <c r="E135" s="46" t="s">
        <v>364</v>
      </c>
      <c r="F135" s="46">
        <v>12</v>
      </c>
      <c r="G135" s="97"/>
      <c r="H135" s="46">
        <v>2</v>
      </c>
      <c r="I135" s="46" t="s">
        <v>41</v>
      </c>
      <c r="J135" s="46" t="s">
        <v>91</v>
      </c>
      <c r="K135" s="48">
        <v>2004</v>
      </c>
      <c r="L135" s="60">
        <v>38321</v>
      </c>
      <c r="M135" s="50">
        <v>7000</v>
      </c>
      <c r="N135" s="51"/>
      <c r="O135" s="51"/>
      <c r="P135" s="52" t="s">
        <v>42</v>
      </c>
      <c r="Q135" s="53" t="s">
        <v>477</v>
      </c>
      <c r="R135" s="54" t="s">
        <v>478</v>
      </c>
      <c r="S135" s="55" t="str">
        <f t="shared" si="16"/>
        <v>Hg</v>
      </c>
      <c r="T135" s="56">
        <v>1.1000000000000001</v>
      </c>
      <c r="U135" s="56"/>
      <c r="V135" s="56"/>
      <c r="W135" s="56"/>
      <c r="X135" s="56">
        <v>1940</v>
      </c>
      <c r="Y135" s="56"/>
      <c r="Z135" s="56"/>
      <c r="AA135" s="12"/>
      <c r="AB135" s="57">
        <f t="shared" si="26"/>
        <v>3.690712006887923E-3</v>
      </c>
      <c r="AC135" s="57">
        <f t="shared" si="20"/>
        <v>0</v>
      </c>
      <c r="AD135" s="57">
        <f t="shared" si="21"/>
        <v>0</v>
      </c>
      <c r="AE135" s="57">
        <f t="shared" si="22"/>
        <v>3.690712006887923E-3</v>
      </c>
      <c r="AF135" s="58"/>
      <c r="AG135" s="58">
        <f t="shared" si="30"/>
        <v>0</v>
      </c>
      <c r="AH135" s="58">
        <f t="shared" si="31"/>
        <v>0</v>
      </c>
      <c r="AI135" s="58">
        <f t="shared" si="32"/>
        <v>3.690712006887923E-3</v>
      </c>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c r="DA135" s="12"/>
      <c r="DB135" s="12"/>
      <c r="DC135" s="12"/>
      <c r="DD135" s="12"/>
      <c r="DE135" s="12"/>
      <c r="DF135" s="12"/>
      <c r="DG135" s="12"/>
      <c r="DH135" s="12"/>
      <c r="DI135" s="12"/>
      <c r="DJ135" s="12"/>
      <c r="DK135" s="12"/>
      <c r="DL135" s="12"/>
      <c r="DM135" s="12"/>
      <c r="DN135" s="12"/>
      <c r="DO135" s="12"/>
      <c r="DP135" s="12"/>
      <c r="DQ135" s="12"/>
      <c r="DR135" s="12"/>
      <c r="DS135" s="12"/>
      <c r="DT135" s="12"/>
      <c r="DU135" s="12"/>
      <c r="DV135" s="12"/>
      <c r="DW135" s="12"/>
      <c r="DX135" s="12"/>
      <c r="DY135" s="12"/>
      <c r="DZ135" s="12"/>
      <c r="EA135" s="12"/>
      <c r="EB135" s="12"/>
      <c r="EC135" s="12"/>
      <c r="ED135" s="12"/>
      <c r="EE135" s="12"/>
      <c r="EF135" s="12"/>
      <c r="EG135" s="12"/>
      <c r="EH135" s="12"/>
      <c r="EI135" s="12"/>
      <c r="EJ135" s="12"/>
      <c r="EK135" s="12"/>
      <c r="EL135" s="12"/>
      <c r="EM135" s="12"/>
      <c r="EN135" s="12"/>
      <c r="EO135" s="12"/>
      <c r="EP135" s="12"/>
      <c r="EQ135" s="12"/>
      <c r="ER135" s="12"/>
      <c r="ES135" s="12"/>
      <c r="ET135" s="12"/>
      <c r="EU135" s="12"/>
      <c r="EV135" s="12"/>
      <c r="EW135" s="12"/>
      <c r="EX135" s="12"/>
      <c r="EY135" s="12"/>
      <c r="EZ135" s="12"/>
      <c r="FA135" s="12"/>
      <c r="FB135" s="12"/>
      <c r="FC135" s="12"/>
      <c r="FD135" s="12"/>
      <c r="FE135" s="12"/>
      <c r="FF135" s="12"/>
      <c r="FG135" s="12"/>
      <c r="FH135" s="12"/>
      <c r="FI135" s="12"/>
      <c r="FJ135" s="12"/>
      <c r="FK135" s="12"/>
      <c r="FL135" s="12"/>
      <c r="FM135" s="12"/>
      <c r="FN135" s="12"/>
      <c r="FO135" s="12"/>
      <c r="FP135" s="12"/>
      <c r="FQ135" s="12"/>
      <c r="FR135" s="12"/>
      <c r="FS135" s="12"/>
      <c r="FT135" s="12"/>
      <c r="FU135" s="12"/>
      <c r="FV135" s="12"/>
      <c r="FW135" s="12"/>
      <c r="FX135" s="12"/>
      <c r="FY135" s="12"/>
      <c r="FZ135" s="12"/>
      <c r="GA135" s="12"/>
      <c r="GB135" s="12"/>
      <c r="GC135" s="12"/>
      <c r="GD135" s="12"/>
      <c r="GE135" s="12"/>
      <c r="GF135" s="12"/>
      <c r="GG135" s="12"/>
      <c r="GH135" s="12"/>
      <c r="GI135" s="12"/>
      <c r="GJ135" s="12"/>
      <c r="GK135" s="12"/>
      <c r="GL135" s="12"/>
      <c r="GM135" s="12"/>
      <c r="GN135" s="12"/>
      <c r="GO135" s="12"/>
      <c r="GP135" s="12"/>
      <c r="GQ135" s="12"/>
      <c r="GR135" s="12"/>
      <c r="GS135" s="12"/>
      <c r="GT135" s="12"/>
      <c r="GU135" s="12"/>
      <c r="GV135" s="12"/>
      <c r="GW135" s="12"/>
      <c r="GX135" s="12"/>
      <c r="GY135" s="12"/>
      <c r="GZ135" s="12"/>
      <c r="HA135" s="12"/>
      <c r="HB135" s="12"/>
      <c r="HC135" s="12"/>
      <c r="HD135" s="12"/>
      <c r="HE135" s="12"/>
      <c r="HF135" s="12"/>
      <c r="HG135" s="12"/>
      <c r="HH135" s="12"/>
      <c r="HI135" s="12"/>
      <c r="HJ135" s="12"/>
      <c r="HK135" s="12"/>
      <c r="HL135" s="12"/>
      <c r="HM135" s="12"/>
      <c r="HN135" s="12"/>
      <c r="HO135" s="12"/>
      <c r="HP135" s="12"/>
      <c r="HQ135" s="12"/>
      <c r="HR135" s="12"/>
      <c r="HS135" s="12"/>
      <c r="HT135" s="12"/>
      <c r="HU135" s="12"/>
      <c r="HV135" s="12"/>
      <c r="HW135" s="12"/>
      <c r="HX135" s="12"/>
      <c r="HY135" s="12"/>
      <c r="HZ135" s="12"/>
      <c r="IA135" s="12"/>
      <c r="IB135" s="12"/>
      <c r="IC135" s="12"/>
      <c r="ID135" s="12"/>
      <c r="IE135" s="12"/>
      <c r="IF135" s="12"/>
      <c r="IG135" s="12"/>
      <c r="IH135" s="12"/>
      <c r="II135" s="12"/>
      <c r="IJ135" s="12"/>
      <c r="IK135" s="12"/>
      <c r="IL135" s="12"/>
      <c r="IM135" s="12"/>
      <c r="IN135" s="12"/>
      <c r="IO135" s="12"/>
      <c r="IP135" s="12"/>
      <c r="IQ135" s="12"/>
      <c r="IR135" s="12"/>
      <c r="IS135" s="12"/>
      <c r="IT135" s="12"/>
      <c r="IU135" s="12"/>
      <c r="IV135" s="12"/>
      <c r="IW135" s="12"/>
      <c r="IX135" s="12"/>
      <c r="IY135" s="12"/>
      <c r="IZ135" s="12"/>
      <c r="JA135" s="12"/>
      <c r="JB135" s="12"/>
      <c r="JC135" s="12"/>
      <c r="JD135" s="12"/>
      <c r="JE135" s="12"/>
      <c r="JF135" s="12"/>
      <c r="JG135" s="12"/>
      <c r="JH135" s="12"/>
      <c r="JI135" s="12"/>
      <c r="JJ135" s="12"/>
      <c r="JK135" s="12"/>
      <c r="JL135" s="12"/>
      <c r="JM135" s="12"/>
      <c r="JN135" s="12"/>
      <c r="JO135" s="12"/>
      <c r="JP135" s="12"/>
      <c r="JQ135" s="12"/>
      <c r="JR135" s="12"/>
      <c r="JS135" s="12"/>
      <c r="JT135" s="12"/>
      <c r="JU135" s="12"/>
      <c r="JV135" s="12"/>
      <c r="JW135" s="12"/>
      <c r="JX135" s="12"/>
      <c r="JY135" s="12"/>
      <c r="JZ135" s="12"/>
      <c r="KA135" s="12"/>
      <c r="KB135" s="12"/>
      <c r="KC135" s="12"/>
      <c r="KD135" s="12"/>
      <c r="KE135" s="12"/>
      <c r="KF135" s="12"/>
      <c r="KG135" s="12"/>
      <c r="KH135" s="12"/>
      <c r="KI135" s="12"/>
      <c r="KJ135" s="12"/>
      <c r="KK135" s="12"/>
      <c r="KL135" s="12"/>
      <c r="KM135" s="12"/>
      <c r="KN135" s="12"/>
      <c r="KO135" s="12"/>
      <c r="KP135" s="12"/>
      <c r="KQ135" s="12"/>
      <c r="KR135" s="12"/>
      <c r="KS135" s="12"/>
      <c r="KT135" s="12"/>
      <c r="KU135" s="12"/>
      <c r="KV135" s="12"/>
      <c r="KW135" s="12"/>
      <c r="KX135" s="12"/>
      <c r="KY135" s="12"/>
      <c r="KZ135" s="12"/>
      <c r="LA135" s="12"/>
      <c r="LB135" s="12"/>
      <c r="LC135" s="12"/>
      <c r="LD135" s="12"/>
      <c r="LE135" s="12"/>
      <c r="LF135" s="12"/>
      <c r="LG135" s="12"/>
      <c r="LH135" s="12"/>
      <c r="LI135" s="12"/>
      <c r="LJ135" s="12"/>
      <c r="LK135" s="12"/>
      <c r="LL135" s="12"/>
      <c r="LM135" s="12"/>
      <c r="LN135" s="12"/>
      <c r="LO135" s="12"/>
      <c r="LP135" s="12"/>
      <c r="LQ135" s="12"/>
      <c r="LR135" s="12"/>
      <c r="LS135" s="12"/>
      <c r="LT135" s="12"/>
      <c r="LU135" s="12"/>
      <c r="LV135" s="12"/>
      <c r="LW135" s="12"/>
      <c r="LX135" s="12"/>
      <c r="LY135" s="12"/>
      <c r="LZ135" s="12"/>
      <c r="MA135" s="12"/>
      <c r="MB135" s="12"/>
      <c r="MC135" s="12"/>
      <c r="MD135" s="12"/>
      <c r="ME135" s="12"/>
      <c r="MF135" s="12"/>
      <c r="MG135" s="12"/>
      <c r="MH135" s="12"/>
      <c r="MI135" s="12"/>
      <c r="MJ135" s="12"/>
      <c r="MK135" s="12"/>
      <c r="ML135" s="12"/>
      <c r="MM135" s="12"/>
      <c r="MN135" s="12"/>
      <c r="MO135" s="12"/>
      <c r="MP135" s="12"/>
      <c r="MQ135" s="12"/>
      <c r="MR135" s="12"/>
      <c r="MS135" s="12"/>
      <c r="MT135" s="12"/>
      <c r="MU135" s="12"/>
      <c r="MV135" s="12"/>
      <c r="MW135" s="12"/>
      <c r="MX135" s="12"/>
      <c r="MY135" s="12"/>
      <c r="MZ135" s="12"/>
      <c r="NA135" s="12"/>
      <c r="NB135" s="12"/>
      <c r="NC135" s="12"/>
      <c r="ND135" s="12"/>
      <c r="NE135" s="12"/>
      <c r="NF135" s="12"/>
      <c r="NG135" s="12"/>
      <c r="NH135" s="12"/>
      <c r="NI135" s="12"/>
      <c r="NJ135" s="12"/>
      <c r="NK135" s="12"/>
      <c r="NL135" s="12"/>
      <c r="NM135" s="12"/>
      <c r="NN135" s="12"/>
      <c r="NO135" s="12"/>
      <c r="NP135" s="12"/>
      <c r="NQ135" s="12"/>
      <c r="NR135" s="12"/>
      <c r="NS135" s="12"/>
      <c r="NT135" s="12"/>
      <c r="NU135" s="12"/>
      <c r="NV135" s="12"/>
      <c r="NW135" s="12"/>
      <c r="NX135" s="12"/>
      <c r="NY135" s="12"/>
      <c r="NZ135" s="12"/>
      <c r="OA135" s="12"/>
      <c r="OB135" s="12"/>
      <c r="OC135" s="12"/>
      <c r="OD135" s="12"/>
      <c r="OE135" s="12"/>
      <c r="OF135" s="12"/>
      <c r="OG135" s="12"/>
      <c r="OH135" s="12"/>
      <c r="OI135" s="12"/>
      <c r="OJ135" s="12"/>
      <c r="OK135" s="12"/>
      <c r="OL135" s="12"/>
      <c r="OM135" s="12"/>
      <c r="ON135" s="12"/>
      <c r="OO135" s="12"/>
      <c r="OP135" s="12"/>
      <c r="OQ135" s="12"/>
      <c r="OR135" s="12"/>
      <c r="OS135" s="12"/>
      <c r="OT135" s="12"/>
      <c r="OU135" s="12"/>
      <c r="OV135" s="12"/>
      <c r="OW135" s="12"/>
      <c r="OX135" s="12"/>
      <c r="OY135" s="12"/>
      <c r="OZ135" s="12"/>
      <c r="PA135" s="12"/>
      <c r="PB135" s="12"/>
      <c r="PC135" s="12"/>
      <c r="PD135" s="12"/>
      <c r="PE135" s="12"/>
      <c r="PF135" s="12"/>
      <c r="PG135" s="12"/>
      <c r="PH135" s="12"/>
      <c r="PI135" s="12"/>
      <c r="PJ135" s="12"/>
      <c r="PK135" s="12"/>
      <c r="PL135" s="12"/>
      <c r="PM135" s="12"/>
      <c r="PN135" s="12"/>
      <c r="PO135" s="12"/>
      <c r="PP135" s="12"/>
      <c r="PQ135" s="12"/>
      <c r="PR135" s="12"/>
      <c r="PS135" s="12"/>
      <c r="PT135" s="12"/>
      <c r="PU135" s="12"/>
      <c r="PV135" s="12"/>
      <c r="PW135" s="12"/>
      <c r="PX135" s="12"/>
      <c r="PY135" s="12"/>
      <c r="PZ135" s="12"/>
      <c r="QA135" s="12"/>
      <c r="QB135" s="12"/>
      <c r="QC135" s="12"/>
      <c r="QD135" s="12"/>
      <c r="QE135" s="12"/>
      <c r="QF135" s="12"/>
      <c r="QG135" s="12"/>
      <c r="QH135" s="12"/>
      <c r="QI135" s="12"/>
      <c r="QJ135" s="12"/>
      <c r="QK135" s="12"/>
      <c r="QL135" s="12"/>
      <c r="QM135" s="12"/>
      <c r="QN135" s="12"/>
      <c r="QO135" s="12"/>
      <c r="QP135" s="12"/>
      <c r="QQ135" s="12"/>
      <c r="QR135" s="12"/>
      <c r="QS135" s="12"/>
      <c r="QT135" s="12"/>
      <c r="QU135" s="12"/>
      <c r="QV135" s="12"/>
      <c r="QW135" s="12"/>
      <c r="QX135" s="12"/>
      <c r="QY135" s="12"/>
      <c r="QZ135" s="12"/>
      <c r="RA135" s="12"/>
      <c r="RB135" s="12"/>
      <c r="RC135" s="12"/>
      <c r="RD135" s="12"/>
      <c r="RE135" s="12"/>
      <c r="RF135" s="12"/>
      <c r="RG135" s="12"/>
      <c r="RH135" s="12"/>
      <c r="RI135" s="12"/>
      <c r="RJ135" s="12"/>
      <c r="RK135" s="12"/>
      <c r="RL135" s="12"/>
      <c r="RM135" s="12"/>
      <c r="RN135" s="12"/>
      <c r="RO135" s="12"/>
      <c r="RP135" s="12"/>
      <c r="RQ135" s="12"/>
      <c r="RR135" s="12"/>
      <c r="RS135" s="12"/>
      <c r="RT135" s="12"/>
      <c r="RU135" s="12"/>
      <c r="RV135" s="12"/>
      <c r="RW135" s="12"/>
      <c r="RX135" s="12"/>
      <c r="RY135" s="12"/>
      <c r="RZ135" s="12"/>
      <c r="SA135" s="12"/>
      <c r="SB135" s="12"/>
      <c r="SC135" s="12"/>
      <c r="SD135" s="12"/>
      <c r="SE135" s="12"/>
      <c r="SF135" s="12"/>
      <c r="SG135" s="12"/>
      <c r="SH135" s="12"/>
      <c r="SI135" s="12"/>
      <c r="SJ135" s="12"/>
      <c r="SK135" s="12"/>
      <c r="SL135" s="12"/>
      <c r="SM135" s="12"/>
      <c r="SN135" s="12"/>
      <c r="SO135" s="12"/>
      <c r="SP135" s="12"/>
      <c r="SQ135" s="12"/>
      <c r="SR135" s="12"/>
      <c r="SS135" s="12"/>
      <c r="ST135" s="12"/>
      <c r="SU135" s="12"/>
      <c r="SV135" s="12"/>
      <c r="SW135" s="12"/>
      <c r="SX135" s="12"/>
      <c r="SY135" s="12"/>
      <c r="SZ135" s="12"/>
      <c r="TA135" s="12"/>
      <c r="TB135" s="12"/>
      <c r="TC135" s="12"/>
      <c r="TD135" s="12"/>
      <c r="TE135" s="12"/>
      <c r="TF135" s="12"/>
      <c r="TG135" s="12"/>
      <c r="TH135" s="12"/>
      <c r="TI135" s="12"/>
      <c r="TJ135" s="12"/>
      <c r="TK135" s="12"/>
      <c r="TL135" s="12"/>
      <c r="TM135" s="12"/>
      <c r="TN135" s="12"/>
      <c r="TO135" s="12"/>
      <c r="TP135" s="12"/>
      <c r="TQ135" s="12"/>
      <c r="TR135" s="12"/>
      <c r="TS135" s="12"/>
      <c r="TT135" s="12"/>
      <c r="TU135" s="12"/>
      <c r="TV135" s="12"/>
      <c r="TW135" s="12"/>
      <c r="TX135" s="12"/>
      <c r="TY135" s="12"/>
      <c r="TZ135" s="12"/>
      <c r="UA135" s="12"/>
      <c r="UB135" s="12"/>
      <c r="UC135" s="12"/>
      <c r="UD135" s="12"/>
      <c r="UE135" s="12"/>
      <c r="UF135" s="12"/>
      <c r="UG135" s="12"/>
      <c r="UH135" s="12"/>
      <c r="UI135" s="12"/>
      <c r="UJ135" s="12"/>
      <c r="UK135" s="12"/>
      <c r="UL135" s="12"/>
      <c r="UM135" s="12"/>
      <c r="UN135" s="12"/>
      <c r="UO135" s="12"/>
      <c r="UP135" s="12"/>
      <c r="UQ135" s="12"/>
      <c r="UR135" s="12"/>
      <c r="US135" s="12"/>
      <c r="UT135" s="12"/>
      <c r="UU135" s="12"/>
      <c r="UV135" s="12"/>
      <c r="UW135" s="12"/>
      <c r="UX135" s="12"/>
      <c r="UY135" s="12"/>
      <c r="UZ135" s="12"/>
      <c r="VA135" s="12"/>
      <c r="VB135" s="12"/>
      <c r="VC135" s="12"/>
      <c r="VD135" s="12"/>
      <c r="VE135" s="12"/>
      <c r="VF135" s="12"/>
      <c r="VG135" s="12"/>
      <c r="VH135" s="12"/>
      <c r="VI135" s="12"/>
      <c r="VJ135" s="12"/>
      <c r="VK135" s="12"/>
      <c r="VL135" s="12"/>
      <c r="VM135" s="12"/>
      <c r="VN135" s="12"/>
      <c r="VO135" s="12"/>
      <c r="VP135" s="12"/>
      <c r="VQ135" s="12"/>
      <c r="VR135" s="12"/>
      <c r="VS135" s="12"/>
      <c r="VT135" s="12"/>
      <c r="VU135" s="12"/>
      <c r="VV135" s="12"/>
      <c r="VW135" s="12"/>
      <c r="VX135" s="12"/>
      <c r="VY135" s="12"/>
      <c r="VZ135" s="12"/>
      <c r="WA135" s="12"/>
      <c r="WB135" s="12"/>
      <c r="WC135" s="12"/>
      <c r="WD135" s="12"/>
      <c r="WE135" s="12"/>
      <c r="WF135" s="12"/>
      <c r="WG135" s="12"/>
      <c r="WH135" s="12"/>
      <c r="WI135" s="12"/>
      <c r="WJ135" s="12"/>
      <c r="WK135" s="12"/>
      <c r="WL135" s="12"/>
      <c r="WM135" s="12"/>
      <c r="WN135" s="12"/>
      <c r="WO135" s="12"/>
      <c r="WP135" s="12"/>
      <c r="WQ135" s="12"/>
      <c r="WR135" s="12"/>
      <c r="WS135" s="12"/>
      <c r="WT135" s="12"/>
      <c r="WU135" s="12"/>
      <c r="WV135" s="12"/>
      <c r="WW135" s="12"/>
      <c r="WX135" s="12"/>
      <c r="WY135" s="12"/>
      <c r="WZ135" s="12"/>
      <c r="XA135" s="12"/>
      <c r="XB135" s="12"/>
      <c r="XC135" s="12"/>
      <c r="XD135" s="12"/>
      <c r="XE135" s="12"/>
      <c r="XF135" s="12"/>
      <c r="XG135" s="12"/>
      <c r="XH135" s="12"/>
      <c r="XI135" s="12"/>
      <c r="XJ135" s="12"/>
      <c r="XK135" s="12"/>
      <c r="XL135" s="12"/>
      <c r="XM135" s="12"/>
      <c r="XN135" s="12"/>
      <c r="XO135" s="12"/>
      <c r="XP135" s="12"/>
      <c r="XQ135" s="12"/>
      <c r="XR135" s="12"/>
      <c r="XS135" s="12"/>
      <c r="XT135" s="12"/>
      <c r="XU135" s="12"/>
      <c r="XV135" s="12"/>
      <c r="XW135" s="12"/>
      <c r="XX135" s="12"/>
      <c r="XY135" s="12"/>
      <c r="XZ135" s="12"/>
      <c r="YA135" s="12"/>
      <c r="YB135" s="12"/>
      <c r="YC135" s="12"/>
      <c r="YD135" s="12"/>
      <c r="YE135" s="12"/>
      <c r="YF135" s="12"/>
      <c r="YG135" s="12"/>
      <c r="YH135" s="12"/>
      <c r="YI135" s="12"/>
      <c r="YJ135" s="12"/>
      <c r="YK135" s="12"/>
      <c r="YL135" s="12"/>
      <c r="YM135" s="12"/>
      <c r="YN135" s="12"/>
      <c r="YO135" s="12"/>
      <c r="YP135" s="12"/>
      <c r="YQ135" s="12"/>
      <c r="YR135" s="12"/>
      <c r="YS135" s="12"/>
      <c r="YT135" s="12"/>
      <c r="YU135" s="12"/>
      <c r="YV135" s="12"/>
      <c r="YW135" s="12"/>
      <c r="YX135" s="12"/>
      <c r="YY135" s="12"/>
      <c r="YZ135" s="12"/>
      <c r="ZA135" s="12"/>
      <c r="ZB135" s="12"/>
      <c r="ZC135" s="12"/>
      <c r="ZD135" s="12"/>
      <c r="ZE135" s="12"/>
      <c r="ZF135" s="12"/>
      <c r="ZG135" s="12"/>
      <c r="ZH135" s="12"/>
      <c r="ZI135" s="12"/>
      <c r="ZJ135" s="12"/>
      <c r="ZK135" s="12"/>
      <c r="ZL135" s="12"/>
      <c r="ZM135" s="12"/>
      <c r="ZN135" s="12"/>
      <c r="ZO135" s="12"/>
      <c r="ZP135" s="12"/>
      <c r="ZQ135" s="12"/>
      <c r="ZR135" s="12"/>
      <c r="ZS135" s="12"/>
      <c r="ZT135" s="12"/>
      <c r="ZU135" s="12"/>
      <c r="ZV135" s="12"/>
      <c r="ZW135" s="12"/>
      <c r="ZX135" s="12"/>
      <c r="ZY135" s="12"/>
      <c r="ZZ135" s="12"/>
      <c r="AAA135" s="12"/>
      <c r="AAB135" s="12"/>
      <c r="AAC135" s="12"/>
      <c r="AAD135" s="12"/>
      <c r="AAE135" s="12"/>
      <c r="AAF135" s="12"/>
      <c r="AAG135" s="12"/>
      <c r="AAH135" s="12"/>
      <c r="AAI135" s="12"/>
      <c r="AAJ135" s="12"/>
      <c r="AAK135" s="12"/>
      <c r="AAL135" s="12"/>
      <c r="AAM135" s="12"/>
      <c r="AAN135" s="12"/>
      <c r="AAO135" s="12"/>
      <c r="AAP135" s="12"/>
      <c r="AAQ135" s="12"/>
      <c r="AAR135" s="12"/>
      <c r="AAS135" s="12"/>
      <c r="AAT135" s="12"/>
      <c r="AAU135" s="12"/>
      <c r="AAV135" s="12"/>
      <c r="AAW135" s="12"/>
      <c r="AAX135" s="12"/>
      <c r="AAY135" s="12"/>
      <c r="AAZ135" s="12"/>
      <c r="ABA135" s="12"/>
      <c r="ABB135" s="12"/>
      <c r="ABC135" s="12"/>
      <c r="ABD135" s="12"/>
      <c r="ABE135" s="12"/>
      <c r="ABF135" s="12"/>
      <c r="ABG135" s="12"/>
      <c r="ABH135" s="12"/>
      <c r="ABI135" s="12"/>
      <c r="ABJ135" s="12"/>
      <c r="ABK135" s="12"/>
      <c r="ABL135" s="12"/>
      <c r="ABM135" s="12"/>
      <c r="ABN135" s="12"/>
      <c r="ABO135" s="12"/>
      <c r="ABP135" s="12"/>
      <c r="ABQ135" s="12"/>
      <c r="ABR135" s="12"/>
      <c r="ABS135" s="12"/>
      <c r="ABT135" s="12"/>
      <c r="ABU135" s="12"/>
      <c r="ABV135" s="12"/>
      <c r="ABW135" s="12"/>
      <c r="ABX135" s="12"/>
      <c r="ABY135" s="12"/>
      <c r="ABZ135" s="12"/>
      <c r="ACA135" s="12"/>
      <c r="ACB135" s="12"/>
      <c r="ACC135" s="12"/>
      <c r="ACD135" s="12"/>
      <c r="ACE135" s="12"/>
      <c r="ACF135" s="12"/>
      <c r="ACG135" s="12"/>
      <c r="ACH135" s="12"/>
      <c r="ACI135" s="12"/>
      <c r="ACJ135" s="12"/>
      <c r="ACK135" s="12"/>
      <c r="ACL135" s="12"/>
      <c r="ACM135" s="12"/>
      <c r="ACN135" s="12"/>
      <c r="ACO135" s="12"/>
      <c r="ACP135" s="12"/>
      <c r="ACQ135" s="12"/>
      <c r="ACR135" s="12"/>
      <c r="ACS135" s="12"/>
      <c r="ACT135" s="12"/>
      <c r="ACU135" s="12"/>
      <c r="ACV135" s="12"/>
      <c r="ACW135" s="12"/>
      <c r="ACX135" s="12"/>
      <c r="ACY135" s="12"/>
      <c r="ACZ135" s="12"/>
      <c r="ADA135" s="12"/>
    </row>
    <row r="136" spans="1:781" s="12" customFormat="1" ht="36" x14ac:dyDescent="0.3">
      <c r="A136" s="61">
        <v>2</v>
      </c>
      <c r="B136" s="44" t="s">
        <v>479</v>
      </c>
      <c r="C136" s="45" t="s">
        <v>273</v>
      </c>
      <c r="D136" s="46"/>
      <c r="E136" s="46"/>
      <c r="F136" s="46"/>
      <c r="G136" s="97"/>
      <c r="H136" s="46">
        <v>2</v>
      </c>
      <c r="I136" s="46" t="s">
        <v>243</v>
      </c>
      <c r="J136" s="46" t="s">
        <v>56</v>
      </c>
      <c r="K136" s="48">
        <v>2004</v>
      </c>
      <c r="L136" s="49">
        <v>38235</v>
      </c>
      <c r="M136" s="50">
        <v>227000</v>
      </c>
      <c r="N136" s="51"/>
      <c r="O136" s="51"/>
      <c r="P136" s="52" t="s">
        <v>42</v>
      </c>
      <c r="Q136" s="53" t="s">
        <v>480</v>
      </c>
      <c r="R136" s="54" t="s">
        <v>432</v>
      </c>
      <c r="S136" s="55" t="str">
        <f t="shared" si="16"/>
        <v>P</v>
      </c>
      <c r="T136" s="56"/>
      <c r="U136" s="56"/>
      <c r="V136" s="56"/>
      <c r="W136" s="56"/>
      <c r="X136" s="56"/>
      <c r="Y136" s="56"/>
      <c r="Z136" s="56"/>
      <c r="AB136" s="57">
        <f t="shared" si="26"/>
        <v>0.11968451793765122</v>
      </c>
      <c r="AC136" s="57">
        <f t="shared" si="20"/>
        <v>0</v>
      </c>
      <c r="AD136" s="57">
        <f t="shared" si="21"/>
        <v>0</v>
      </c>
      <c r="AE136" s="57">
        <f t="shared" si="22"/>
        <v>0.11968451793765122</v>
      </c>
      <c r="AF136" s="58"/>
      <c r="AG136" s="58">
        <f t="shared" si="30"/>
        <v>0</v>
      </c>
      <c r="AH136" s="58">
        <f t="shared" si="31"/>
        <v>0.11968451793765122</v>
      </c>
      <c r="AI136" s="58">
        <f t="shared" si="32"/>
        <v>0</v>
      </c>
    </row>
    <row r="137" spans="1:781" s="12" customFormat="1" ht="48" x14ac:dyDescent="0.3">
      <c r="A137" s="61">
        <v>2</v>
      </c>
      <c r="B137" s="44" t="s">
        <v>481</v>
      </c>
      <c r="C137" s="45" t="s">
        <v>65</v>
      </c>
      <c r="D137" s="46" t="s">
        <v>482</v>
      </c>
      <c r="E137" s="46"/>
      <c r="F137" s="46"/>
      <c r="G137" s="97">
        <v>20000000</v>
      </c>
      <c r="H137" s="46">
        <v>1</v>
      </c>
      <c r="I137" s="46" t="s">
        <v>41</v>
      </c>
      <c r="J137" s="46" t="s">
        <v>243</v>
      </c>
      <c r="K137" s="48">
        <v>2004</v>
      </c>
      <c r="L137" s="49">
        <v>38129</v>
      </c>
      <c r="M137" s="50">
        <v>160000</v>
      </c>
      <c r="N137" s="51"/>
      <c r="O137" s="51"/>
      <c r="P137" s="52" t="s">
        <v>42</v>
      </c>
      <c r="Q137" s="53" t="s">
        <v>483</v>
      </c>
      <c r="R137" s="54" t="s">
        <v>432</v>
      </c>
      <c r="S137" s="55" t="str">
        <f t="shared" si="16"/>
        <v>Coal</v>
      </c>
      <c r="T137" s="56"/>
      <c r="U137" s="56"/>
      <c r="V137" s="56"/>
      <c r="W137" s="56"/>
      <c r="X137" s="56"/>
      <c r="Y137" s="56"/>
      <c r="Z137" s="56"/>
      <c r="AB137" s="57">
        <f t="shared" si="26"/>
        <v>8.4359131586009675E-2</v>
      </c>
      <c r="AC137" s="57">
        <f t="shared" si="20"/>
        <v>0</v>
      </c>
      <c r="AD137" s="57">
        <f t="shared" si="21"/>
        <v>0</v>
      </c>
      <c r="AE137" s="57">
        <f t="shared" si="22"/>
        <v>8.4359131586009675E-2</v>
      </c>
      <c r="AF137" s="58"/>
      <c r="AG137" s="58">
        <f t="shared" si="30"/>
        <v>0</v>
      </c>
      <c r="AH137" s="58">
        <f t="shared" si="31"/>
        <v>8.4359131586009675E-2</v>
      </c>
      <c r="AI137" s="58">
        <f t="shared" si="32"/>
        <v>0</v>
      </c>
    </row>
    <row r="138" spans="1:781" s="99" customFormat="1" ht="36" x14ac:dyDescent="0.3">
      <c r="A138" s="64">
        <v>3</v>
      </c>
      <c r="B138" s="44" t="s">
        <v>484</v>
      </c>
      <c r="C138" s="45" t="s">
        <v>243</v>
      </c>
      <c r="D138" s="46"/>
      <c r="E138" s="46"/>
      <c r="F138" s="46"/>
      <c r="G138" s="97"/>
      <c r="H138" s="46">
        <v>1</v>
      </c>
      <c r="I138" s="46" t="s">
        <v>41</v>
      </c>
      <c r="J138" s="46" t="s">
        <v>243</v>
      </c>
      <c r="K138" s="48">
        <v>2004</v>
      </c>
      <c r="L138" s="49">
        <v>38066</v>
      </c>
      <c r="M138" s="50">
        <v>30000</v>
      </c>
      <c r="N138" s="51">
        <v>0.7</v>
      </c>
      <c r="O138" s="51"/>
      <c r="P138" s="52" t="s">
        <v>430</v>
      </c>
      <c r="Q138" s="53" t="s">
        <v>485</v>
      </c>
      <c r="R138" s="54"/>
      <c r="S138" s="55" t="str">
        <f t="shared" si="16"/>
        <v>U</v>
      </c>
      <c r="T138" s="56"/>
      <c r="U138" s="56"/>
      <c r="V138" s="56"/>
      <c r="W138" s="56"/>
      <c r="X138" s="56"/>
      <c r="Y138" s="56"/>
      <c r="Z138" s="56"/>
      <c r="AA138" s="12"/>
      <c r="AB138" s="57">
        <f t="shared" si="26"/>
        <v>1.5817337172376815E-2</v>
      </c>
      <c r="AC138" s="57">
        <f t="shared" si="20"/>
        <v>1.7948717948717947E-2</v>
      </c>
      <c r="AD138" s="57">
        <f t="shared" si="21"/>
        <v>0</v>
      </c>
      <c r="AE138" s="57">
        <f t="shared" si="22"/>
        <v>3.3766055121094762E-2</v>
      </c>
      <c r="AF138" s="58"/>
      <c r="AG138" s="58">
        <f t="shared" si="30"/>
        <v>0</v>
      </c>
      <c r="AH138" s="58">
        <f t="shared" si="31"/>
        <v>0</v>
      </c>
      <c r="AI138" s="58">
        <f t="shared" si="32"/>
        <v>3.3766055121094762E-2</v>
      </c>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c r="DA138" s="12"/>
      <c r="DB138" s="12"/>
      <c r="DC138" s="12"/>
      <c r="DD138" s="12"/>
      <c r="DE138" s="12"/>
      <c r="DF138" s="12"/>
      <c r="DG138" s="12"/>
      <c r="DH138" s="12"/>
      <c r="DI138" s="12"/>
      <c r="DJ138" s="12"/>
      <c r="DK138" s="12"/>
      <c r="DL138" s="12"/>
      <c r="DM138" s="12"/>
      <c r="DN138" s="12"/>
      <c r="DO138" s="12"/>
      <c r="DP138" s="12"/>
      <c r="DQ138" s="12"/>
      <c r="DR138" s="12"/>
      <c r="DS138" s="12"/>
      <c r="DT138" s="12"/>
      <c r="DU138" s="12"/>
      <c r="DV138" s="12"/>
      <c r="DW138" s="12"/>
      <c r="DX138" s="12"/>
      <c r="DY138" s="12"/>
      <c r="DZ138" s="12"/>
      <c r="EA138" s="12"/>
      <c r="EB138" s="12"/>
      <c r="EC138" s="12"/>
      <c r="ED138" s="12"/>
      <c r="EE138" s="12"/>
      <c r="EF138" s="12"/>
      <c r="EG138" s="12"/>
      <c r="EH138" s="12"/>
      <c r="EI138" s="12"/>
      <c r="EJ138" s="12"/>
      <c r="EK138" s="12"/>
      <c r="EL138" s="12"/>
      <c r="EM138" s="12"/>
      <c r="EN138" s="12"/>
      <c r="EO138" s="12"/>
      <c r="EP138" s="12"/>
      <c r="EQ138" s="12"/>
      <c r="ER138" s="12"/>
      <c r="ES138" s="12"/>
      <c r="ET138" s="12"/>
      <c r="EU138" s="12"/>
      <c r="EV138" s="12"/>
      <c r="EW138" s="12"/>
      <c r="EX138" s="12"/>
      <c r="EY138" s="12"/>
      <c r="EZ138" s="12"/>
      <c r="FA138" s="12"/>
      <c r="FB138" s="12"/>
      <c r="FC138" s="12"/>
      <c r="FD138" s="12"/>
      <c r="FE138" s="12"/>
      <c r="FF138" s="12"/>
      <c r="FG138" s="12"/>
      <c r="FH138" s="12"/>
      <c r="FI138" s="12"/>
      <c r="FJ138" s="12"/>
      <c r="FK138" s="12"/>
      <c r="FL138" s="12"/>
      <c r="FM138" s="12"/>
      <c r="FN138" s="12"/>
      <c r="FO138" s="12"/>
      <c r="FP138" s="12"/>
      <c r="FQ138" s="12"/>
      <c r="FR138" s="12"/>
      <c r="FS138" s="12"/>
      <c r="FT138" s="12"/>
      <c r="FU138" s="12"/>
      <c r="FV138" s="12"/>
      <c r="FW138" s="12"/>
      <c r="FX138" s="12"/>
      <c r="FY138" s="12"/>
      <c r="FZ138" s="12"/>
      <c r="GA138" s="12"/>
      <c r="GB138" s="12"/>
      <c r="GC138" s="12"/>
      <c r="GD138" s="12"/>
      <c r="GE138" s="12"/>
      <c r="GF138" s="12"/>
      <c r="GG138" s="12"/>
      <c r="GH138" s="12"/>
      <c r="GI138" s="12"/>
      <c r="GJ138" s="12"/>
      <c r="GK138" s="12"/>
      <c r="GL138" s="12"/>
      <c r="GM138" s="12"/>
      <c r="GN138" s="12"/>
      <c r="GO138" s="12"/>
      <c r="GP138" s="12"/>
      <c r="GQ138" s="12"/>
      <c r="GR138" s="12"/>
      <c r="GS138" s="12"/>
      <c r="GT138" s="12"/>
      <c r="GU138" s="12"/>
      <c r="GV138" s="12"/>
      <c r="GW138" s="12"/>
      <c r="GX138" s="12"/>
      <c r="GY138" s="12"/>
      <c r="GZ138" s="12"/>
      <c r="HA138" s="12"/>
      <c r="HB138" s="12"/>
      <c r="HC138" s="12"/>
      <c r="HD138" s="12"/>
      <c r="HE138" s="12"/>
      <c r="HF138" s="12"/>
      <c r="HG138" s="12"/>
      <c r="HH138" s="12"/>
      <c r="HI138" s="12"/>
      <c r="HJ138" s="12"/>
      <c r="HK138" s="12"/>
      <c r="HL138" s="12"/>
      <c r="HM138" s="12"/>
      <c r="HN138" s="12"/>
      <c r="HO138" s="12"/>
      <c r="HP138" s="12"/>
      <c r="HQ138" s="12"/>
      <c r="HR138" s="12"/>
      <c r="HS138" s="12"/>
      <c r="HT138" s="12"/>
      <c r="HU138" s="12"/>
      <c r="HV138" s="12"/>
      <c r="HW138" s="12"/>
      <c r="HX138" s="12"/>
      <c r="HY138" s="12"/>
      <c r="HZ138" s="12"/>
      <c r="IA138" s="12"/>
      <c r="IB138" s="12"/>
      <c r="IC138" s="12"/>
      <c r="ID138" s="12"/>
      <c r="IE138" s="12"/>
      <c r="IF138" s="12"/>
      <c r="IG138" s="12"/>
      <c r="IH138" s="12"/>
      <c r="II138" s="12"/>
      <c r="IJ138" s="12"/>
      <c r="IK138" s="12"/>
      <c r="IL138" s="12"/>
      <c r="IM138" s="12"/>
      <c r="IN138" s="12"/>
      <c r="IO138" s="12"/>
      <c r="IP138" s="12"/>
      <c r="IQ138" s="12"/>
      <c r="IR138" s="12"/>
      <c r="IS138" s="12"/>
      <c r="IT138" s="12"/>
      <c r="IU138" s="12"/>
      <c r="IV138" s="12"/>
      <c r="IW138" s="12"/>
      <c r="IX138" s="12"/>
      <c r="IY138" s="12"/>
      <c r="IZ138" s="12"/>
      <c r="JA138" s="12"/>
      <c r="JB138" s="12"/>
      <c r="JC138" s="12"/>
      <c r="JD138" s="12"/>
      <c r="JE138" s="12"/>
      <c r="JF138" s="12"/>
      <c r="JG138" s="12"/>
      <c r="JH138" s="12"/>
      <c r="JI138" s="12"/>
      <c r="JJ138" s="12"/>
      <c r="JK138" s="12"/>
      <c r="JL138" s="12"/>
      <c r="JM138" s="12"/>
      <c r="JN138" s="12"/>
      <c r="JO138" s="12"/>
      <c r="JP138" s="12"/>
      <c r="JQ138" s="12"/>
      <c r="JR138" s="12"/>
      <c r="JS138" s="12"/>
      <c r="JT138" s="12"/>
      <c r="JU138" s="12"/>
      <c r="JV138" s="12"/>
      <c r="JW138" s="12"/>
      <c r="JX138" s="12"/>
      <c r="JY138" s="12"/>
      <c r="JZ138" s="12"/>
      <c r="KA138" s="12"/>
      <c r="KB138" s="12"/>
      <c r="KC138" s="12"/>
      <c r="KD138" s="12"/>
      <c r="KE138" s="12"/>
      <c r="KF138" s="12"/>
      <c r="KG138" s="12"/>
      <c r="KH138" s="12"/>
      <c r="KI138" s="12"/>
      <c r="KJ138" s="12"/>
      <c r="KK138" s="12"/>
      <c r="KL138" s="12"/>
      <c r="KM138" s="12"/>
      <c r="KN138" s="12"/>
      <c r="KO138" s="12"/>
      <c r="KP138" s="12"/>
      <c r="KQ138" s="12"/>
      <c r="KR138" s="12"/>
      <c r="KS138" s="12"/>
      <c r="KT138" s="12"/>
      <c r="KU138" s="12"/>
      <c r="KV138" s="12"/>
      <c r="KW138" s="12"/>
      <c r="KX138" s="12"/>
      <c r="KY138" s="12"/>
      <c r="KZ138" s="12"/>
      <c r="LA138" s="12"/>
      <c r="LB138" s="12"/>
      <c r="LC138" s="12"/>
      <c r="LD138" s="12"/>
      <c r="LE138" s="12"/>
      <c r="LF138" s="12"/>
      <c r="LG138" s="12"/>
      <c r="LH138" s="12"/>
      <c r="LI138" s="12"/>
      <c r="LJ138" s="12"/>
      <c r="LK138" s="12"/>
      <c r="LL138" s="12"/>
      <c r="LM138" s="12"/>
      <c r="LN138" s="12"/>
      <c r="LO138" s="12"/>
      <c r="LP138" s="12"/>
      <c r="LQ138" s="12"/>
      <c r="LR138" s="12"/>
      <c r="LS138" s="12"/>
      <c r="LT138" s="12"/>
      <c r="LU138" s="12"/>
      <c r="LV138" s="12"/>
      <c r="LW138" s="12"/>
      <c r="LX138" s="12"/>
      <c r="LY138" s="12"/>
      <c r="LZ138" s="12"/>
      <c r="MA138" s="12"/>
      <c r="MB138" s="12"/>
      <c r="MC138" s="12"/>
      <c r="MD138" s="12"/>
      <c r="ME138" s="12"/>
      <c r="MF138" s="12"/>
      <c r="MG138" s="12"/>
      <c r="MH138" s="12"/>
      <c r="MI138" s="12"/>
      <c r="MJ138" s="12"/>
      <c r="MK138" s="12"/>
      <c r="ML138" s="12"/>
      <c r="MM138" s="12"/>
      <c r="MN138" s="12"/>
      <c r="MO138" s="12"/>
      <c r="MP138" s="12"/>
      <c r="MQ138" s="12"/>
      <c r="MR138" s="12"/>
      <c r="MS138" s="12"/>
      <c r="MT138" s="12"/>
      <c r="MU138" s="12"/>
      <c r="MV138" s="12"/>
      <c r="MW138" s="12"/>
      <c r="MX138" s="12"/>
      <c r="MY138" s="12"/>
      <c r="MZ138" s="12"/>
      <c r="NA138" s="12"/>
      <c r="NB138" s="12"/>
      <c r="NC138" s="12"/>
      <c r="ND138" s="12"/>
      <c r="NE138" s="12"/>
      <c r="NF138" s="12"/>
      <c r="NG138" s="12"/>
      <c r="NH138" s="12"/>
      <c r="NI138" s="12"/>
      <c r="NJ138" s="12"/>
      <c r="NK138" s="12"/>
      <c r="NL138" s="12"/>
      <c r="NM138" s="12"/>
      <c r="NN138" s="12"/>
      <c r="NO138" s="12"/>
      <c r="NP138" s="12"/>
      <c r="NQ138" s="12"/>
      <c r="NR138" s="12"/>
      <c r="NS138" s="12"/>
      <c r="NT138" s="12"/>
      <c r="NU138" s="12"/>
      <c r="NV138" s="12"/>
      <c r="NW138" s="12"/>
      <c r="NX138" s="12"/>
      <c r="NY138" s="12"/>
      <c r="NZ138" s="12"/>
      <c r="OA138" s="12"/>
      <c r="OB138" s="12"/>
      <c r="OC138" s="12"/>
      <c r="OD138" s="12"/>
      <c r="OE138" s="12"/>
      <c r="OF138" s="12"/>
      <c r="OG138" s="12"/>
      <c r="OH138" s="12"/>
      <c r="OI138" s="12"/>
      <c r="OJ138" s="12"/>
      <c r="OK138" s="12"/>
      <c r="OL138" s="12"/>
      <c r="OM138" s="12"/>
      <c r="ON138" s="12"/>
      <c r="OO138" s="12"/>
      <c r="OP138" s="12"/>
      <c r="OQ138" s="12"/>
      <c r="OR138" s="12"/>
      <c r="OS138" s="12"/>
      <c r="OT138" s="12"/>
      <c r="OU138" s="12"/>
      <c r="OV138" s="12"/>
      <c r="OW138" s="12"/>
      <c r="OX138" s="12"/>
      <c r="OY138" s="12"/>
      <c r="OZ138" s="12"/>
      <c r="PA138" s="12"/>
      <c r="PB138" s="12"/>
      <c r="PC138" s="12"/>
      <c r="PD138" s="12"/>
      <c r="PE138" s="12"/>
      <c r="PF138" s="12"/>
      <c r="PG138" s="12"/>
      <c r="PH138" s="12"/>
      <c r="PI138" s="12"/>
      <c r="PJ138" s="12"/>
      <c r="PK138" s="12"/>
      <c r="PL138" s="12"/>
      <c r="PM138" s="12"/>
      <c r="PN138" s="12"/>
      <c r="PO138" s="12"/>
      <c r="PP138" s="12"/>
      <c r="PQ138" s="12"/>
      <c r="PR138" s="12"/>
      <c r="PS138" s="12"/>
      <c r="PT138" s="12"/>
      <c r="PU138" s="12"/>
      <c r="PV138" s="12"/>
      <c r="PW138" s="12"/>
      <c r="PX138" s="12"/>
      <c r="PY138" s="12"/>
      <c r="PZ138" s="12"/>
      <c r="QA138" s="12"/>
      <c r="QB138" s="12"/>
      <c r="QC138" s="12"/>
      <c r="QD138" s="12"/>
      <c r="QE138" s="12"/>
      <c r="QF138" s="12"/>
      <c r="QG138" s="12"/>
      <c r="QH138" s="12"/>
      <c r="QI138" s="12"/>
      <c r="QJ138" s="12"/>
      <c r="QK138" s="12"/>
      <c r="QL138" s="12"/>
      <c r="QM138" s="12"/>
      <c r="QN138" s="12"/>
      <c r="QO138" s="12"/>
      <c r="QP138" s="12"/>
      <c r="QQ138" s="12"/>
      <c r="QR138" s="12"/>
      <c r="QS138" s="12"/>
      <c r="QT138" s="12"/>
      <c r="QU138" s="12"/>
      <c r="QV138" s="12"/>
      <c r="QW138" s="12"/>
      <c r="QX138" s="12"/>
      <c r="QY138" s="12"/>
      <c r="QZ138" s="12"/>
      <c r="RA138" s="12"/>
      <c r="RB138" s="12"/>
      <c r="RC138" s="12"/>
      <c r="RD138" s="12"/>
      <c r="RE138" s="12"/>
      <c r="RF138" s="12"/>
      <c r="RG138" s="12"/>
      <c r="RH138" s="12"/>
      <c r="RI138" s="12"/>
      <c r="RJ138" s="12"/>
      <c r="RK138" s="12"/>
      <c r="RL138" s="12"/>
      <c r="RM138" s="12"/>
      <c r="RN138" s="12"/>
      <c r="RO138" s="12"/>
      <c r="RP138" s="12"/>
      <c r="RQ138" s="12"/>
      <c r="RR138" s="12"/>
      <c r="RS138" s="12"/>
      <c r="RT138" s="12"/>
      <c r="RU138" s="12"/>
      <c r="RV138" s="12"/>
      <c r="RW138" s="12"/>
      <c r="RX138" s="12"/>
      <c r="RY138" s="12"/>
      <c r="RZ138" s="12"/>
      <c r="SA138" s="12"/>
      <c r="SB138" s="12"/>
      <c r="SC138" s="12"/>
      <c r="SD138" s="12"/>
      <c r="SE138" s="12"/>
      <c r="SF138" s="12"/>
      <c r="SG138" s="12"/>
      <c r="SH138" s="12"/>
      <c r="SI138" s="12"/>
      <c r="SJ138" s="12"/>
      <c r="SK138" s="12"/>
      <c r="SL138" s="12"/>
      <c r="SM138" s="12"/>
      <c r="SN138" s="12"/>
      <c r="SO138" s="12"/>
      <c r="SP138" s="12"/>
      <c r="SQ138" s="12"/>
      <c r="SR138" s="12"/>
      <c r="SS138" s="12"/>
      <c r="ST138" s="12"/>
      <c r="SU138" s="12"/>
      <c r="SV138" s="12"/>
      <c r="SW138" s="12"/>
      <c r="SX138" s="12"/>
      <c r="SY138" s="12"/>
      <c r="SZ138" s="12"/>
      <c r="TA138" s="12"/>
      <c r="TB138" s="12"/>
      <c r="TC138" s="12"/>
      <c r="TD138" s="12"/>
      <c r="TE138" s="12"/>
      <c r="TF138" s="12"/>
      <c r="TG138" s="12"/>
      <c r="TH138" s="12"/>
      <c r="TI138" s="12"/>
      <c r="TJ138" s="12"/>
      <c r="TK138" s="12"/>
      <c r="TL138" s="12"/>
      <c r="TM138" s="12"/>
      <c r="TN138" s="12"/>
      <c r="TO138" s="12"/>
      <c r="TP138" s="12"/>
      <c r="TQ138" s="12"/>
      <c r="TR138" s="12"/>
      <c r="TS138" s="12"/>
      <c r="TT138" s="12"/>
      <c r="TU138" s="12"/>
      <c r="TV138" s="12"/>
      <c r="TW138" s="12"/>
      <c r="TX138" s="12"/>
      <c r="TY138" s="12"/>
      <c r="TZ138" s="12"/>
      <c r="UA138" s="12"/>
      <c r="UB138" s="12"/>
      <c r="UC138" s="12"/>
      <c r="UD138" s="12"/>
      <c r="UE138" s="12"/>
      <c r="UF138" s="12"/>
      <c r="UG138" s="12"/>
      <c r="UH138" s="12"/>
      <c r="UI138" s="12"/>
      <c r="UJ138" s="12"/>
      <c r="UK138" s="12"/>
      <c r="UL138" s="12"/>
      <c r="UM138" s="12"/>
      <c r="UN138" s="12"/>
      <c r="UO138" s="12"/>
      <c r="UP138" s="12"/>
      <c r="UQ138" s="12"/>
      <c r="UR138" s="12"/>
      <c r="US138" s="12"/>
      <c r="UT138" s="12"/>
      <c r="UU138" s="12"/>
      <c r="UV138" s="12"/>
      <c r="UW138" s="12"/>
      <c r="UX138" s="12"/>
      <c r="UY138" s="12"/>
      <c r="UZ138" s="12"/>
      <c r="VA138" s="12"/>
      <c r="VB138" s="12"/>
      <c r="VC138" s="12"/>
      <c r="VD138" s="12"/>
      <c r="VE138" s="12"/>
      <c r="VF138" s="12"/>
      <c r="VG138" s="12"/>
      <c r="VH138" s="12"/>
      <c r="VI138" s="12"/>
      <c r="VJ138" s="12"/>
      <c r="VK138" s="12"/>
      <c r="VL138" s="12"/>
      <c r="VM138" s="12"/>
      <c r="VN138" s="12"/>
      <c r="VO138" s="12"/>
      <c r="VP138" s="12"/>
      <c r="VQ138" s="12"/>
      <c r="VR138" s="12"/>
      <c r="VS138" s="12"/>
      <c r="VT138" s="12"/>
      <c r="VU138" s="12"/>
      <c r="VV138" s="12"/>
      <c r="VW138" s="12"/>
      <c r="VX138" s="12"/>
      <c r="VY138" s="12"/>
      <c r="VZ138" s="12"/>
      <c r="WA138" s="12"/>
      <c r="WB138" s="12"/>
      <c r="WC138" s="12"/>
      <c r="WD138" s="12"/>
      <c r="WE138" s="12"/>
      <c r="WF138" s="12"/>
      <c r="WG138" s="12"/>
      <c r="WH138" s="12"/>
      <c r="WI138" s="12"/>
      <c r="WJ138" s="12"/>
      <c r="WK138" s="12"/>
      <c r="WL138" s="12"/>
      <c r="WM138" s="12"/>
      <c r="WN138" s="12"/>
      <c r="WO138" s="12"/>
      <c r="WP138" s="12"/>
      <c r="WQ138" s="12"/>
      <c r="WR138" s="12"/>
      <c r="WS138" s="12"/>
      <c r="WT138" s="12"/>
      <c r="WU138" s="12"/>
      <c r="WV138" s="12"/>
      <c r="WW138" s="12"/>
      <c r="WX138" s="12"/>
      <c r="WY138" s="12"/>
      <c r="WZ138" s="12"/>
      <c r="XA138" s="12"/>
      <c r="XB138" s="12"/>
      <c r="XC138" s="12"/>
      <c r="XD138" s="12"/>
      <c r="XE138" s="12"/>
      <c r="XF138" s="12"/>
      <c r="XG138" s="12"/>
      <c r="XH138" s="12"/>
      <c r="XI138" s="12"/>
      <c r="XJ138" s="12"/>
      <c r="XK138" s="12"/>
      <c r="XL138" s="12"/>
      <c r="XM138" s="12"/>
      <c r="XN138" s="12"/>
      <c r="XO138" s="12"/>
      <c r="XP138" s="12"/>
      <c r="XQ138" s="12"/>
      <c r="XR138" s="12"/>
      <c r="XS138" s="12"/>
      <c r="XT138" s="12"/>
      <c r="XU138" s="12"/>
      <c r="XV138" s="12"/>
      <c r="XW138" s="12"/>
      <c r="XX138" s="12"/>
      <c r="XY138" s="12"/>
      <c r="XZ138" s="12"/>
      <c r="YA138" s="12"/>
      <c r="YB138" s="12"/>
      <c r="YC138" s="12"/>
      <c r="YD138" s="12"/>
      <c r="YE138" s="12"/>
      <c r="YF138" s="12"/>
      <c r="YG138" s="12"/>
      <c r="YH138" s="12"/>
      <c r="YI138" s="12"/>
      <c r="YJ138" s="12"/>
      <c r="YK138" s="12"/>
      <c r="YL138" s="12"/>
      <c r="YM138" s="12"/>
      <c r="YN138" s="12"/>
      <c r="YO138" s="12"/>
      <c r="YP138" s="12"/>
      <c r="YQ138" s="12"/>
      <c r="YR138" s="12"/>
      <c r="YS138" s="12"/>
      <c r="YT138" s="12"/>
      <c r="YU138" s="12"/>
      <c r="YV138" s="12"/>
      <c r="YW138" s="12"/>
      <c r="YX138" s="12"/>
      <c r="YY138" s="12"/>
      <c r="YZ138" s="12"/>
      <c r="ZA138" s="12"/>
      <c r="ZB138" s="12"/>
      <c r="ZC138" s="12"/>
      <c r="ZD138" s="12"/>
      <c r="ZE138" s="12"/>
      <c r="ZF138" s="12"/>
      <c r="ZG138" s="12"/>
      <c r="ZH138" s="12"/>
      <c r="ZI138" s="12"/>
      <c r="ZJ138" s="12"/>
      <c r="ZK138" s="12"/>
      <c r="ZL138" s="12"/>
      <c r="ZM138" s="12"/>
      <c r="ZN138" s="12"/>
      <c r="ZO138" s="12"/>
      <c r="ZP138" s="12"/>
      <c r="ZQ138" s="12"/>
      <c r="ZR138" s="12"/>
      <c r="ZS138" s="12"/>
      <c r="ZT138" s="12"/>
      <c r="ZU138" s="12"/>
      <c r="ZV138" s="12"/>
      <c r="ZW138" s="12"/>
      <c r="ZX138" s="12"/>
      <c r="ZY138" s="12"/>
      <c r="ZZ138" s="12"/>
      <c r="AAA138" s="12"/>
      <c r="AAB138" s="12"/>
      <c r="AAC138" s="12"/>
      <c r="AAD138" s="12"/>
      <c r="AAE138" s="12"/>
      <c r="AAF138" s="12"/>
      <c r="AAG138" s="12"/>
      <c r="AAH138" s="12"/>
      <c r="AAI138" s="12"/>
      <c r="AAJ138" s="12"/>
      <c r="AAK138" s="12"/>
      <c r="AAL138" s="12"/>
      <c r="AAM138" s="12"/>
      <c r="AAN138" s="12"/>
      <c r="AAO138" s="12"/>
      <c r="AAP138" s="12"/>
      <c r="AAQ138" s="12"/>
      <c r="AAR138" s="12"/>
      <c r="AAS138" s="12"/>
      <c r="AAT138" s="12"/>
      <c r="AAU138" s="12"/>
      <c r="AAV138" s="12"/>
      <c r="AAW138" s="12"/>
      <c r="AAX138" s="12"/>
      <c r="AAY138" s="12"/>
      <c r="AAZ138" s="12"/>
      <c r="ABA138" s="12"/>
      <c r="ABB138" s="12"/>
      <c r="ABC138" s="12"/>
      <c r="ABD138" s="12"/>
      <c r="ABE138" s="12"/>
      <c r="ABF138" s="12"/>
      <c r="ABG138" s="12"/>
      <c r="ABH138" s="12"/>
      <c r="ABI138" s="12"/>
      <c r="ABJ138" s="12"/>
      <c r="ABK138" s="12"/>
      <c r="ABL138" s="12"/>
      <c r="ABM138" s="12"/>
      <c r="ABN138" s="12"/>
      <c r="ABO138" s="12"/>
      <c r="ABP138" s="12"/>
      <c r="ABQ138" s="12"/>
      <c r="ABR138" s="12"/>
      <c r="ABS138" s="12"/>
      <c r="ABT138" s="12"/>
      <c r="ABU138" s="12"/>
      <c r="ABV138" s="12"/>
      <c r="ABW138" s="12"/>
      <c r="ABX138" s="12"/>
      <c r="ABY138" s="12"/>
      <c r="ABZ138" s="12"/>
      <c r="ACA138" s="12"/>
      <c r="ACB138" s="12"/>
      <c r="ACC138" s="12"/>
      <c r="ACD138" s="12"/>
      <c r="ACE138" s="12"/>
      <c r="ACF138" s="12"/>
      <c r="ACG138" s="12"/>
      <c r="ACH138" s="12"/>
      <c r="ACI138" s="12"/>
      <c r="ACJ138" s="12"/>
      <c r="ACK138" s="12"/>
      <c r="ACL138" s="12"/>
      <c r="ACM138" s="12"/>
      <c r="ACN138" s="12"/>
      <c r="ACO138" s="12"/>
      <c r="ACP138" s="12"/>
      <c r="ACQ138" s="12"/>
      <c r="ACR138" s="12"/>
      <c r="ACS138" s="12"/>
      <c r="ACT138" s="12"/>
      <c r="ACU138" s="12"/>
      <c r="ACV138" s="12"/>
      <c r="ACW138" s="12"/>
      <c r="ACX138" s="12"/>
      <c r="ACY138" s="12"/>
      <c r="ACZ138" s="12"/>
      <c r="ADA138" s="12"/>
    </row>
    <row r="139" spans="1:781" s="99" customFormat="1" ht="28.8" x14ac:dyDescent="0.3">
      <c r="A139" s="61">
        <v>2</v>
      </c>
      <c r="B139" s="44" t="s">
        <v>486</v>
      </c>
      <c r="C139" s="45" t="s">
        <v>55</v>
      </c>
      <c r="D139" s="46" t="s">
        <v>212</v>
      </c>
      <c r="E139" s="46" t="s">
        <v>230</v>
      </c>
      <c r="F139" s="46"/>
      <c r="G139" s="97"/>
      <c r="H139" s="46">
        <v>1</v>
      </c>
      <c r="I139" s="46" t="s">
        <v>41</v>
      </c>
      <c r="J139" s="46" t="s">
        <v>394</v>
      </c>
      <c r="K139" s="48">
        <v>2003</v>
      </c>
      <c r="L139" s="49">
        <v>37897</v>
      </c>
      <c r="M139" s="50">
        <v>80000</v>
      </c>
      <c r="N139" s="51">
        <v>20</v>
      </c>
      <c r="O139" s="51"/>
      <c r="P139" s="52" t="s">
        <v>487</v>
      </c>
      <c r="Q139" s="53" t="s">
        <v>488</v>
      </c>
      <c r="R139" s="54"/>
      <c r="S139" s="55" t="str">
        <f t="shared" si="16"/>
        <v>Cu</v>
      </c>
      <c r="T139" s="56"/>
      <c r="U139" s="56"/>
      <c r="V139" s="56"/>
      <c r="W139" s="56"/>
      <c r="X139" s="56"/>
      <c r="Y139" s="56"/>
      <c r="Z139" s="56"/>
      <c r="AA139" s="12"/>
      <c r="AB139" s="57">
        <f t="shared" si="26"/>
        <v>4.2179565793004838E-2</v>
      </c>
      <c r="AC139" s="57">
        <f t="shared" si="20"/>
        <v>0.51282051282051277</v>
      </c>
      <c r="AD139" s="57">
        <f t="shared" si="21"/>
        <v>0</v>
      </c>
      <c r="AE139" s="57">
        <f t="shared" si="22"/>
        <v>0.55500007861351763</v>
      </c>
      <c r="AF139" s="58"/>
      <c r="AG139" s="58">
        <f t="shared" si="30"/>
        <v>0</v>
      </c>
      <c r="AH139" s="58">
        <f t="shared" si="31"/>
        <v>0.55500007861351763</v>
      </c>
      <c r="AI139" s="58">
        <f t="shared" si="32"/>
        <v>0</v>
      </c>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c r="DA139" s="12"/>
      <c r="DB139" s="12"/>
      <c r="DC139" s="12"/>
      <c r="DD139" s="12"/>
      <c r="DE139" s="12"/>
      <c r="DF139" s="12"/>
      <c r="DG139" s="12"/>
      <c r="DH139" s="12"/>
      <c r="DI139" s="12"/>
      <c r="DJ139" s="12"/>
      <c r="DK139" s="12"/>
      <c r="DL139" s="12"/>
      <c r="DM139" s="12"/>
      <c r="DN139" s="12"/>
      <c r="DO139" s="12"/>
      <c r="DP139" s="12"/>
      <c r="DQ139" s="12"/>
      <c r="DR139" s="12"/>
      <c r="DS139" s="12"/>
      <c r="DT139" s="12"/>
      <c r="DU139" s="12"/>
      <c r="DV139" s="12"/>
      <c r="DW139" s="12"/>
      <c r="DX139" s="12"/>
      <c r="DY139" s="12"/>
      <c r="DZ139" s="12"/>
      <c r="EA139" s="12"/>
      <c r="EB139" s="12"/>
      <c r="EC139" s="12"/>
      <c r="ED139" s="12"/>
      <c r="EE139" s="12"/>
      <c r="EF139" s="12"/>
      <c r="EG139" s="12"/>
      <c r="EH139" s="12"/>
      <c r="EI139" s="12"/>
      <c r="EJ139" s="12"/>
      <c r="EK139" s="12"/>
      <c r="EL139" s="12"/>
      <c r="EM139" s="12"/>
      <c r="EN139" s="12"/>
      <c r="EO139" s="12"/>
      <c r="EP139" s="12"/>
      <c r="EQ139" s="12"/>
      <c r="ER139" s="12"/>
      <c r="ES139" s="12"/>
      <c r="ET139" s="12"/>
      <c r="EU139" s="12"/>
      <c r="EV139" s="12"/>
      <c r="EW139" s="12"/>
      <c r="EX139" s="12"/>
      <c r="EY139" s="12"/>
      <c r="EZ139" s="12"/>
      <c r="FA139" s="12"/>
      <c r="FB139" s="12"/>
      <c r="FC139" s="12"/>
      <c r="FD139" s="12"/>
      <c r="FE139" s="12"/>
      <c r="FF139" s="12"/>
      <c r="FG139" s="12"/>
      <c r="FH139" s="12"/>
      <c r="FI139" s="12"/>
      <c r="FJ139" s="12"/>
      <c r="FK139" s="12"/>
      <c r="FL139" s="12"/>
      <c r="FM139" s="12"/>
      <c r="FN139" s="12"/>
      <c r="FO139" s="12"/>
      <c r="FP139" s="12"/>
      <c r="FQ139" s="12"/>
      <c r="FR139" s="12"/>
      <c r="FS139" s="12"/>
      <c r="FT139" s="12"/>
      <c r="FU139" s="12"/>
      <c r="FV139" s="12"/>
      <c r="FW139" s="12"/>
      <c r="FX139" s="12"/>
      <c r="FY139" s="12"/>
      <c r="FZ139" s="12"/>
      <c r="GA139" s="12"/>
      <c r="GB139" s="12"/>
      <c r="GC139" s="12"/>
      <c r="GD139" s="12"/>
      <c r="GE139" s="12"/>
      <c r="GF139" s="12"/>
      <c r="GG139" s="12"/>
      <c r="GH139" s="12"/>
      <c r="GI139" s="12"/>
      <c r="GJ139" s="12"/>
      <c r="GK139" s="12"/>
      <c r="GL139" s="12"/>
      <c r="GM139" s="12"/>
      <c r="GN139" s="12"/>
      <c r="GO139" s="12"/>
      <c r="GP139" s="12"/>
      <c r="GQ139" s="12"/>
      <c r="GR139" s="12"/>
      <c r="GS139" s="12"/>
      <c r="GT139" s="12"/>
      <c r="GU139" s="12"/>
      <c r="GV139" s="12"/>
      <c r="GW139" s="12"/>
      <c r="GX139" s="12"/>
      <c r="GY139" s="12"/>
      <c r="GZ139" s="12"/>
      <c r="HA139" s="12"/>
      <c r="HB139" s="12"/>
      <c r="HC139" s="12"/>
      <c r="HD139" s="12"/>
      <c r="HE139" s="12"/>
      <c r="HF139" s="12"/>
      <c r="HG139" s="12"/>
      <c r="HH139" s="12"/>
      <c r="HI139" s="12"/>
      <c r="HJ139" s="12"/>
      <c r="HK139" s="12"/>
      <c r="HL139" s="12"/>
      <c r="HM139" s="12"/>
      <c r="HN139" s="12"/>
      <c r="HO139" s="12"/>
      <c r="HP139" s="12"/>
      <c r="HQ139" s="12"/>
      <c r="HR139" s="12"/>
      <c r="HS139" s="12"/>
      <c r="HT139" s="12"/>
      <c r="HU139" s="12"/>
      <c r="HV139" s="12"/>
      <c r="HW139" s="12"/>
      <c r="HX139" s="12"/>
      <c r="HY139" s="12"/>
      <c r="HZ139" s="12"/>
      <c r="IA139" s="12"/>
      <c r="IB139" s="12"/>
      <c r="IC139" s="12"/>
      <c r="ID139" s="12"/>
      <c r="IE139" s="12"/>
      <c r="IF139" s="12"/>
      <c r="IG139" s="12"/>
      <c r="IH139" s="12"/>
      <c r="II139" s="12"/>
      <c r="IJ139" s="12"/>
      <c r="IK139" s="12"/>
      <c r="IL139" s="12"/>
      <c r="IM139" s="12"/>
      <c r="IN139" s="12"/>
      <c r="IO139" s="12"/>
      <c r="IP139" s="12"/>
      <c r="IQ139" s="12"/>
      <c r="IR139" s="12"/>
      <c r="IS139" s="12"/>
      <c r="IT139" s="12"/>
      <c r="IU139" s="12"/>
      <c r="IV139" s="12"/>
      <c r="IW139" s="12"/>
      <c r="IX139" s="12"/>
      <c r="IY139" s="12"/>
      <c r="IZ139" s="12"/>
      <c r="JA139" s="12"/>
      <c r="JB139" s="12"/>
      <c r="JC139" s="12"/>
      <c r="JD139" s="12"/>
      <c r="JE139" s="12"/>
      <c r="JF139" s="12"/>
      <c r="JG139" s="12"/>
      <c r="JH139" s="12"/>
      <c r="JI139" s="12"/>
      <c r="JJ139" s="12"/>
      <c r="JK139" s="12"/>
      <c r="JL139" s="12"/>
      <c r="JM139" s="12"/>
      <c r="JN139" s="12"/>
      <c r="JO139" s="12"/>
      <c r="JP139" s="12"/>
      <c r="JQ139" s="12"/>
      <c r="JR139" s="12"/>
      <c r="JS139" s="12"/>
      <c r="JT139" s="12"/>
      <c r="JU139" s="12"/>
      <c r="JV139" s="12"/>
      <c r="JW139" s="12"/>
      <c r="JX139" s="12"/>
      <c r="JY139" s="12"/>
      <c r="JZ139" s="12"/>
      <c r="KA139" s="12"/>
      <c r="KB139" s="12"/>
      <c r="KC139" s="12"/>
      <c r="KD139" s="12"/>
      <c r="KE139" s="12"/>
      <c r="KF139" s="12"/>
      <c r="KG139" s="12"/>
      <c r="KH139" s="12"/>
      <c r="KI139" s="12"/>
      <c r="KJ139" s="12"/>
      <c r="KK139" s="12"/>
      <c r="KL139" s="12"/>
      <c r="KM139" s="12"/>
      <c r="KN139" s="12"/>
      <c r="KO139" s="12"/>
      <c r="KP139" s="12"/>
      <c r="KQ139" s="12"/>
      <c r="KR139" s="12"/>
      <c r="KS139" s="12"/>
      <c r="KT139" s="12"/>
      <c r="KU139" s="12"/>
      <c r="KV139" s="12"/>
      <c r="KW139" s="12"/>
      <c r="KX139" s="12"/>
      <c r="KY139" s="12"/>
      <c r="KZ139" s="12"/>
      <c r="LA139" s="12"/>
      <c r="LB139" s="12"/>
      <c r="LC139" s="12"/>
      <c r="LD139" s="12"/>
      <c r="LE139" s="12"/>
      <c r="LF139" s="12"/>
      <c r="LG139" s="12"/>
      <c r="LH139" s="12"/>
      <c r="LI139" s="12"/>
      <c r="LJ139" s="12"/>
      <c r="LK139" s="12"/>
      <c r="LL139" s="12"/>
      <c r="LM139" s="12"/>
      <c r="LN139" s="12"/>
      <c r="LO139" s="12"/>
      <c r="LP139" s="12"/>
      <c r="LQ139" s="12"/>
      <c r="LR139" s="12"/>
      <c r="LS139" s="12"/>
      <c r="LT139" s="12"/>
      <c r="LU139" s="12"/>
      <c r="LV139" s="12"/>
      <c r="LW139" s="12"/>
      <c r="LX139" s="12"/>
      <c r="LY139" s="12"/>
      <c r="LZ139" s="12"/>
      <c r="MA139" s="12"/>
      <c r="MB139" s="12"/>
      <c r="MC139" s="12"/>
      <c r="MD139" s="12"/>
      <c r="ME139" s="12"/>
      <c r="MF139" s="12"/>
      <c r="MG139" s="12"/>
      <c r="MH139" s="12"/>
      <c r="MI139" s="12"/>
      <c r="MJ139" s="12"/>
      <c r="MK139" s="12"/>
      <c r="ML139" s="12"/>
      <c r="MM139" s="12"/>
      <c r="MN139" s="12"/>
      <c r="MO139" s="12"/>
      <c r="MP139" s="12"/>
      <c r="MQ139" s="12"/>
      <c r="MR139" s="12"/>
      <c r="MS139" s="12"/>
      <c r="MT139" s="12"/>
      <c r="MU139" s="12"/>
      <c r="MV139" s="12"/>
      <c r="MW139" s="12"/>
      <c r="MX139" s="12"/>
      <c r="MY139" s="12"/>
      <c r="MZ139" s="12"/>
      <c r="NA139" s="12"/>
      <c r="NB139" s="12"/>
      <c r="NC139" s="12"/>
      <c r="ND139" s="12"/>
      <c r="NE139" s="12"/>
      <c r="NF139" s="12"/>
      <c r="NG139" s="12"/>
      <c r="NH139" s="12"/>
      <c r="NI139" s="12"/>
      <c r="NJ139" s="12"/>
      <c r="NK139" s="12"/>
      <c r="NL139" s="12"/>
      <c r="NM139" s="12"/>
      <c r="NN139" s="12"/>
      <c r="NO139" s="12"/>
      <c r="NP139" s="12"/>
      <c r="NQ139" s="12"/>
      <c r="NR139" s="12"/>
      <c r="NS139" s="12"/>
      <c r="NT139" s="12"/>
      <c r="NU139" s="12"/>
      <c r="NV139" s="12"/>
      <c r="NW139" s="12"/>
      <c r="NX139" s="12"/>
      <c r="NY139" s="12"/>
      <c r="NZ139" s="12"/>
      <c r="OA139" s="12"/>
      <c r="OB139" s="12"/>
      <c r="OC139" s="12"/>
      <c r="OD139" s="12"/>
      <c r="OE139" s="12"/>
      <c r="OF139" s="12"/>
      <c r="OG139" s="12"/>
      <c r="OH139" s="12"/>
      <c r="OI139" s="12"/>
      <c r="OJ139" s="12"/>
      <c r="OK139" s="12"/>
      <c r="OL139" s="12"/>
      <c r="OM139" s="12"/>
      <c r="ON139" s="12"/>
      <c r="OO139" s="12"/>
      <c r="OP139" s="12"/>
      <c r="OQ139" s="12"/>
      <c r="OR139" s="12"/>
      <c r="OS139" s="12"/>
      <c r="OT139" s="12"/>
      <c r="OU139" s="12"/>
      <c r="OV139" s="12"/>
      <c r="OW139" s="12"/>
      <c r="OX139" s="12"/>
      <c r="OY139" s="12"/>
      <c r="OZ139" s="12"/>
      <c r="PA139" s="12"/>
      <c r="PB139" s="12"/>
      <c r="PC139" s="12"/>
      <c r="PD139" s="12"/>
      <c r="PE139" s="12"/>
      <c r="PF139" s="12"/>
      <c r="PG139" s="12"/>
      <c r="PH139" s="12"/>
      <c r="PI139" s="12"/>
      <c r="PJ139" s="12"/>
      <c r="PK139" s="12"/>
      <c r="PL139" s="12"/>
      <c r="PM139" s="12"/>
      <c r="PN139" s="12"/>
      <c r="PO139" s="12"/>
      <c r="PP139" s="12"/>
      <c r="PQ139" s="12"/>
      <c r="PR139" s="12"/>
      <c r="PS139" s="12"/>
      <c r="PT139" s="12"/>
      <c r="PU139" s="12"/>
      <c r="PV139" s="12"/>
      <c r="PW139" s="12"/>
      <c r="PX139" s="12"/>
      <c r="PY139" s="12"/>
      <c r="PZ139" s="12"/>
      <c r="QA139" s="12"/>
      <c r="QB139" s="12"/>
      <c r="QC139" s="12"/>
      <c r="QD139" s="12"/>
      <c r="QE139" s="12"/>
      <c r="QF139" s="12"/>
      <c r="QG139" s="12"/>
      <c r="QH139" s="12"/>
      <c r="QI139" s="12"/>
      <c r="QJ139" s="12"/>
      <c r="QK139" s="12"/>
      <c r="QL139" s="12"/>
      <c r="QM139" s="12"/>
      <c r="QN139" s="12"/>
      <c r="QO139" s="12"/>
      <c r="QP139" s="12"/>
      <c r="QQ139" s="12"/>
      <c r="QR139" s="12"/>
      <c r="QS139" s="12"/>
      <c r="QT139" s="12"/>
      <c r="QU139" s="12"/>
      <c r="QV139" s="12"/>
      <c r="QW139" s="12"/>
      <c r="QX139" s="12"/>
      <c r="QY139" s="12"/>
      <c r="QZ139" s="12"/>
      <c r="RA139" s="12"/>
      <c r="RB139" s="12"/>
      <c r="RC139" s="12"/>
      <c r="RD139" s="12"/>
      <c r="RE139" s="12"/>
      <c r="RF139" s="12"/>
      <c r="RG139" s="12"/>
      <c r="RH139" s="12"/>
      <c r="RI139" s="12"/>
      <c r="RJ139" s="12"/>
      <c r="RK139" s="12"/>
      <c r="RL139" s="12"/>
      <c r="RM139" s="12"/>
      <c r="RN139" s="12"/>
      <c r="RO139" s="12"/>
      <c r="RP139" s="12"/>
      <c r="RQ139" s="12"/>
      <c r="RR139" s="12"/>
      <c r="RS139" s="12"/>
      <c r="RT139" s="12"/>
      <c r="RU139" s="12"/>
      <c r="RV139" s="12"/>
      <c r="RW139" s="12"/>
      <c r="RX139" s="12"/>
      <c r="RY139" s="12"/>
      <c r="RZ139" s="12"/>
      <c r="SA139" s="12"/>
      <c r="SB139" s="12"/>
      <c r="SC139" s="12"/>
      <c r="SD139" s="12"/>
      <c r="SE139" s="12"/>
      <c r="SF139" s="12"/>
      <c r="SG139" s="12"/>
      <c r="SH139" s="12"/>
      <c r="SI139" s="12"/>
      <c r="SJ139" s="12"/>
      <c r="SK139" s="12"/>
      <c r="SL139" s="12"/>
      <c r="SM139" s="12"/>
      <c r="SN139" s="12"/>
      <c r="SO139" s="12"/>
      <c r="SP139" s="12"/>
      <c r="SQ139" s="12"/>
      <c r="SR139" s="12"/>
      <c r="SS139" s="12"/>
      <c r="ST139" s="12"/>
      <c r="SU139" s="12"/>
      <c r="SV139" s="12"/>
      <c r="SW139" s="12"/>
      <c r="SX139" s="12"/>
      <c r="SY139" s="12"/>
      <c r="SZ139" s="12"/>
      <c r="TA139" s="12"/>
      <c r="TB139" s="12"/>
      <c r="TC139" s="12"/>
      <c r="TD139" s="12"/>
      <c r="TE139" s="12"/>
      <c r="TF139" s="12"/>
      <c r="TG139" s="12"/>
      <c r="TH139" s="12"/>
      <c r="TI139" s="12"/>
      <c r="TJ139" s="12"/>
      <c r="TK139" s="12"/>
      <c r="TL139" s="12"/>
      <c r="TM139" s="12"/>
      <c r="TN139" s="12"/>
      <c r="TO139" s="12"/>
      <c r="TP139" s="12"/>
      <c r="TQ139" s="12"/>
      <c r="TR139" s="12"/>
      <c r="TS139" s="12"/>
      <c r="TT139" s="12"/>
      <c r="TU139" s="12"/>
      <c r="TV139" s="12"/>
      <c r="TW139" s="12"/>
      <c r="TX139" s="12"/>
      <c r="TY139" s="12"/>
      <c r="TZ139" s="12"/>
      <c r="UA139" s="12"/>
      <c r="UB139" s="12"/>
      <c r="UC139" s="12"/>
      <c r="UD139" s="12"/>
      <c r="UE139" s="12"/>
      <c r="UF139" s="12"/>
      <c r="UG139" s="12"/>
      <c r="UH139" s="12"/>
      <c r="UI139" s="12"/>
      <c r="UJ139" s="12"/>
      <c r="UK139" s="12"/>
      <c r="UL139" s="12"/>
      <c r="UM139" s="12"/>
      <c r="UN139" s="12"/>
      <c r="UO139" s="12"/>
      <c r="UP139" s="12"/>
      <c r="UQ139" s="12"/>
      <c r="UR139" s="12"/>
      <c r="US139" s="12"/>
      <c r="UT139" s="12"/>
      <c r="UU139" s="12"/>
      <c r="UV139" s="12"/>
      <c r="UW139" s="12"/>
      <c r="UX139" s="12"/>
      <c r="UY139" s="12"/>
      <c r="UZ139" s="12"/>
      <c r="VA139" s="12"/>
      <c r="VB139" s="12"/>
      <c r="VC139" s="12"/>
      <c r="VD139" s="12"/>
      <c r="VE139" s="12"/>
      <c r="VF139" s="12"/>
      <c r="VG139" s="12"/>
      <c r="VH139" s="12"/>
      <c r="VI139" s="12"/>
      <c r="VJ139" s="12"/>
      <c r="VK139" s="12"/>
      <c r="VL139" s="12"/>
      <c r="VM139" s="12"/>
      <c r="VN139" s="12"/>
      <c r="VO139" s="12"/>
      <c r="VP139" s="12"/>
      <c r="VQ139" s="12"/>
      <c r="VR139" s="12"/>
      <c r="VS139" s="12"/>
      <c r="VT139" s="12"/>
      <c r="VU139" s="12"/>
      <c r="VV139" s="12"/>
      <c r="VW139" s="12"/>
      <c r="VX139" s="12"/>
      <c r="VY139" s="12"/>
      <c r="VZ139" s="12"/>
      <c r="WA139" s="12"/>
      <c r="WB139" s="12"/>
      <c r="WC139" s="12"/>
      <c r="WD139" s="12"/>
      <c r="WE139" s="12"/>
      <c r="WF139" s="12"/>
      <c r="WG139" s="12"/>
      <c r="WH139" s="12"/>
      <c r="WI139" s="12"/>
      <c r="WJ139" s="12"/>
      <c r="WK139" s="12"/>
      <c r="WL139" s="12"/>
      <c r="WM139" s="12"/>
      <c r="WN139" s="12"/>
      <c r="WO139" s="12"/>
      <c r="WP139" s="12"/>
      <c r="WQ139" s="12"/>
      <c r="WR139" s="12"/>
      <c r="WS139" s="12"/>
      <c r="WT139" s="12"/>
      <c r="WU139" s="12"/>
      <c r="WV139" s="12"/>
      <c r="WW139" s="12"/>
      <c r="WX139" s="12"/>
      <c r="WY139" s="12"/>
      <c r="WZ139" s="12"/>
      <c r="XA139" s="12"/>
      <c r="XB139" s="12"/>
      <c r="XC139" s="12"/>
      <c r="XD139" s="12"/>
      <c r="XE139" s="12"/>
      <c r="XF139" s="12"/>
      <c r="XG139" s="12"/>
      <c r="XH139" s="12"/>
      <c r="XI139" s="12"/>
      <c r="XJ139" s="12"/>
      <c r="XK139" s="12"/>
      <c r="XL139" s="12"/>
      <c r="XM139" s="12"/>
      <c r="XN139" s="12"/>
      <c r="XO139" s="12"/>
      <c r="XP139" s="12"/>
      <c r="XQ139" s="12"/>
      <c r="XR139" s="12"/>
      <c r="XS139" s="12"/>
      <c r="XT139" s="12"/>
      <c r="XU139" s="12"/>
      <c r="XV139" s="12"/>
      <c r="XW139" s="12"/>
      <c r="XX139" s="12"/>
      <c r="XY139" s="12"/>
      <c r="XZ139" s="12"/>
      <c r="YA139" s="12"/>
      <c r="YB139" s="12"/>
      <c r="YC139" s="12"/>
      <c r="YD139" s="12"/>
      <c r="YE139" s="12"/>
      <c r="YF139" s="12"/>
      <c r="YG139" s="12"/>
      <c r="YH139" s="12"/>
      <c r="YI139" s="12"/>
      <c r="YJ139" s="12"/>
      <c r="YK139" s="12"/>
      <c r="YL139" s="12"/>
      <c r="YM139" s="12"/>
      <c r="YN139" s="12"/>
      <c r="YO139" s="12"/>
      <c r="YP139" s="12"/>
      <c r="YQ139" s="12"/>
      <c r="YR139" s="12"/>
      <c r="YS139" s="12"/>
      <c r="YT139" s="12"/>
      <c r="YU139" s="12"/>
      <c r="YV139" s="12"/>
      <c r="YW139" s="12"/>
      <c r="YX139" s="12"/>
      <c r="YY139" s="12"/>
      <c r="YZ139" s="12"/>
      <c r="ZA139" s="12"/>
      <c r="ZB139" s="12"/>
      <c r="ZC139" s="12"/>
      <c r="ZD139" s="12"/>
      <c r="ZE139" s="12"/>
      <c r="ZF139" s="12"/>
      <c r="ZG139" s="12"/>
      <c r="ZH139" s="12"/>
      <c r="ZI139" s="12"/>
      <c r="ZJ139" s="12"/>
      <c r="ZK139" s="12"/>
      <c r="ZL139" s="12"/>
      <c r="ZM139" s="12"/>
      <c r="ZN139" s="12"/>
      <c r="ZO139" s="12"/>
      <c r="ZP139" s="12"/>
      <c r="ZQ139" s="12"/>
      <c r="ZR139" s="12"/>
      <c r="ZS139" s="12"/>
      <c r="ZT139" s="12"/>
      <c r="ZU139" s="12"/>
      <c r="ZV139" s="12"/>
      <c r="ZW139" s="12"/>
      <c r="ZX139" s="12"/>
      <c r="ZY139" s="12"/>
      <c r="ZZ139" s="12"/>
      <c r="AAA139" s="12"/>
      <c r="AAB139" s="12"/>
      <c r="AAC139" s="12"/>
      <c r="AAD139" s="12"/>
      <c r="AAE139" s="12"/>
      <c r="AAF139" s="12"/>
      <c r="AAG139" s="12"/>
      <c r="AAH139" s="12"/>
      <c r="AAI139" s="12"/>
      <c r="AAJ139" s="12"/>
      <c r="AAK139" s="12"/>
      <c r="AAL139" s="12"/>
      <c r="AAM139" s="12"/>
      <c r="AAN139" s="12"/>
      <c r="AAO139" s="12"/>
      <c r="AAP139" s="12"/>
      <c r="AAQ139" s="12"/>
      <c r="AAR139" s="12"/>
      <c r="AAS139" s="12"/>
      <c r="AAT139" s="12"/>
      <c r="AAU139" s="12"/>
      <c r="AAV139" s="12"/>
      <c r="AAW139" s="12"/>
      <c r="AAX139" s="12"/>
      <c r="AAY139" s="12"/>
      <c r="AAZ139" s="12"/>
      <c r="ABA139" s="12"/>
      <c r="ABB139" s="12"/>
      <c r="ABC139" s="12"/>
      <c r="ABD139" s="12"/>
      <c r="ABE139" s="12"/>
      <c r="ABF139" s="12"/>
      <c r="ABG139" s="12"/>
      <c r="ABH139" s="12"/>
      <c r="ABI139" s="12"/>
      <c r="ABJ139" s="12"/>
      <c r="ABK139" s="12"/>
      <c r="ABL139" s="12"/>
      <c r="ABM139" s="12"/>
      <c r="ABN139" s="12"/>
      <c r="ABO139" s="12"/>
      <c r="ABP139" s="12"/>
      <c r="ABQ139" s="12"/>
      <c r="ABR139" s="12"/>
      <c r="ABS139" s="12"/>
      <c r="ABT139" s="12"/>
      <c r="ABU139" s="12"/>
      <c r="ABV139" s="12"/>
      <c r="ABW139" s="12"/>
      <c r="ABX139" s="12"/>
      <c r="ABY139" s="12"/>
      <c r="ABZ139" s="12"/>
      <c r="ACA139" s="12"/>
      <c r="ACB139" s="12"/>
      <c r="ACC139" s="12"/>
      <c r="ACD139" s="12"/>
      <c r="ACE139" s="12"/>
      <c r="ACF139" s="12"/>
      <c r="ACG139" s="12"/>
      <c r="ACH139" s="12"/>
      <c r="ACI139" s="12"/>
      <c r="ACJ139" s="12"/>
      <c r="ACK139" s="12"/>
      <c r="ACL139" s="12"/>
      <c r="ACM139" s="12"/>
      <c r="ACN139" s="12"/>
      <c r="ACO139" s="12"/>
      <c r="ACP139" s="12"/>
      <c r="ACQ139" s="12"/>
      <c r="ACR139" s="12"/>
      <c r="ACS139" s="12"/>
      <c r="ACT139" s="12"/>
      <c r="ACU139" s="12"/>
      <c r="ACV139" s="12"/>
      <c r="ACW139" s="12"/>
      <c r="ACX139" s="12"/>
      <c r="ACY139" s="12"/>
      <c r="ACZ139" s="12"/>
      <c r="ADA139" s="12"/>
    </row>
    <row r="140" spans="1:781" s="99" customFormat="1" ht="104.4" customHeight="1" x14ac:dyDescent="0.3">
      <c r="A140" s="61">
        <v>2</v>
      </c>
      <c r="B140" s="44" t="s">
        <v>489</v>
      </c>
      <c r="C140" s="45" t="s">
        <v>73</v>
      </c>
      <c r="D140" s="46" t="s">
        <v>212</v>
      </c>
      <c r="E140" s="46"/>
      <c r="F140" s="46"/>
      <c r="G140" s="97">
        <v>2000000</v>
      </c>
      <c r="H140" s="46">
        <v>1</v>
      </c>
      <c r="I140" s="46" t="s">
        <v>41</v>
      </c>
      <c r="J140" s="46" t="s">
        <v>51</v>
      </c>
      <c r="K140" s="48">
        <v>2003</v>
      </c>
      <c r="L140" s="49">
        <v>37863</v>
      </c>
      <c r="M140" s="62">
        <v>100000</v>
      </c>
      <c r="N140" s="51">
        <v>12</v>
      </c>
      <c r="O140" s="51"/>
      <c r="P140" s="52" t="s">
        <v>490</v>
      </c>
      <c r="Q140" s="53" t="s">
        <v>491</v>
      </c>
      <c r="R140" s="54"/>
      <c r="S140" s="55" t="str">
        <f t="shared" si="16"/>
        <v>Pb Zn</v>
      </c>
      <c r="T140" s="56"/>
      <c r="U140" s="56"/>
      <c r="V140" s="56"/>
      <c r="W140" s="56"/>
      <c r="X140" s="56"/>
      <c r="Y140" s="56"/>
      <c r="Z140" s="56"/>
      <c r="AA140" s="12"/>
      <c r="AB140" s="57">
        <f t="shared" si="26"/>
        <v>5.2724457241256045E-2</v>
      </c>
      <c r="AC140" s="57">
        <f t="shared" si="20"/>
        <v>0.30769230769230771</v>
      </c>
      <c r="AD140" s="57">
        <f t="shared" si="21"/>
        <v>0</v>
      </c>
      <c r="AE140" s="57">
        <f t="shared" si="22"/>
        <v>0.36041676493356378</v>
      </c>
      <c r="AF140" s="58"/>
      <c r="AG140" s="58">
        <f t="shared" si="30"/>
        <v>0</v>
      </c>
      <c r="AH140" s="58">
        <f t="shared" si="31"/>
        <v>0.36041676493356378</v>
      </c>
      <c r="AI140" s="58">
        <f t="shared" si="32"/>
        <v>0</v>
      </c>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c r="DA140" s="12"/>
      <c r="DB140" s="12"/>
      <c r="DC140" s="12"/>
      <c r="DD140" s="12"/>
      <c r="DE140" s="12"/>
      <c r="DF140" s="12"/>
      <c r="DG140" s="12"/>
      <c r="DH140" s="12"/>
      <c r="DI140" s="12"/>
      <c r="DJ140" s="12"/>
      <c r="DK140" s="12"/>
      <c r="DL140" s="12"/>
      <c r="DM140" s="12"/>
      <c r="DN140" s="12"/>
      <c r="DO140" s="12"/>
      <c r="DP140" s="12"/>
      <c r="DQ140" s="12"/>
      <c r="DR140" s="12"/>
      <c r="DS140" s="12"/>
      <c r="DT140" s="12"/>
      <c r="DU140" s="12"/>
      <c r="DV140" s="12"/>
      <c r="DW140" s="12"/>
      <c r="DX140" s="12"/>
      <c r="DY140" s="12"/>
      <c r="DZ140" s="12"/>
      <c r="EA140" s="12"/>
      <c r="EB140" s="12"/>
      <c r="EC140" s="12"/>
      <c r="ED140" s="12"/>
      <c r="EE140" s="12"/>
      <c r="EF140" s="12"/>
      <c r="EG140" s="12"/>
      <c r="EH140" s="12"/>
      <c r="EI140" s="12"/>
      <c r="EJ140" s="12"/>
      <c r="EK140" s="12"/>
      <c r="EL140" s="12"/>
      <c r="EM140" s="12"/>
      <c r="EN140" s="12"/>
      <c r="EO140" s="12"/>
      <c r="EP140" s="12"/>
      <c r="EQ140" s="12"/>
      <c r="ER140" s="12"/>
      <c r="ES140" s="12"/>
      <c r="ET140" s="12"/>
      <c r="EU140" s="12"/>
      <c r="EV140" s="12"/>
      <c r="EW140" s="12"/>
      <c r="EX140" s="12"/>
      <c r="EY140" s="12"/>
      <c r="EZ140" s="12"/>
      <c r="FA140" s="12"/>
      <c r="FB140" s="12"/>
      <c r="FC140" s="12"/>
      <c r="FD140" s="12"/>
      <c r="FE140" s="12"/>
      <c r="FF140" s="12"/>
      <c r="FG140" s="12"/>
      <c r="FH140" s="12"/>
      <c r="FI140" s="12"/>
      <c r="FJ140" s="12"/>
      <c r="FK140" s="12"/>
      <c r="FL140" s="12"/>
      <c r="FM140" s="12"/>
      <c r="FN140" s="12"/>
      <c r="FO140" s="12"/>
      <c r="FP140" s="12"/>
      <c r="FQ140" s="12"/>
      <c r="FR140" s="12"/>
      <c r="FS140" s="12"/>
      <c r="FT140" s="12"/>
      <c r="FU140" s="12"/>
      <c r="FV140" s="12"/>
      <c r="FW140" s="12"/>
      <c r="FX140" s="12"/>
      <c r="FY140" s="12"/>
      <c r="FZ140" s="12"/>
      <c r="GA140" s="12"/>
      <c r="GB140" s="12"/>
      <c r="GC140" s="12"/>
      <c r="GD140" s="12"/>
      <c r="GE140" s="12"/>
      <c r="GF140" s="12"/>
      <c r="GG140" s="12"/>
      <c r="GH140" s="12"/>
      <c r="GI140" s="12"/>
      <c r="GJ140" s="12"/>
      <c r="GK140" s="12"/>
      <c r="GL140" s="12"/>
      <c r="GM140" s="12"/>
      <c r="GN140" s="12"/>
      <c r="GO140" s="12"/>
      <c r="GP140" s="12"/>
      <c r="GQ140" s="12"/>
      <c r="GR140" s="12"/>
      <c r="GS140" s="12"/>
      <c r="GT140" s="12"/>
      <c r="GU140" s="12"/>
      <c r="GV140" s="12"/>
      <c r="GW140" s="12"/>
      <c r="GX140" s="12"/>
      <c r="GY140" s="12"/>
      <c r="GZ140" s="12"/>
      <c r="HA140" s="12"/>
      <c r="HB140" s="12"/>
      <c r="HC140" s="12"/>
      <c r="HD140" s="12"/>
      <c r="HE140" s="12"/>
      <c r="HF140" s="12"/>
      <c r="HG140" s="12"/>
      <c r="HH140" s="12"/>
      <c r="HI140" s="12"/>
      <c r="HJ140" s="12"/>
      <c r="HK140" s="12"/>
      <c r="HL140" s="12"/>
      <c r="HM140" s="12"/>
      <c r="HN140" s="12"/>
      <c r="HO140" s="12"/>
      <c r="HP140" s="12"/>
      <c r="HQ140" s="12"/>
      <c r="HR140" s="12"/>
      <c r="HS140" s="12"/>
      <c r="HT140" s="12"/>
      <c r="HU140" s="12"/>
      <c r="HV140" s="12"/>
      <c r="HW140" s="12"/>
      <c r="HX140" s="12"/>
      <c r="HY140" s="12"/>
      <c r="HZ140" s="12"/>
      <c r="IA140" s="12"/>
      <c r="IB140" s="12"/>
      <c r="IC140" s="12"/>
      <c r="ID140" s="12"/>
      <c r="IE140" s="12"/>
      <c r="IF140" s="12"/>
      <c r="IG140" s="12"/>
      <c r="IH140" s="12"/>
      <c r="II140" s="12"/>
      <c r="IJ140" s="12"/>
      <c r="IK140" s="12"/>
      <c r="IL140" s="12"/>
      <c r="IM140" s="12"/>
      <c r="IN140" s="12"/>
      <c r="IO140" s="12"/>
      <c r="IP140" s="12"/>
      <c r="IQ140" s="12"/>
      <c r="IR140" s="12"/>
      <c r="IS140" s="12"/>
      <c r="IT140" s="12"/>
      <c r="IU140" s="12"/>
      <c r="IV140" s="12"/>
      <c r="IW140" s="12"/>
      <c r="IX140" s="12"/>
      <c r="IY140" s="12"/>
      <c r="IZ140" s="12"/>
      <c r="JA140" s="12"/>
      <c r="JB140" s="12"/>
      <c r="JC140" s="12"/>
      <c r="JD140" s="12"/>
      <c r="JE140" s="12"/>
      <c r="JF140" s="12"/>
      <c r="JG140" s="12"/>
      <c r="JH140" s="12"/>
      <c r="JI140" s="12"/>
      <c r="JJ140" s="12"/>
      <c r="JK140" s="12"/>
      <c r="JL140" s="12"/>
      <c r="JM140" s="12"/>
      <c r="JN140" s="12"/>
      <c r="JO140" s="12"/>
      <c r="JP140" s="12"/>
      <c r="JQ140" s="12"/>
      <c r="JR140" s="12"/>
      <c r="JS140" s="12"/>
      <c r="JT140" s="12"/>
      <c r="JU140" s="12"/>
      <c r="JV140" s="12"/>
      <c r="JW140" s="12"/>
      <c r="JX140" s="12"/>
      <c r="JY140" s="12"/>
      <c r="JZ140" s="12"/>
      <c r="KA140" s="12"/>
      <c r="KB140" s="12"/>
      <c r="KC140" s="12"/>
      <c r="KD140" s="12"/>
      <c r="KE140" s="12"/>
      <c r="KF140" s="12"/>
      <c r="KG140" s="12"/>
      <c r="KH140" s="12"/>
      <c r="KI140" s="12"/>
      <c r="KJ140" s="12"/>
      <c r="KK140" s="12"/>
      <c r="KL140" s="12"/>
      <c r="KM140" s="12"/>
      <c r="KN140" s="12"/>
      <c r="KO140" s="12"/>
      <c r="KP140" s="12"/>
      <c r="KQ140" s="12"/>
      <c r="KR140" s="12"/>
      <c r="KS140" s="12"/>
      <c r="KT140" s="12"/>
      <c r="KU140" s="12"/>
      <c r="KV140" s="12"/>
      <c r="KW140" s="12"/>
      <c r="KX140" s="12"/>
      <c r="KY140" s="12"/>
      <c r="KZ140" s="12"/>
      <c r="LA140" s="12"/>
      <c r="LB140" s="12"/>
      <c r="LC140" s="12"/>
      <c r="LD140" s="12"/>
      <c r="LE140" s="12"/>
      <c r="LF140" s="12"/>
      <c r="LG140" s="12"/>
      <c r="LH140" s="12"/>
      <c r="LI140" s="12"/>
      <c r="LJ140" s="12"/>
      <c r="LK140" s="12"/>
      <c r="LL140" s="12"/>
      <c r="LM140" s="12"/>
      <c r="LN140" s="12"/>
      <c r="LO140" s="12"/>
      <c r="LP140" s="12"/>
      <c r="LQ140" s="12"/>
      <c r="LR140" s="12"/>
      <c r="LS140" s="12"/>
      <c r="LT140" s="12"/>
      <c r="LU140" s="12"/>
      <c r="LV140" s="12"/>
      <c r="LW140" s="12"/>
      <c r="LX140" s="12"/>
      <c r="LY140" s="12"/>
      <c r="LZ140" s="12"/>
      <c r="MA140" s="12"/>
      <c r="MB140" s="12"/>
      <c r="MC140" s="12"/>
      <c r="MD140" s="12"/>
      <c r="ME140" s="12"/>
      <c r="MF140" s="12"/>
      <c r="MG140" s="12"/>
      <c r="MH140" s="12"/>
      <c r="MI140" s="12"/>
      <c r="MJ140" s="12"/>
      <c r="MK140" s="12"/>
      <c r="ML140" s="12"/>
      <c r="MM140" s="12"/>
      <c r="MN140" s="12"/>
      <c r="MO140" s="12"/>
      <c r="MP140" s="12"/>
      <c r="MQ140" s="12"/>
      <c r="MR140" s="12"/>
      <c r="MS140" s="12"/>
      <c r="MT140" s="12"/>
      <c r="MU140" s="12"/>
      <c r="MV140" s="12"/>
      <c r="MW140" s="12"/>
      <c r="MX140" s="12"/>
      <c r="MY140" s="12"/>
      <c r="MZ140" s="12"/>
      <c r="NA140" s="12"/>
      <c r="NB140" s="12"/>
      <c r="NC140" s="12"/>
      <c r="ND140" s="12"/>
      <c r="NE140" s="12"/>
      <c r="NF140" s="12"/>
      <c r="NG140" s="12"/>
      <c r="NH140" s="12"/>
      <c r="NI140" s="12"/>
      <c r="NJ140" s="12"/>
      <c r="NK140" s="12"/>
      <c r="NL140" s="12"/>
      <c r="NM140" s="12"/>
      <c r="NN140" s="12"/>
      <c r="NO140" s="12"/>
      <c r="NP140" s="12"/>
      <c r="NQ140" s="12"/>
      <c r="NR140" s="12"/>
      <c r="NS140" s="12"/>
      <c r="NT140" s="12"/>
      <c r="NU140" s="12"/>
      <c r="NV140" s="12"/>
      <c r="NW140" s="12"/>
      <c r="NX140" s="12"/>
      <c r="NY140" s="12"/>
      <c r="NZ140" s="12"/>
      <c r="OA140" s="12"/>
      <c r="OB140" s="12"/>
      <c r="OC140" s="12"/>
      <c r="OD140" s="12"/>
      <c r="OE140" s="12"/>
      <c r="OF140" s="12"/>
      <c r="OG140" s="12"/>
      <c r="OH140" s="12"/>
      <c r="OI140" s="12"/>
      <c r="OJ140" s="12"/>
      <c r="OK140" s="12"/>
      <c r="OL140" s="12"/>
      <c r="OM140" s="12"/>
      <c r="ON140" s="12"/>
      <c r="OO140" s="12"/>
      <c r="OP140" s="12"/>
      <c r="OQ140" s="12"/>
      <c r="OR140" s="12"/>
      <c r="OS140" s="12"/>
      <c r="OT140" s="12"/>
      <c r="OU140" s="12"/>
      <c r="OV140" s="12"/>
      <c r="OW140" s="12"/>
      <c r="OX140" s="12"/>
      <c r="OY140" s="12"/>
      <c r="OZ140" s="12"/>
      <c r="PA140" s="12"/>
      <c r="PB140" s="12"/>
      <c r="PC140" s="12"/>
      <c r="PD140" s="12"/>
      <c r="PE140" s="12"/>
      <c r="PF140" s="12"/>
      <c r="PG140" s="12"/>
      <c r="PH140" s="12"/>
      <c r="PI140" s="12"/>
      <c r="PJ140" s="12"/>
      <c r="PK140" s="12"/>
      <c r="PL140" s="12"/>
      <c r="PM140" s="12"/>
      <c r="PN140" s="12"/>
      <c r="PO140" s="12"/>
      <c r="PP140" s="12"/>
      <c r="PQ140" s="12"/>
      <c r="PR140" s="12"/>
      <c r="PS140" s="12"/>
      <c r="PT140" s="12"/>
      <c r="PU140" s="12"/>
      <c r="PV140" s="12"/>
      <c r="PW140" s="12"/>
      <c r="PX140" s="12"/>
      <c r="PY140" s="12"/>
      <c r="PZ140" s="12"/>
      <c r="QA140" s="12"/>
      <c r="QB140" s="12"/>
      <c r="QC140" s="12"/>
      <c r="QD140" s="12"/>
      <c r="QE140" s="12"/>
      <c r="QF140" s="12"/>
      <c r="QG140" s="12"/>
      <c r="QH140" s="12"/>
      <c r="QI140" s="12"/>
      <c r="QJ140" s="12"/>
      <c r="QK140" s="12"/>
      <c r="QL140" s="12"/>
      <c r="QM140" s="12"/>
      <c r="QN140" s="12"/>
      <c r="QO140" s="12"/>
      <c r="QP140" s="12"/>
      <c r="QQ140" s="12"/>
      <c r="QR140" s="12"/>
      <c r="QS140" s="12"/>
      <c r="QT140" s="12"/>
      <c r="QU140" s="12"/>
      <c r="QV140" s="12"/>
      <c r="QW140" s="12"/>
      <c r="QX140" s="12"/>
      <c r="QY140" s="12"/>
      <c r="QZ140" s="12"/>
      <c r="RA140" s="12"/>
      <c r="RB140" s="12"/>
      <c r="RC140" s="12"/>
      <c r="RD140" s="12"/>
      <c r="RE140" s="12"/>
      <c r="RF140" s="12"/>
      <c r="RG140" s="12"/>
      <c r="RH140" s="12"/>
      <c r="RI140" s="12"/>
      <c r="RJ140" s="12"/>
      <c r="RK140" s="12"/>
      <c r="RL140" s="12"/>
      <c r="RM140" s="12"/>
      <c r="RN140" s="12"/>
      <c r="RO140" s="12"/>
      <c r="RP140" s="12"/>
      <c r="RQ140" s="12"/>
      <c r="RR140" s="12"/>
      <c r="RS140" s="12"/>
      <c r="RT140" s="12"/>
      <c r="RU140" s="12"/>
      <c r="RV140" s="12"/>
      <c r="RW140" s="12"/>
      <c r="RX140" s="12"/>
      <c r="RY140" s="12"/>
      <c r="RZ140" s="12"/>
      <c r="SA140" s="12"/>
      <c r="SB140" s="12"/>
      <c r="SC140" s="12"/>
      <c r="SD140" s="12"/>
      <c r="SE140" s="12"/>
      <c r="SF140" s="12"/>
      <c r="SG140" s="12"/>
      <c r="SH140" s="12"/>
      <c r="SI140" s="12"/>
      <c r="SJ140" s="12"/>
      <c r="SK140" s="12"/>
      <c r="SL140" s="12"/>
      <c r="SM140" s="12"/>
      <c r="SN140" s="12"/>
      <c r="SO140" s="12"/>
      <c r="SP140" s="12"/>
      <c r="SQ140" s="12"/>
      <c r="SR140" s="12"/>
      <c r="SS140" s="12"/>
      <c r="ST140" s="12"/>
      <c r="SU140" s="12"/>
      <c r="SV140" s="12"/>
      <c r="SW140" s="12"/>
      <c r="SX140" s="12"/>
      <c r="SY140" s="12"/>
      <c r="SZ140" s="12"/>
      <c r="TA140" s="12"/>
      <c r="TB140" s="12"/>
      <c r="TC140" s="12"/>
      <c r="TD140" s="12"/>
      <c r="TE140" s="12"/>
      <c r="TF140" s="12"/>
      <c r="TG140" s="12"/>
      <c r="TH140" s="12"/>
      <c r="TI140" s="12"/>
      <c r="TJ140" s="12"/>
      <c r="TK140" s="12"/>
      <c r="TL140" s="12"/>
      <c r="TM140" s="12"/>
      <c r="TN140" s="12"/>
      <c r="TO140" s="12"/>
      <c r="TP140" s="12"/>
      <c r="TQ140" s="12"/>
      <c r="TR140" s="12"/>
      <c r="TS140" s="12"/>
      <c r="TT140" s="12"/>
      <c r="TU140" s="12"/>
      <c r="TV140" s="12"/>
      <c r="TW140" s="12"/>
      <c r="TX140" s="12"/>
      <c r="TY140" s="12"/>
      <c r="TZ140" s="12"/>
      <c r="UA140" s="12"/>
      <c r="UB140" s="12"/>
      <c r="UC140" s="12"/>
      <c r="UD140" s="12"/>
      <c r="UE140" s="12"/>
      <c r="UF140" s="12"/>
      <c r="UG140" s="12"/>
      <c r="UH140" s="12"/>
      <c r="UI140" s="12"/>
      <c r="UJ140" s="12"/>
      <c r="UK140" s="12"/>
      <c r="UL140" s="12"/>
      <c r="UM140" s="12"/>
      <c r="UN140" s="12"/>
      <c r="UO140" s="12"/>
      <c r="UP140" s="12"/>
      <c r="UQ140" s="12"/>
      <c r="UR140" s="12"/>
      <c r="US140" s="12"/>
      <c r="UT140" s="12"/>
      <c r="UU140" s="12"/>
      <c r="UV140" s="12"/>
      <c r="UW140" s="12"/>
      <c r="UX140" s="12"/>
      <c r="UY140" s="12"/>
      <c r="UZ140" s="12"/>
      <c r="VA140" s="12"/>
      <c r="VB140" s="12"/>
      <c r="VC140" s="12"/>
      <c r="VD140" s="12"/>
      <c r="VE140" s="12"/>
      <c r="VF140" s="12"/>
      <c r="VG140" s="12"/>
      <c r="VH140" s="12"/>
      <c r="VI140" s="12"/>
      <c r="VJ140" s="12"/>
      <c r="VK140" s="12"/>
      <c r="VL140" s="12"/>
      <c r="VM140" s="12"/>
      <c r="VN140" s="12"/>
      <c r="VO140" s="12"/>
      <c r="VP140" s="12"/>
      <c r="VQ140" s="12"/>
      <c r="VR140" s="12"/>
      <c r="VS140" s="12"/>
      <c r="VT140" s="12"/>
      <c r="VU140" s="12"/>
      <c r="VV140" s="12"/>
      <c r="VW140" s="12"/>
      <c r="VX140" s="12"/>
      <c r="VY140" s="12"/>
      <c r="VZ140" s="12"/>
      <c r="WA140" s="12"/>
      <c r="WB140" s="12"/>
      <c r="WC140" s="12"/>
      <c r="WD140" s="12"/>
      <c r="WE140" s="12"/>
      <c r="WF140" s="12"/>
      <c r="WG140" s="12"/>
      <c r="WH140" s="12"/>
      <c r="WI140" s="12"/>
      <c r="WJ140" s="12"/>
      <c r="WK140" s="12"/>
      <c r="WL140" s="12"/>
      <c r="WM140" s="12"/>
      <c r="WN140" s="12"/>
      <c r="WO140" s="12"/>
      <c r="WP140" s="12"/>
      <c r="WQ140" s="12"/>
      <c r="WR140" s="12"/>
      <c r="WS140" s="12"/>
      <c r="WT140" s="12"/>
      <c r="WU140" s="12"/>
      <c r="WV140" s="12"/>
      <c r="WW140" s="12"/>
      <c r="WX140" s="12"/>
      <c r="WY140" s="12"/>
      <c r="WZ140" s="12"/>
      <c r="XA140" s="12"/>
      <c r="XB140" s="12"/>
      <c r="XC140" s="12"/>
      <c r="XD140" s="12"/>
      <c r="XE140" s="12"/>
      <c r="XF140" s="12"/>
      <c r="XG140" s="12"/>
      <c r="XH140" s="12"/>
      <c r="XI140" s="12"/>
      <c r="XJ140" s="12"/>
      <c r="XK140" s="12"/>
      <c r="XL140" s="12"/>
      <c r="XM140" s="12"/>
      <c r="XN140" s="12"/>
      <c r="XO140" s="12"/>
      <c r="XP140" s="12"/>
      <c r="XQ140" s="12"/>
      <c r="XR140" s="12"/>
      <c r="XS140" s="12"/>
      <c r="XT140" s="12"/>
      <c r="XU140" s="12"/>
      <c r="XV140" s="12"/>
      <c r="XW140" s="12"/>
      <c r="XX140" s="12"/>
      <c r="XY140" s="12"/>
      <c r="XZ140" s="12"/>
      <c r="YA140" s="12"/>
      <c r="YB140" s="12"/>
      <c r="YC140" s="12"/>
      <c r="YD140" s="12"/>
      <c r="YE140" s="12"/>
      <c r="YF140" s="12"/>
      <c r="YG140" s="12"/>
      <c r="YH140" s="12"/>
      <c r="YI140" s="12"/>
      <c r="YJ140" s="12"/>
      <c r="YK140" s="12"/>
      <c r="YL140" s="12"/>
      <c r="YM140" s="12"/>
      <c r="YN140" s="12"/>
      <c r="YO140" s="12"/>
      <c r="YP140" s="12"/>
      <c r="YQ140" s="12"/>
      <c r="YR140" s="12"/>
      <c r="YS140" s="12"/>
      <c r="YT140" s="12"/>
      <c r="YU140" s="12"/>
      <c r="YV140" s="12"/>
      <c r="YW140" s="12"/>
      <c r="YX140" s="12"/>
      <c r="YY140" s="12"/>
      <c r="YZ140" s="12"/>
      <c r="ZA140" s="12"/>
      <c r="ZB140" s="12"/>
      <c r="ZC140" s="12"/>
      <c r="ZD140" s="12"/>
      <c r="ZE140" s="12"/>
      <c r="ZF140" s="12"/>
      <c r="ZG140" s="12"/>
      <c r="ZH140" s="12"/>
      <c r="ZI140" s="12"/>
      <c r="ZJ140" s="12"/>
      <c r="ZK140" s="12"/>
      <c r="ZL140" s="12"/>
      <c r="ZM140" s="12"/>
      <c r="ZN140" s="12"/>
      <c r="ZO140" s="12"/>
      <c r="ZP140" s="12"/>
      <c r="ZQ140" s="12"/>
      <c r="ZR140" s="12"/>
      <c r="ZS140" s="12"/>
      <c r="ZT140" s="12"/>
      <c r="ZU140" s="12"/>
      <c r="ZV140" s="12"/>
      <c r="ZW140" s="12"/>
      <c r="ZX140" s="12"/>
      <c r="ZY140" s="12"/>
      <c r="ZZ140" s="12"/>
      <c r="AAA140" s="12"/>
      <c r="AAB140" s="12"/>
      <c r="AAC140" s="12"/>
      <c r="AAD140" s="12"/>
      <c r="AAE140" s="12"/>
      <c r="AAF140" s="12"/>
      <c r="AAG140" s="12"/>
      <c r="AAH140" s="12"/>
      <c r="AAI140" s="12"/>
      <c r="AAJ140" s="12"/>
      <c r="AAK140" s="12"/>
      <c r="AAL140" s="12"/>
      <c r="AAM140" s="12"/>
      <c r="AAN140" s="12"/>
      <c r="AAO140" s="12"/>
      <c r="AAP140" s="12"/>
      <c r="AAQ140" s="12"/>
      <c r="AAR140" s="12"/>
      <c r="AAS140" s="12"/>
      <c r="AAT140" s="12"/>
      <c r="AAU140" s="12"/>
      <c r="AAV140" s="12"/>
      <c r="AAW140" s="12"/>
      <c r="AAX140" s="12"/>
      <c r="AAY140" s="12"/>
      <c r="AAZ140" s="12"/>
      <c r="ABA140" s="12"/>
      <c r="ABB140" s="12"/>
      <c r="ABC140" s="12"/>
      <c r="ABD140" s="12"/>
      <c r="ABE140" s="12"/>
      <c r="ABF140" s="12"/>
      <c r="ABG140" s="12"/>
      <c r="ABH140" s="12"/>
      <c r="ABI140" s="12"/>
      <c r="ABJ140" s="12"/>
      <c r="ABK140" s="12"/>
      <c r="ABL140" s="12"/>
      <c r="ABM140" s="12"/>
      <c r="ABN140" s="12"/>
      <c r="ABO140" s="12"/>
      <c r="ABP140" s="12"/>
      <c r="ABQ140" s="12"/>
      <c r="ABR140" s="12"/>
      <c r="ABS140" s="12"/>
      <c r="ABT140" s="12"/>
      <c r="ABU140" s="12"/>
      <c r="ABV140" s="12"/>
      <c r="ABW140" s="12"/>
      <c r="ABX140" s="12"/>
      <c r="ABY140" s="12"/>
      <c r="ABZ140" s="12"/>
      <c r="ACA140" s="12"/>
      <c r="ACB140" s="12"/>
      <c r="ACC140" s="12"/>
      <c r="ACD140" s="12"/>
      <c r="ACE140" s="12"/>
      <c r="ACF140" s="12"/>
      <c r="ACG140" s="12"/>
      <c r="ACH140" s="12"/>
      <c r="ACI140" s="12"/>
      <c r="ACJ140" s="12"/>
      <c r="ACK140" s="12"/>
      <c r="ACL140" s="12"/>
      <c r="ACM140" s="12"/>
      <c r="ACN140" s="12"/>
      <c r="ACO140" s="12"/>
      <c r="ACP140" s="12"/>
      <c r="ACQ140" s="12"/>
      <c r="ACR140" s="12"/>
      <c r="ACS140" s="12"/>
      <c r="ACT140" s="12"/>
      <c r="ACU140" s="12"/>
      <c r="ACV140" s="12"/>
      <c r="ACW140" s="12"/>
      <c r="ACX140" s="12"/>
      <c r="ACY140" s="12"/>
      <c r="ACZ140" s="12"/>
      <c r="ADA140" s="12"/>
    </row>
    <row r="141" spans="1:781" s="99" customFormat="1" ht="36" x14ac:dyDescent="0.3">
      <c r="A141" s="108">
        <v>1</v>
      </c>
      <c r="B141" s="44" t="s">
        <v>451</v>
      </c>
      <c r="C141" s="45" t="s">
        <v>109</v>
      </c>
      <c r="D141" s="46"/>
      <c r="E141" s="46"/>
      <c r="F141" s="46"/>
      <c r="G141" s="97"/>
      <c r="H141" s="46">
        <v>1</v>
      </c>
      <c r="I141" s="46" t="s">
        <v>41</v>
      </c>
      <c r="J141" s="46" t="s">
        <v>243</v>
      </c>
      <c r="K141" s="48">
        <v>2003</v>
      </c>
      <c r="L141" s="109">
        <v>2003</v>
      </c>
      <c r="M141" s="50">
        <v>1200000</v>
      </c>
      <c r="N141" s="51"/>
      <c r="O141" s="51"/>
      <c r="P141" s="52" t="s">
        <v>463</v>
      </c>
      <c r="Q141" s="53" t="s">
        <v>492</v>
      </c>
      <c r="R141" s="54" t="s">
        <v>453</v>
      </c>
      <c r="S141" s="55" t="str">
        <f t="shared" si="16"/>
        <v>Al</v>
      </c>
      <c r="T141" s="56"/>
      <c r="U141" s="56"/>
      <c r="V141" s="56"/>
      <c r="W141" s="56"/>
      <c r="X141" s="56"/>
      <c r="Y141" s="56"/>
      <c r="Z141" s="56"/>
      <c r="AA141" s="12"/>
      <c r="AB141" s="57">
        <f t="shared" si="26"/>
        <v>0.63269348689507254</v>
      </c>
      <c r="AC141" s="57">
        <f t="shared" si="20"/>
        <v>0</v>
      </c>
      <c r="AD141" s="57">
        <f t="shared" si="21"/>
        <v>0</v>
      </c>
      <c r="AE141" s="57">
        <f t="shared" si="22"/>
        <v>0.63269348689507254</v>
      </c>
      <c r="AF141" s="58"/>
      <c r="AG141" s="58">
        <f t="shared" si="30"/>
        <v>0.63269348689507254</v>
      </c>
      <c r="AH141" s="58">
        <f t="shared" si="31"/>
        <v>0</v>
      </c>
      <c r="AI141" s="58">
        <f t="shared" si="32"/>
        <v>0</v>
      </c>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c r="DA141" s="12"/>
      <c r="DB141" s="12"/>
      <c r="DC141" s="12"/>
      <c r="DD141" s="12"/>
      <c r="DE141" s="12"/>
      <c r="DF141" s="12"/>
      <c r="DG141" s="12"/>
      <c r="DH141" s="12"/>
      <c r="DI141" s="12"/>
      <c r="DJ141" s="12"/>
      <c r="DK141" s="12"/>
      <c r="DL141" s="12"/>
      <c r="DM141" s="12"/>
      <c r="DN141" s="12"/>
      <c r="DO141" s="12"/>
      <c r="DP141" s="12"/>
      <c r="DQ141" s="12"/>
      <c r="DR141" s="12"/>
      <c r="DS141" s="12"/>
      <c r="DT141" s="12"/>
      <c r="DU141" s="12"/>
      <c r="DV141" s="12"/>
      <c r="DW141" s="12"/>
      <c r="DX141" s="12"/>
      <c r="DY141" s="12"/>
      <c r="DZ141" s="12"/>
      <c r="EA141" s="12"/>
      <c r="EB141" s="12"/>
      <c r="EC141" s="12"/>
      <c r="ED141" s="12"/>
      <c r="EE141" s="12"/>
      <c r="EF141" s="12"/>
      <c r="EG141" s="12"/>
      <c r="EH141" s="12"/>
      <c r="EI141" s="12"/>
      <c r="EJ141" s="12"/>
      <c r="EK141" s="12"/>
      <c r="EL141" s="12"/>
      <c r="EM141" s="12"/>
      <c r="EN141" s="12"/>
      <c r="EO141" s="12"/>
      <c r="EP141" s="12"/>
      <c r="EQ141" s="12"/>
      <c r="ER141" s="12"/>
      <c r="ES141" s="12"/>
      <c r="ET141" s="12"/>
      <c r="EU141" s="12"/>
      <c r="EV141" s="12"/>
      <c r="EW141" s="12"/>
      <c r="EX141" s="12"/>
      <c r="EY141" s="12"/>
      <c r="EZ141" s="12"/>
      <c r="FA141" s="12"/>
      <c r="FB141" s="12"/>
      <c r="FC141" s="12"/>
      <c r="FD141" s="12"/>
      <c r="FE141" s="12"/>
      <c r="FF141" s="12"/>
      <c r="FG141" s="12"/>
      <c r="FH141" s="12"/>
      <c r="FI141" s="12"/>
      <c r="FJ141" s="12"/>
      <c r="FK141" s="12"/>
      <c r="FL141" s="12"/>
      <c r="FM141" s="12"/>
      <c r="FN141" s="12"/>
      <c r="FO141" s="12"/>
      <c r="FP141" s="12"/>
      <c r="FQ141" s="12"/>
      <c r="FR141" s="12"/>
      <c r="FS141" s="12"/>
      <c r="FT141" s="12"/>
      <c r="FU141" s="12"/>
      <c r="FV141" s="12"/>
      <c r="FW141" s="12"/>
      <c r="FX141" s="12"/>
      <c r="FY141" s="12"/>
      <c r="FZ141" s="12"/>
      <c r="GA141" s="12"/>
      <c r="GB141" s="12"/>
      <c r="GC141" s="12"/>
      <c r="GD141" s="12"/>
      <c r="GE141" s="12"/>
      <c r="GF141" s="12"/>
      <c r="GG141" s="12"/>
      <c r="GH141" s="12"/>
      <c r="GI141" s="12"/>
      <c r="GJ141" s="12"/>
      <c r="GK141" s="12"/>
      <c r="GL141" s="12"/>
      <c r="GM141" s="12"/>
      <c r="GN141" s="12"/>
      <c r="GO141" s="12"/>
      <c r="GP141" s="12"/>
      <c r="GQ141" s="12"/>
      <c r="GR141" s="12"/>
      <c r="GS141" s="12"/>
      <c r="GT141" s="12"/>
      <c r="GU141" s="12"/>
      <c r="GV141" s="12"/>
      <c r="GW141" s="12"/>
      <c r="GX141" s="12"/>
      <c r="GY141" s="12"/>
      <c r="GZ141" s="12"/>
      <c r="HA141" s="12"/>
      <c r="HB141" s="12"/>
      <c r="HC141" s="12"/>
      <c r="HD141" s="12"/>
      <c r="HE141" s="12"/>
      <c r="HF141" s="12"/>
      <c r="HG141" s="12"/>
      <c r="HH141" s="12"/>
      <c r="HI141" s="12"/>
      <c r="HJ141" s="12"/>
      <c r="HK141" s="12"/>
      <c r="HL141" s="12"/>
      <c r="HM141" s="12"/>
      <c r="HN141" s="12"/>
      <c r="HO141" s="12"/>
      <c r="HP141" s="12"/>
      <c r="HQ141" s="12"/>
      <c r="HR141" s="12"/>
      <c r="HS141" s="12"/>
      <c r="HT141" s="12"/>
      <c r="HU141" s="12"/>
      <c r="HV141" s="12"/>
      <c r="HW141" s="12"/>
      <c r="HX141" s="12"/>
      <c r="HY141" s="12"/>
      <c r="HZ141" s="12"/>
      <c r="IA141" s="12"/>
      <c r="IB141" s="12"/>
      <c r="IC141" s="12"/>
      <c r="ID141" s="12"/>
      <c r="IE141" s="12"/>
      <c r="IF141" s="12"/>
      <c r="IG141" s="12"/>
      <c r="IH141" s="12"/>
      <c r="II141" s="12"/>
      <c r="IJ141" s="12"/>
      <c r="IK141" s="12"/>
      <c r="IL141" s="12"/>
      <c r="IM141" s="12"/>
      <c r="IN141" s="12"/>
      <c r="IO141" s="12"/>
      <c r="IP141" s="12"/>
      <c r="IQ141" s="12"/>
      <c r="IR141" s="12"/>
      <c r="IS141" s="12"/>
      <c r="IT141" s="12"/>
      <c r="IU141" s="12"/>
      <c r="IV141" s="12"/>
      <c r="IW141" s="12"/>
      <c r="IX141" s="12"/>
      <c r="IY141" s="12"/>
      <c r="IZ141" s="12"/>
      <c r="JA141" s="12"/>
      <c r="JB141" s="12"/>
      <c r="JC141" s="12"/>
      <c r="JD141" s="12"/>
      <c r="JE141" s="12"/>
      <c r="JF141" s="12"/>
      <c r="JG141" s="12"/>
      <c r="JH141" s="12"/>
      <c r="JI141" s="12"/>
      <c r="JJ141" s="12"/>
      <c r="JK141" s="12"/>
      <c r="JL141" s="12"/>
      <c r="JM141" s="12"/>
      <c r="JN141" s="12"/>
      <c r="JO141" s="12"/>
      <c r="JP141" s="12"/>
      <c r="JQ141" s="12"/>
      <c r="JR141" s="12"/>
      <c r="JS141" s="12"/>
      <c r="JT141" s="12"/>
      <c r="JU141" s="12"/>
      <c r="JV141" s="12"/>
      <c r="JW141" s="12"/>
      <c r="JX141" s="12"/>
      <c r="JY141" s="12"/>
      <c r="JZ141" s="12"/>
      <c r="KA141" s="12"/>
      <c r="KB141" s="12"/>
      <c r="KC141" s="12"/>
      <c r="KD141" s="12"/>
      <c r="KE141" s="12"/>
      <c r="KF141" s="12"/>
      <c r="KG141" s="12"/>
      <c r="KH141" s="12"/>
      <c r="KI141" s="12"/>
      <c r="KJ141" s="12"/>
      <c r="KK141" s="12"/>
      <c r="KL141" s="12"/>
      <c r="KM141" s="12"/>
      <c r="KN141" s="12"/>
      <c r="KO141" s="12"/>
      <c r="KP141" s="12"/>
      <c r="KQ141" s="12"/>
      <c r="KR141" s="12"/>
      <c r="KS141" s="12"/>
      <c r="KT141" s="12"/>
      <c r="KU141" s="12"/>
      <c r="KV141" s="12"/>
      <c r="KW141" s="12"/>
      <c r="KX141" s="12"/>
      <c r="KY141" s="12"/>
      <c r="KZ141" s="12"/>
      <c r="LA141" s="12"/>
      <c r="LB141" s="12"/>
      <c r="LC141" s="12"/>
      <c r="LD141" s="12"/>
      <c r="LE141" s="12"/>
      <c r="LF141" s="12"/>
      <c r="LG141" s="12"/>
      <c r="LH141" s="12"/>
      <c r="LI141" s="12"/>
      <c r="LJ141" s="12"/>
      <c r="LK141" s="12"/>
      <c r="LL141" s="12"/>
      <c r="LM141" s="12"/>
      <c r="LN141" s="12"/>
      <c r="LO141" s="12"/>
      <c r="LP141" s="12"/>
      <c r="LQ141" s="12"/>
      <c r="LR141" s="12"/>
      <c r="LS141" s="12"/>
      <c r="LT141" s="12"/>
      <c r="LU141" s="12"/>
      <c r="LV141" s="12"/>
      <c r="LW141" s="12"/>
      <c r="LX141" s="12"/>
      <c r="LY141" s="12"/>
      <c r="LZ141" s="12"/>
      <c r="MA141" s="12"/>
      <c r="MB141" s="12"/>
      <c r="MC141" s="12"/>
      <c r="MD141" s="12"/>
      <c r="ME141" s="12"/>
      <c r="MF141" s="12"/>
      <c r="MG141" s="12"/>
      <c r="MH141" s="12"/>
      <c r="MI141" s="12"/>
      <c r="MJ141" s="12"/>
      <c r="MK141" s="12"/>
      <c r="ML141" s="12"/>
      <c r="MM141" s="12"/>
      <c r="MN141" s="12"/>
      <c r="MO141" s="12"/>
      <c r="MP141" s="12"/>
      <c r="MQ141" s="12"/>
      <c r="MR141" s="12"/>
      <c r="MS141" s="12"/>
      <c r="MT141" s="12"/>
      <c r="MU141" s="12"/>
      <c r="MV141" s="12"/>
      <c r="MW141" s="12"/>
      <c r="MX141" s="12"/>
      <c r="MY141" s="12"/>
      <c r="MZ141" s="12"/>
      <c r="NA141" s="12"/>
      <c r="NB141" s="12"/>
      <c r="NC141" s="12"/>
      <c r="ND141" s="12"/>
      <c r="NE141" s="12"/>
      <c r="NF141" s="12"/>
      <c r="NG141" s="12"/>
      <c r="NH141" s="12"/>
      <c r="NI141" s="12"/>
      <c r="NJ141" s="12"/>
      <c r="NK141" s="12"/>
      <c r="NL141" s="12"/>
      <c r="NM141" s="12"/>
      <c r="NN141" s="12"/>
      <c r="NO141" s="12"/>
      <c r="NP141" s="12"/>
      <c r="NQ141" s="12"/>
      <c r="NR141" s="12"/>
      <c r="NS141" s="12"/>
      <c r="NT141" s="12"/>
      <c r="NU141" s="12"/>
      <c r="NV141" s="12"/>
      <c r="NW141" s="12"/>
      <c r="NX141" s="12"/>
      <c r="NY141" s="12"/>
      <c r="NZ141" s="12"/>
      <c r="OA141" s="12"/>
      <c r="OB141" s="12"/>
      <c r="OC141" s="12"/>
      <c r="OD141" s="12"/>
      <c r="OE141" s="12"/>
      <c r="OF141" s="12"/>
      <c r="OG141" s="12"/>
      <c r="OH141" s="12"/>
      <c r="OI141" s="12"/>
      <c r="OJ141" s="12"/>
      <c r="OK141" s="12"/>
      <c r="OL141" s="12"/>
      <c r="OM141" s="12"/>
      <c r="ON141" s="12"/>
      <c r="OO141" s="12"/>
      <c r="OP141" s="12"/>
      <c r="OQ141" s="12"/>
      <c r="OR141" s="12"/>
      <c r="OS141" s="12"/>
      <c r="OT141" s="12"/>
      <c r="OU141" s="12"/>
      <c r="OV141" s="12"/>
      <c r="OW141" s="12"/>
      <c r="OX141" s="12"/>
      <c r="OY141" s="12"/>
      <c r="OZ141" s="12"/>
      <c r="PA141" s="12"/>
      <c r="PB141" s="12"/>
      <c r="PC141" s="12"/>
      <c r="PD141" s="12"/>
      <c r="PE141" s="12"/>
      <c r="PF141" s="12"/>
      <c r="PG141" s="12"/>
      <c r="PH141" s="12"/>
      <c r="PI141" s="12"/>
      <c r="PJ141" s="12"/>
      <c r="PK141" s="12"/>
      <c r="PL141" s="12"/>
      <c r="PM141" s="12"/>
      <c r="PN141" s="12"/>
      <c r="PO141" s="12"/>
      <c r="PP141" s="12"/>
      <c r="PQ141" s="12"/>
      <c r="PR141" s="12"/>
      <c r="PS141" s="12"/>
      <c r="PT141" s="12"/>
      <c r="PU141" s="12"/>
      <c r="PV141" s="12"/>
      <c r="PW141" s="12"/>
      <c r="PX141" s="12"/>
      <c r="PY141" s="12"/>
      <c r="PZ141" s="12"/>
      <c r="QA141" s="12"/>
      <c r="QB141" s="12"/>
      <c r="QC141" s="12"/>
      <c r="QD141" s="12"/>
      <c r="QE141" s="12"/>
      <c r="QF141" s="12"/>
      <c r="QG141" s="12"/>
      <c r="QH141" s="12"/>
      <c r="QI141" s="12"/>
      <c r="QJ141" s="12"/>
      <c r="QK141" s="12"/>
      <c r="QL141" s="12"/>
      <c r="QM141" s="12"/>
      <c r="QN141" s="12"/>
      <c r="QO141" s="12"/>
      <c r="QP141" s="12"/>
      <c r="QQ141" s="12"/>
      <c r="QR141" s="12"/>
      <c r="QS141" s="12"/>
      <c r="QT141" s="12"/>
      <c r="QU141" s="12"/>
      <c r="QV141" s="12"/>
      <c r="QW141" s="12"/>
      <c r="QX141" s="12"/>
      <c r="QY141" s="12"/>
      <c r="QZ141" s="12"/>
      <c r="RA141" s="12"/>
      <c r="RB141" s="12"/>
      <c r="RC141" s="12"/>
      <c r="RD141" s="12"/>
      <c r="RE141" s="12"/>
      <c r="RF141" s="12"/>
      <c r="RG141" s="12"/>
      <c r="RH141" s="12"/>
      <c r="RI141" s="12"/>
      <c r="RJ141" s="12"/>
      <c r="RK141" s="12"/>
      <c r="RL141" s="12"/>
      <c r="RM141" s="12"/>
      <c r="RN141" s="12"/>
      <c r="RO141" s="12"/>
      <c r="RP141" s="12"/>
      <c r="RQ141" s="12"/>
      <c r="RR141" s="12"/>
      <c r="RS141" s="12"/>
      <c r="RT141" s="12"/>
      <c r="RU141" s="12"/>
      <c r="RV141" s="12"/>
      <c r="RW141" s="12"/>
      <c r="RX141" s="12"/>
      <c r="RY141" s="12"/>
      <c r="RZ141" s="12"/>
      <c r="SA141" s="12"/>
      <c r="SB141" s="12"/>
      <c r="SC141" s="12"/>
      <c r="SD141" s="12"/>
      <c r="SE141" s="12"/>
      <c r="SF141" s="12"/>
      <c r="SG141" s="12"/>
      <c r="SH141" s="12"/>
      <c r="SI141" s="12"/>
      <c r="SJ141" s="12"/>
      <c r="SK141" s="12"/>
      <c r="SL141" s="12"/>
      <c r="SM141" s="12"/>
      <c r="SN141" s="12"/>
      <c r="SO141" s="12"/>
      <c r="SP141" s="12"/>
      <c r="SQ141" s="12"/>
      <c r="SR141" s="12"/>
      <c r="SS141" s="12"/>
      <c r="ST141" s="12"/>
      <c r="SU141" s="12"/>
      <c r="SV141" s="12"/>
      <c r="SW141" s="12"/>
      <c r="SX141" s="12"/>
      <c r="SY141" s="12"/>
      <c r="SZ141" s="12"/>
      <c r="TA141" s="12"/>
      <c r="TB141" s="12"/>
      <c r="TC141" s="12"/>
      <c r="TD141" s="12"/>
      <c r="TE141" s="12"/>
      <c r="TF141" s="12"/>
      <c r="TG141" s="12"/>
      <c r="TH141" s="12"/>
      <c r="TI141" s="12"/>
      <c r="TJ141" s="12"/>
      <c r="TK141" s="12"/>
      <c r="TL141" s="12"/>
      <c r="TM141" s="12"/>
      <c r="TN141" s="12"/>
      <c r="TO141" s="12"/>
      <c r="TP141" s="12"/>
      <c r="TQ141" s="12"/>
      <c r="TR141" s="12"/>
      <c r="TS141" s="12"/>
      <c r="TT141" s="12"/>
      <c r="TU141" s="12"/>
      <c r="TV141" s="12"/>
      <c r="TW141" s="12"/>
      <c r="TX141" s="12"/>
      <c r="TY141" s="12"/>
      <c r="TZ141" s="12"/>
      <c r="UA141" s="12"/>
      <c r="UB141" s="12"/>
      <c r="UC141" s="12"/>
      <c r="UD141" s="12"/>
      <c r="UE141" s="12"/>
      <c r="UF141" s="12"/>
      <c r="UG141" s="12"/>
      <c r="UH141" s="12"/>
      <c r="UI141" s="12"/>
      <c r="UJ141" s="12"/>
      <c r="UK141" s="12"/>
      <c r="UL141" s="12"/>
      <c r="UM141" s="12"/>
      <c r="UN141" s="12"/>
      <c r="UO141" s="12"/>
      <c r="UP141" s="12"/>
      <c r="UQ141" s="12"/>
      <c r="UR141" s="12"/>
      <c r="US141" s="12"/>
      <c r="UT141" s="12"/>
      <c r="UU141" s="12"/>
      <c r="UV141" s="12"/>
      <c r="UW141" s="12"/>
      <c r="UX141" s="12"/>
      <c r="UY141" s="12"/>
      <c r="UZ141" s="12"/>
      <c r="VA141" s="12"/>
      <c r="VB141" s="12"/>
      <c r="VC141" s="12"/>
      <c r="VD141" s="12"/>
      <c r="VE141" s="12"/>
      <c r="VF141" s="12"/>
      <c r="VG141" s="12"/>
      <c r="VH141" s="12"/>
      <c r="VI141" s="12"/>
      <c r="VJ141" s="12"/>
      <c r="VK141" s="12"/>
      <c r="VL141" s="12"/>
      <c r="VM141" s="12"/>
      <c r="VN141" s="12"/>
      <c r="VO141" s="12"/>
      <c r="VP141" s="12"/>
      <c r="VQ141" s="12"/>
      <c r="VR141" s="12"/>
      <c r="VS141" s="12"/>
      <c r="VT141" s="12"/>
      <c r="VU141" s="12"/>
      <c r="VV141" s="12"/>
      <c r="VW141" s="12"/>
      <c r="VX141" s="12"/>
      <c r="VY141" s="12"/>
      <c r="VZ141" s="12"/>
      <c r="WA141" s="12"/>
      <c r="WB141" s="12"/>
      <c r="WC141" s="12"/>
      <c r="WD141" s="12"/>
      <c r="WE141" s="12"/>
      <c r="WF141" s="12"/>
      <c r="WG141" s="12"/>
      <c r="WH141" s="12"/>
      <c r="WI141" s="12"/>
      <c r="WJ141" s="12"/>
      <c r="WK141" s="12"/>
      <c r="WL141" s="12"/>
      <c r="WM141" s="12"/>
      <c r="WN141" s="12"/>
      <c r="WO141" s="12"/>
      <c r="WP141" s="12"/>
      <c r="WQ141" s="12"/>
      <c r="WR141" s="12"/>
      <c r="WS141" s="12"/>
      <c r="WT141" s="12"/>
      <c r="WU141" s="12"/>
      <c r="WV141" s="12"/>
      <c r="WW141" s="12"/>
      <c r="WX141" s="12"/>
      <c r="WY141" s="12"/>
      <c r="WZ141" s="12"/>
      <c r="XA141" s="12"/>
      <c r="XB141" s="12"/>
      <c r="XC141" s="12"/>
      <c r="XD141" s="12"/>
      <c r="XE141" s="12"/>
      <c r="XF141" s="12"/>
      <c r="XG141" s="12"/>
      <c r="XH141" s="12"/>
      <c r="XI141" s="12"/>
      <c r="XJ141" s="12"/>
      <c r="XK141" s="12"/>
      <c r="XL141" s="12"/>
      <c r="XM141" s="12"/>
      <c r="XN141" s="12"/>
      <c r="XO141" s="12"/>
      <c r="XP141" s="12"/>
      <c r="XQ141" s="12"/>
      <c r="XR141" s="12"/>
      <c r="XS141" s="12"/>
      <c r="XT141" s="12"/>
      <c r="XU141" s="12"/>
      <c r="XV141" s="12"/>
      <c r="XW141" s="12"/>
      <c r="XX141" s="12"/>
      <c r="XY141" s="12"/>
      <c r="XZ141" s="12"/>
      <c r="YA141" s="12"/>
      <c r="YB141" s="12"/>
      <c r="YC141" s="12"/>
      <c r="YD141" s="12"/>
      <c r="YE141" s="12"/>
      <c r="YF141" s="12"/>
      <c r="YG141" s="12"/>
      <c r="YH141" s="12"/>
      <c r="YI141" s="12"/>
      <c r="YJ141" s="12"/>
      <c r="YK141" s="12"/>
      <c r="YL141" s="12"/>
      <c r="YM141" s="12"/>
      <c r="YN141" s="12"/>
      <c r="YO141" s="12"/>
      <c r="YP141" s="12"/>
      <c r="YQ141" s="12"/>
      <c r="YR141" s="12"/>
      <c r="YS141" s="12"/>
      <c r="YT141" s="12"/>
      <c r="YU141" s="12"/>
      <c r="YV141" s="12"/>
      <c r="YW141" s="12"/>
      <c r="YX141" s="12"/>
      <c r="YY141" s="12"/>
      <c r="YZ141" s="12"/>
      <c r="ZA141" s="12"/>
      <c r="ZB141" s="12"/>
      <c r="ZC141" s="12"/>
      <c r="ZD141" s="12"/>
      <c r="ZE141" s="12"/>
      <c r="ZF141" s="12"/>
      <c r="ZG141" s="12"/>
      <c r="ZH141" s="12"/>
      <c r="ZI141" s="12"/>
      <c r="ZJ141" s="12"/>
      <c r="ZK141" s="12"/>
      <c r="ZL141" s="12"/>
      <c r="ZM141" s="12"/>
      <c r="ZN141" s="12"/>
      <c r="ZO141" s="12"/>
      <c r="ZP141" s="12"/>
      <c r="ZQ141" s="12"/>
      <c r="ZR141" s="12"/>
      <c r="ZS141" s="12"/>
      <c r="ZT141" s="12"/>
      <c r="ZU141" s="12"/>
      <c r="ZV141" s="12"/>
      <c r="ZW141" s="12"/>
      <c r="ZX141" s="12"/>
      <c r="ZY141" s="12"/>
      <c r="ZZ141" s="12"/>
      <c r="AAA141" s="12"/>
      <c r="AAB141" s="12"/>
      <c r="AAC141" s="12"/>
      <c r="AAD141" s="12"/>
      <c r="AAE141" s="12"/>
      <c r="AAF141" s="12"/>
      <c r="AAG141" s="12"/>
      <c r="AAH141" s="12"/>
      <c r="AAI141" s="12"/>
      <c r="AAJ141" s="12"/>
      <c r="AAK141" s="12"/>
      <c r="AAL141" s="12"/>
      <c r="AAM141" s="12"/>
      <c r="AAN141" s="12"/>
      <c r="AAO141" s="12"/>
      <c r="AAP141" s="12"/>
      <c r="AAQ141" s="12"/>
      <c r="AAR141" s="12"/>
      <c r="AAS141" s="12"/>
      <c r="AAT141" s="12"/>
      <c r="AAU141" s="12"/>
      <c r="AAV141" s="12"/>
      <c r="AAW141" s="12"/>
      <c r="AAX141" s="12"/>
      <c r="AAY141" s="12"/>
      <c r="AAZ141" s="12"/>
      <c r="ABA141" s="12"/>
      <c r="ABB141" s="12"/>
      <c r="ABC141" s="12"/>
      <c r="ABD141" s="12"/>
      <c r="ABE141" s="12"/>
      <c r="ABF141" s="12"/>
      <c r="ABG141" s="12"/>
      <c r="ABH141" s="12"/>
      <c r="ABI141" s="12"/>
      <c r="ABJ141" s="12"/>
      <c r="ABK141" s="12"/>
      <c r="ABL141" s="12"/>
      <c r="ABM141" s="12"/>
      <c r="ABN141" s="12"/>
      <c r="ABO141" s="12"/>
      <c r="ABP141" s="12"/>
      <c r="ABQ141" s="12"/>
      <c r="ABR141" s="12"/>
      <c r="ABS141" s="12"/>
      <c r="ABT141" s="12"/>
      <c r="ABU141" s="12"/>
      <c r="ABV141" s="12"/>
      <c r="ABW141" s="12"/>
      <c r="ABX141" s="12"/>
      <c r="ABY141" s="12"/>
      <c r="ABZ141" s="12"/>
      <c r="ACA141" s="12"/>
      <c r="ACB141" s="12"/>
      <c r="ACC141" s="12"/>
      <c r="ACD141" s="12"/>
      <c r="ACE141" s="12"/>
      <c r="ACF141" s="12"/>
      <c r="ACG141" s="12"/>
      <c r="ACH141" s="12"/>
      <c r="ACI141" s="12"/>
      <c r="ACJ141" s="12"/>
      <c r="ACK141" s="12"/>
      <c r="ACL141" s="12"/>
      <c r="ACM141" s="12"/>
      <c r="ACN141" s="12"/>
      <c r="ACO141" s="12"/>
      <c r="ACP141" s="12"/>
      <c r="ACQ141" s="12"/>
      <c r="ACR141" s="12"/>
      <c r="ACS141" s="12"/>
      <c r="ACT141" s="12"/>
      <c r="ACU141" s="12"/>
      <c r="ACV141" s="12"/>
      <c r="ACW141" s="12"/>
      <c r="ACX141" s="12"/>
      <c r="ACY141" s="12"/>
      <c r="ACZ141" s="12"/>
      <c r="ADA141" s="12"/>
    </row>
    <row r="142" spans="1:781" s="99" customFormat="1" ht="15.6" x14ac:dyDescent="0.3">
      <c r="A142" s="64">
        <v>3</v>
      </c>
      <c r="B142" s="44" t="s">
        <v>493</v>
      </c>
      <c r="C142" s="45" t="s">
        <v>55</v>
      </c>
      <c r="D142" s="46" t="s">
        <v>212</v>
      </c>
      <c r="E142" s="46" t="s">
        <v>230</v>
      </c>
      <c r="F142" s="46"/>
      <c r="G142" s="97"/>
      <c r="H142" s="46">
        <v>1</v>
      </c>
      <c r="I142" s="46" t="s">
        <v>46</v>
      </c>
      <c r="J142" s="46" t="s">
        <v>56</v>
      </c>
      <c r="K142" s="48">
        <v>2002</v>
      </c>
      <c r="L142" s="49">
        <v>37568</v>
      </c>
      <c r="M142" s="50">
        <v>4500</v>
      </c>
      <c r="N142" s="51"/>
      <c r="O142" s="51"/>
      <c r="P142" s="52" t="s">
        <v>417</v>
      </c>
      <c r="Q142" s="53" t="s">
        <v>494</v>
      </c>
      <c r="R142" s="54" t="s">
        <v>495</v>
      </c>
      <c r="S142" s="55" t="str">
        <f t="shared" si="16"/>
        <v>Cu</v>
      </c>
      <c r="T142" s="56">
        <v>580</v>
      </c>
      <c r="U142" s="56">
        <v>1.1000000000000001</v>
      </c>
      <c r="V142" s="56"/>
      <c r="W142" s="56">
        <v>1.1000000000000001</v>
      </c>
      <c r="X142" s="56" t="s">
        <v>496</v>
      </c>
      <c r="Y142" s="56">
        <v>200</v>
      </c>
      <c r="Z142" s="56" t="s">
        <v>328</v>
      </c>
      <c r="AA142" s="12"/>
      <c r="AB142" s="57">
        <f t="shared" si="26"/>
        <v>2.3726005758565221E-3</v>
      </c>
      <c r="AC142" s="57">
        <f t="shared" si="20"/>
        <v>0</v>
      </c>
      <c r="AD142" s="57">
        <f t="shared" si="21"/>
        <v>0</v>
      </c>
      <c r="AE142" s="57">
        <f t="shared" si="22"/>
        <v>2.3726005758565221E-3</v>
      </c>
      <c r="AF142" s="58"/>
      <c r="AG142" s="58">
        <f t="shared" si="30"/>
        <v>0</v>
      </c>
      <c r="AH142" s="58">
        <f t="shared" si="31"/>
        <v>0</v>
      </c>
      <c r="AI142" s="58">
        <f t="shared" si="32"/>
        <v>2.3726005758565221E-3</v>
      </c>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c r="DA142" s="12"/>
      <c r="DB142" s="12"/>
      <c r="DC142" s="12"/>
      <c r="DD142" s="12"/>
      <c r="DE142" s="12"/>
      <c r="DF142" s="12"/>
      <c r="DG142" s="12"/>
      <c r="DH142" s="12"/>
      <c r="DI142" s="12"/>
      <c r="DJ142" s="12"/>
      <c r="DK142" s="12"/>
      <c r="DL142" s="12"/>
      <c r="DM142" s="12"/>
      <c r="DN142" s="12"/>
      <c r="DO142" s="12"/>
      <c r="DP142" s="12"/>
      <c r="DQ142" s="12"/>
      <c r="DR142" s="12"/>
      <c r="DS142" s="12"/>
      <c r="DT142" s="12"/>
      <c r="DU142" s="12"/>
      <c r="DV142" s="12"/>
      <c r="DW142" s="12"/>
      <c r="DX142" s="12"/>
      <c r="DY142" s="12"/>
      <c r="DZ142" s="12"/>
      <c r="EA142" s="12"/>
      <c r="EB142" s="12"/>
      <c r="EC142" s="12"/>
      <c r="ED142" s="12"/>
      <c r="EE142" s="12"/>
      <c r="EF142" s="12"/>
      <c r="EG142" s="12"/>
      <c r="EH142" s="12"/>
      <c r="EI142" s="12"/>
      <c r="EJ142" s="12"/>
      <c r="EK142" s="12"/>
      <c r="EL142" s="12"/>
      <c r="EM142" s="12"/>
      <c r="EN142" s="12"/>
      <c r="EO142" s="12"/>
      <c r="EP142" s="12"/>
      <c r="EQ142" s="12"/>
      <c r="ER142" s="12"/>
      <c r="ES142" s="12"/>
      <c r="ET142" s="12"/>
      <c r="EU142" s="12"/>
      <c r="EV142" s="12"/>
      <c r="EW142" s="12"/>
      <c r="EX142" s="12"/>
      <c r="EY142" s="12"/>
      <c r="EZ142" s="12"/>
      <c r="FA142" s="12"/>
      <c r="FB142" s="12"/>
      <c r="FC142" s="12"/>
      <c r="FD142" s="12"/>
      <c r="FE142" s="12"/>
      <c r="FF142" s="12"/>
      <c r="FG142" s="12"/>
      <c r="FH142" s="12"/>
      <c r="FI142" s="12"/>
      <c r="FJ142" s="12"/>
      <c r="FK142" s="12"/>
      <c r="FL142" s="12"/>
      <c r="FM142" s="12"/>
      <c r="FN142" s="12"/>
      <c r="FO142" s="12"/>
      <c r="FP142" s="12"/>
      <c r="FQ142" s="12"/>
      <c r="FR142" s="12"/>
      <c r="FS142" s="12"/>
      <c r="FT142" s="12"/>
      <c r="FU142" s="12"/>
      <c r="FV142" s="12"/>
      <c r="FW142" s="12"/>
      <c r="FX142" s="12"/>
      <c r="FY142" s="12"/>
      <c r="FZ142" s="12"/>
      <c r="GA142" s="12"/>
      <c r="GB142" s="12"/>
      <c r="GC142" s="12"/>
      <c r="GD142" s="12"/>
      <c r="GE142" s="12"/>
      <c r="GF142" s="12"/>
      <c r="GG142" s="12"/>
      <c r="GH142" s="12"/>
      <c r="GI142" s="12"/>
      <c r="GJ142" s="12"/>
      <c r="GK142" s="12"/>
      <c r="GL142" s="12"/>
      <c r="GM142" s="12"/>
      <c r="GN142" s="12"/>
      <c r="GO142" s="12"/>
      <c r="GP142" s="12"/>
      <c r="GQ142" s="12"/>
      <c r="GR142" s="12"/>
      <c r="GS142" s="12"/>
      <c r="GT142" s="12"/>
      <c r="GU142" s="12"/>
      <c r="GV142" s="12"/>
      <c r="GW142" s="12"/>
      <c r="GX142" s="12"/>
      <c r="GY142" s="12"/>
      <c r="GZ142" s="12"/>
      <c r="HA142" s="12"/>
      <c r="HB142" s="12"/>
      <c r="HC142" s="12"/>
      <c r="HD142" s="12"/>
      <c r="HE142" s="12"/>
      <c r="HF142" s="12"/>
      <c r="HG142" s="12"/>
      <c r="HH142" s="12"/>
      <c r="HI142" s="12"/>
      <c r="HJ142" s="12"/>
      <c r="HK142" s="12"/>
      <c r="HL142" s="12"/>
      <c r="HM142" s="12"/>
      <c r="HN142" s="12"/>
      <c r="HO142" s="12"/>
      <c r="HP142" s="12"/>
      <c r="HQ142" s="12"/>
      <c r="HR142" s="12"/>
      <c r="HS142" s="12"/>
      <c r="HT142" s="12"/>
      <c r="HU142" s="12"/>
      <c r="HV142" s="12"/>
      <c r="HW142" s="12"/>
      <c r="HX142" s="12"/>
      <c r="HY142" s="12"/>
      <c r="HZ142" s="12"/>
      <c r="IA142" s="12"/>
      <c r="IB142" s="12"/>
      <c r="IC142" s="12"/>
      <c r="ID142" s="12"/>
      <c r="IE142" s="12"/>
      <c r="IF142" s="12"/>
      <c r="IG142" s="12"/>
      <c r="IH142" s="12"/>
      <c r="II142" s="12"/>
      <c r="IJ142" s="12"/>
      <c r="IK142" s="12"/>
      <c r="IL142" s="12"/>
      <c r="IM142" s="12"/>
      <c r="IN142" s="12"/>
      <c r="IO142" s="12"/>
      <c r="IP142" s="12"/>
      <c r="IQ142" s="12"/>
      <c r="IR142" s="12"/>
      <c r="IS142" s="12"/>
      <c r="IT142" s="12"/>
      <c r="IU142" s="12"/>
      <c r="IV142" s="12"/>
      <c r="IW142" s="12"/>
      <c r="IX142" s="12"/>
      <c r="IY142" s="12"/>
      <c r="IZ142" s="12"/>
      <c r="JA142" s="12"/>
      <c r="JB142" s="12"/>
      <c r="JC142" s="12"/>
      <c r="JD142" s="12"/>
      <c r="JE142" s="12"/>
      <c r="JF142" s="12"/>
      <c r="JG142" s="12"/>
      <c r="JH142" s="12"/>
      <c r="JI142" s="12"/>
      <c r="JJ142" s="12"/>
      <c r="JK142" s="12"/>
      <c r="JL142" s="12"/>
      <c r="JM142" s="12"/>
      <c r="JN142" s="12"/>
      <c r="JO142" s="12"/>
      <c r="JP142" s="12"/>
      <c r="JQ142" s="12"/>
      <c r="JR142" s="12"/>
      <c r="JS142" s="12"/>
      <c r="JT142" s="12"/>
      <c r="JU142" s="12"/>
      <c r="JV142" s="12"/>
      <c r="JW142" s="12"/>
      <c r="JX142" s="12"/>
      <c r="JY142" s="12"/>
      <c r="JZ142" s="12"/>
      <c r="KA142" s="12"/>
      <c r="KB142" s="12"/>
      <c r="KC142" s="12"/>
      <c r="KD142" s="12"/>
      <c r="KE142" s="12"/>
      <c r="KF142" s="12"/>
      <c r="KG142" s="12"/>
      <c r="KH142" s="12"/>
      <c r="KI142" s="12"/>
      <c r="KJ142" s="12"/>
      <c r="KK142" s="12"/>
      <c r="KL142" s="12"/>
      <c r="KM142" s="12"/>
      <c r="KN142" s="12"/>
      <c r="KO142" s="12"/>
      <c r="KP142" s="12"/>
      <c r="KQ142" s="12"/>
      <c r="KR142" s="12"/>
      <c r="KS142" s="12"/>
      <c r="KT142" s="12"/>
      <c r="KU142" s="12"/>
      <c r="KV142" s="12"/>
      <c r="KW142" s="12"/>
      <c r="KX142" s="12"/>
      <c r="KY142" s="12"/>
      <c r="KZ142" s="12"/>
      <c r="LA142" s="12"/>
      <c r="LB142" s="12"/>
      <c r="LC142" s="12"/>
      <c r="LD142" s="12"/>
      <c r="LE142" s="12"/>
      <c r="LF142" s="12"/>
      <c r="LG142" s="12"/>
      <c r="LH142" s="12"/>
      <c r="LI142" s="12"/>
      <c r="LJ142" s="12"/>
      <c r="LK142" s="12"/>
      <c r="LL142" s="12"/>
      <c r="LM142" s="12"/>
      <c r="LN142" s="12"/>
      <c r="LO142" s="12"/>
      <c r="LP142" s="12"/>
      <c r="LQ142" s="12"/>
      <c r="LR142" s="12"/>
      <c r="LS142" s="12"/>
      <c r="LT142" s="12"/>
      <c r="LU142" s="12"/>
      <c r="LV142" s="12"/>
      <c r="LW142" s="12"/>
      <c r="LX142" s="12"/>
      <c r="LY142" s="12"/>
      <c r="LZ142" s="12"/>
      <c r="MA142" s="12"/>
      <c r="MB142" s="12"/>
      <c r="MC142" s="12"/>
      <c r="MD142" s="12"/>
      <c r="ME142" s="12"/>
      <c r="MF142" s="12"/>
      <c r="MG142" s="12"/>
      <c r="MH142" s="12"/>
      <c r="MI142" s="12"/>
      <c r="MJ142" s="12"/>
      <c r="MK142" s="12"/>
      <c r="ML142" s="12"/>
      <c r="MM142" s="12"/>
      <c r="MN142" s="12"/>
      <c r="MO142" s="12"/>
      <c r="MP142" s="12"/>
      <c r="MQ142" s="12"/>
      <c r="MR142" s="12"/>
      <c r="MS142" s="12"/>
      <c r="MT142" s="12"/>
      <c r="MU142" s="12"/>
      <c r="MV142" s="12"/>
      <c r="MW142" s="12"/>
      <c r="MX142" s="12"/>
      <c r="MY142" s="12"/>
      <c r="MZ142" s="12"/>
      <c r="NA142" s="12"/>
      <c r="NB142" s="12"/>
      <c r="NC142" s="12"/>
      <c r="ND142" s="12"/>
      <c r="NE142" s="12"/>
      <c r="NF142" s="12"/>
      <c r="NG142" s="12"/>
      <c r="NH142" s="12"/>
      <c r="NI142" s="12"/>
      <c r="NJ142" s="12"/>
      <c r="NK142" s="12"/>
      <c r="NL142" s="12"/>
      <c r="NM142" s="12"/>
      <c r="NN142" s="12"/>
      <c r="NO142" s="12"/>
      <c r="NP142" s="12"/>
      <c r="NQ142" s="12"/>
      <c r="NR142" s="12"/>
      <c r="NS142" s="12"/>
      <c r="NT142" s="12"/>
      <c r="NU142" s="12"/>
      <c r="NV142" s="12"/>
      <c r="NW142" s="12"/>
      <c r="NX142" s="12"/>
      <c r="NY142" s="12"/>
      <c r="NZ142" s="12"/>
      <c r="OA142" s="12"/>
      <c r="OB142" s="12"/>
      <c r="OC142" s="12"/>
      <c r="OD142" s="12"/>
      <c r="OE142" s="12"/>
      <c r="OF142" s="12"/>
      <c r="OG142" s="12"/>
      <c r="OH142" s="12"/>
      <c r="OI142" s="12"/>
      <c r="OJ142" s="12"/>
      <c r="OK142" s="12"/>
      <c r="OL142" s="12"/>
      <c r="OM142" s="12"/>
      <c r="ON142" s="12"/>
      <c r="OO142" s="12"/>
      <c r="OP142" s="12"/>
      <c r="OQ142" s="12"/>
      <c r="OR142" s="12"/>
      <c r="OS142" s="12"/>
      <c r="OT142" s="12"/>
      <c r="OU142" s="12"/>
      <c r="OV142" s="12"/>
      <c r="OW142" s="12"/>
      <c r="OX142" s="12"/>
      <c r="OY142" s="12"/>
      <c r="OZ142" s="12"/>
      <c r="PA142" s="12"/>
      <c r="PB142" s="12"/>
      <c r="PC142" s="12"/>
      <c r="PD142" s="12"/>
      <c r="PE142" s="12"/>
      <c r="PF142" s="12"/>
      <c r="PG142" s="12"/>
      <c r="PH142" s="12"/>
      <c r="PI142" s="12"/>
      <c r="PJ142" s="12"/>
      <c r="PK142" s="12"/>
      <c r="PL142" s="12"/>
      <c r="PM142" s="12"/>
      <c r="PN142" s="12"/>
      <c r="PO142" s="12"/>
      <c r="PP142" s="12"/>
      <c r="PQ142" s="12"/>
      <c r="PR142" s="12"/>
      <c r="PS142" s="12"/>
      <c r="PT142" s="12"/>
      <c r="PU142" s="12"/>
      <c r="PV142" s="12"/>
      <c r="PW142" s="12"/>
      <c r="PX142" s="12"/>
      <c r="PY142" s="12"/>
      <c r="PZ142" s="12"/>
      <c r="QA142" s="12"/>
      <c r="QB142" s="12"/>
      <c r="QC142" s="12"/>
      <c r="QD142" s="12"/>
      <c r="QE142" s="12"/>
      <c r="QF142" s="12"/>
      <c r="QG142" s="12"/>
      <c r="QH142" s="12"/>
      <c r="QI142" s="12"/>
      <c r="QJ142" s="12"/>
      <c r="QK142" s="12"/>
      <c r="QL142" s="12"/>
      <c r="QM142" s="12"/>
      <c r="QN142" s="12"/>
      <c r="QO142" s="12"/>
      <c r="QP142" s="12"/>
      <c r="QQ142" s="12"/>
      <c r="QR142" s="12"/>
      <c r="QS142" s="12"/>
      <c r="QT142" s="12"/>
      <c r="QU142" s="12"/>
      <c r="QV142" s="12"/>
      <c r="QW142" s="12"/>
      <c r="QX142" s="12"/>
      <c r="QY142" s="12"/>
      <c r="QZ142" s="12"/>
      <c r="RA142" s="12"/>
      <c r="RB142" s="12"/>
      <c r="RC142" s="12"/>
      <c r="RD142" s="12"/>
      <c r="RE142" s="12"/>
      <c r="RF142" s="12"/>
      <c r="RG142" s="12"/>
      <c r="RH142" s="12"/>
      <c r="RI142" s="12"/>
      <c r="RJ142" s="12"/>
      <c r="RK142" s="12"/>
      <c r="RL142" s="12"/>
      <c r="RM142" s="12"/>
      <c r="RN142" s="12"/>
      <c r="RO142" s="12"/>
      <c r="RP142" s="12"/>
      <c r="RQ142" s="12"/>
      <c r="RR142" s="12"/>
      <c r="RS142" s="12"/>
      <c r="RT142" s="12"/>
      <c r="RU142" s="12"/>
      <c r="RV142" s="12"/>
      <c r="RW142" s="12"/>
      <c r="RX142" s="12"/>
      <c r="RY142" s="12"/>
      <c r="RZ142" s="12"/>
      <c r="SA142" s="12"/>
      <c r="SB142" s="12"/>
      <c r="SC142" s="12"/>
      <c r="SD142" s="12"/>
      <c r="SE142" s="12"/>
      <c r="SF142" s="12"/>
      <c r="SG142" s="12"/>
      <c r="SH142" s="12"/>
      <c r="SI142" s="12"/>
      <c r="SJ142" s="12"/>
      <c r="SK142" s="12"/>
      <c r="SL142" s="12"/>
      <c r="SM142" s="12"/>
      <c r="SN142" s="12"/>
      <c r="SO142" s="12"/>
      <c r="SP142" s="12"/>
      <c r="SQ142" s="12"/>
      <c r="SR142" s="12"/>
      <c r="SS142" s="12"/>
      <c r="ST142" s="12"/>
      <c r="SU142" s="12"/>
      <c r="SV142" s="12"/>
      <c r="SW142" s="12"/>
      <c r="SX142" s="12"/>
      <c r="SY142" s="12"/>
      <c r="SZ142" s="12"/>
      <c r="TA142" s="12"/>
      <c r="TB142" s="12"/>
      <c r="TC142" s="12"/>
      <c r="TD142" s="12"/>
      <c r="TE142" s="12"/>
      <c r="TF142" s="12"/>
      <c r="TG142" s="12"/>
      <c r="TH142" s="12"/>
      <c r="TI142" s="12"/>
      <c r="TJ142" s="12"/>
      <c r="TK142" s="12"/>
      <c r="TL142" s="12"/>
      <c r="TM142" s="12"/>
      <c r="TN142" s="12"/>
      <c r="TO142" s="12"/>
      <c r="TP142" s="12"/>
      <c r="TQ142" s="12"/>
      <c r="TR142" s="12"/>
      <c r="TS142" s="12"/>
      <c r="TT142" s="12"/>
      <c r="TU142" s="12"/>
      <c r="TV142" s="12"/>
      <c r="TW142" s="12"/>
      <c r="TX142" s="12"/>
      <c r="TY142" s="12"/>
      <c r="TZ142" s="12"/>
      <c r="UA142" s="12"/>
      <c r="UB142" s="12"/>
      <c r="UC142" s="12"/>
      <c r="UD142" s="12"/>
      <c r="UE142" s="12"/>
      <c r="UF142" s="12"/>
      <c r="UG142" s="12"/>
      <c r="UH142" s="12"/>
      <c r="UI142" s="12"/>
      <c r="UJ142" s="12"/>
      <c r="UK142" s="12"/>
      <c r="UL142" s="12"/>
      <c r="UM142" s="12"/>
      <c r="UN142" s="12"/>
      <c r="UO142" s="12"/>
      <c r="UP142" s="12"/>
      <c r="UQ142" s="12"/>
      <c r="UR142" s="12"/>
      <c r="US142" s="12"/>
      <c r="UT142" s="12"/>
      <c r="UU142" s="12"/>
      <c r="UV142" s="12"/>
      <c r="UW142" s="12"/>
      <c r="UX142" s="12"/>
      <c r="UY142" s="12"/>
      <c r="UZ142" s="12"/>
      <c r="VA142" s="12"/>
      <c r="VB142" s="12"/>
      <c r="VC142" s="12"/>
      <c r="VD142" s="12"/>
      <c r="VE142" s="12"/>
      <c r="VF142" s="12"/>
      <c r="VG142" s="12"/>
      <c r="VH142" s="12"/>
      <c r="VI142" s="12"/>
      <c r="VJ142" s="12"/>
      <c r="VK142" s="12"/>
      <c r="VL142" s="12"/>
      <c r="VM142" s="12"/>
      <c r="VN142" s="12"/>
      <c r="VO142" s="12"/>
      <c r="VP142" s="12"/>
      <c r="VQ142" s="12"/>
      <c r="VR142" s="12"/>
      <c r="VS142" s="12"/>
      <c r="VT142" s="12"/>
      <c r="VU142" s="12"/>
      <c r="VV142" s="12"/>
      <c r="VW142" s="12"/>
      <c r="VX142" s="12"/>
      <c r="VY142" s="12"/>
      <c r="VZ142" s="12"/>
      <c r="WA142" s="12"/>
      <c r="WB142" s="12"/>
      <c r="WC142" s="12"/>
      <c r="WD142" s="12"/>
      <c r="WE142" s="12"/>
      <c r="WF142" s="12"/>
      <c r="WG142" s="12"/>
      <c r="WH142" s="12"/>
      <c r="WI142" s="12"/>
      <c r="WJ142" s="12"/>
      <c r="WK142" s="12"/>
      <c r="WL142" s="12"/>
      <c r="WM142" s="12"/>
      <c r="WN142" s="12"/>
      <c r="WO142" s="12"/>
      <c r="WP142" s="12"/>
      <c r="WQ142" s="12"/>
      <c r="WR142" s="12"/>
      <c r="WS142" s="12"/>
      <c r="WT142" s="12"/>
      <c r="WU142" s="12"/>
      <c r="WV142" s="12"/>
      <c r="WW142" s="12"/>
      <c r="WX142" s="12"/>
      <c r="WY142" s="12"/>
      <c r="WZ142" s="12"/>
      <c r="XA142" s="12"/>
      <c r="XB142" s="12"/>
      <c r="XC142" s="12"/>
      <c r="XD142" s="12"/>
      <c r="XE142" s="12"/>
      <c r="XF142" s="12"/>
      <c r="XG142" s="12"/>
      <c r="XH142" s="12"/>
      <c r="XI142" s="12"/>
      <c r="XJ142" s="12"/>
      <c r="XK142" s="12"/>
      <c r="XL142" s="12"/>
      <c r="XM142" s="12"/>
      <c r="XN142" s="12"/>
      <c r="XO142" s="12"/>
      <c r="XP142" s="12"/>
      <c r="XQ142" s="12"/>
      <c r="XR142" s="12"/>
      <c r="XS142" s="12"/>
      <c r="XT142" s="12"/>
      <c r="XU142" s="12"/>
      <c r="XV142" s="12"/>
      <c r="XW142" s="12"/>
      <c r="XX142" s="12"/>
      <c r="XY142" s="12"/>
      <c r="XZ142" s="12"/>
      <c r="YA142" s="12"/>
      <c r="YB142" s="12"/>
      <c r="YC142" s="12"/>
      <c r="YD142" s="12"/>
      <c r="YE142" s="12"/>
      <c r="YF142" s="12"/>
      <c r="YG142" s="12"/>
      <c r="YH142" s="12"/>
      <c r="YI142" s="12"/>
      <c r="YJ142" s="12"/>
      <c r="YK142" s="12"/>
      <c r="YL142" s="12"/>
      <c r="YM142" s="12"/>
      <c r="YN142" s="12"/>
      <c r="YO142" s="12"/>
      <c r="YP142" s="12"/>
      <c r="YQ142" s="12"/>
      <c r="YR142" s="12"/>
      <c r="YS142" s="12"/>
      <c r="YT142" s="12"/>
      <c r="YU142" s="12"/>
      <c r="YV142" s="12"/>
      <c r="YW142" s="12"/>
      <c r="YX142" s="12"/>
      <c r="YY142" s="12"/>
      <c r="YZ142" s="12"/>
      <c r="ZA142" s="12"/>
      <c r="ZB142" s="12"/>
      <c r="ZC142" s="12"/>
      <c r="ZD142" s="12"/>
      <c r="ZE142" s="12"/>
      <c r="ZF142" s="12"/>
      <c r="ZG142" s="12"/>
      <c r="ZH142" s="12"/>
      <c r="ZI142" s="12"/>
      <c r="ZJ142" s="12"/>
      <c r="ZK142" s="12"/>
      <c r="ZL142" s="12"/>
      <c r="ZM142" s="12"/>
      <c r="ZN142" s="12"/>
      <c r="ZO142" s="12"/>
      <c r="ZP142" s="12"/>
      <c r="ZQ142" s="12"/>
      <c r="ZR142" s="12"/>
      <c r="ZS142" s="12"/>
      <c r="ZT142" s="12"/>
      <c r="ZU142" s="12"/>
      <c r="ZV142" s="12"/>
      <c r="ZW142" s="12"/>
      <c r="ZX142" s="12"/>
      <c r="ZY142" s="12"/>
      <c r="ZZ142" s="12"/>
      <c r="AAA142" s="12"/>
      <c r="AAB142" s="12"/>
      <c r="AAC142" s="12"/>
      <c r="AAD142" s="12"/>
      <c r="AAE142" s="12"/>
      <c r="AAF142" s="12"/>
      <c r="AAG142" s="12"/>
      <c r="AAH142" s="12"/>
      <c r="AAI142" s="12"/>
      <c r="AAJ142" s="12"/>
      <c r="AAK142" s="12"/>
      <c r="AAL142" s="12"/>
      <c r="AAM142" s="12"/>
      <c r="AAN142" s="12"/>
      <c r="AAO142" s="12"/>
      <c r="AAP142" s="12"/>
      <c r="AAQ142" s="12"/>
      <c r="AAR142" s="12"/>
      <c r="AAS142" s="12"/>
      <c r="AAT142" s="12"/>
      <c r="AAU142" s="12"/>
      <c r="AAV142" s="12"/>
      <c r="AAW142" s="12"/>
      <c r="AAX142" s="12"/>
      <c r="AAY142" s="12"/>
      <c r="AAZ142" s="12"/>
      <c r="ABA142" s="12"/>
      <c r="ABB142" s="12"/>
      <c r="ABC142" s="12"/>
      <c r="ABD142" s="12"/>
      <c r="ABE142" s="12"/>
      <c r="ABF142" s="12"/>
      <c r="ABG142" s="12"/>
      <c r="ABH142" s="12"/>
      <c r="ABI142" s="12"/>
      <c r="ABJ142" s="12"/>
      <c r="ABK142" s="12"/>
      <c r="ABL142" s="12"/>
      <c r="ABM142" s="12"/>
      <c r="ABN142" s="12"/>
      <c r="ABO142" s="12"/>
      <c r="ABP142" s="12"/>
      <c r="ABQ142" s="12"/>
      <c r="ABR142" s="12"/>
      <c r="ABS142" s="12"/>
      <c r="ABT142" s="12"/>
      <c r="ABU142" s="12"/>
      <c r="ABV142" s="12"/>
      <c r="ABW142" s="12"/>
      <c r="ABX142" s="12"/>
      <c r="ABY142" s="12"/>
      <c r="ABZ142" s="12"/>
      <c r="ACA142" s="12"/>
      <c r="ACB142" s="12"/>
      <c r="ACC142" s="12"/>
      <c r="ACD142" s="12"/>
      <c r="ACE142" s="12"/>
      <c r="ACF142" s="12"/>
      <c r="ACG142" s="12"/>
      <c r="ACH142" s="12"/>
      <c r="ACI142" s="12"/>
      <c r="ACJ142" s="12"/>
      <c r="ACK142" s="12"/>
      <c r="ACL142" s="12"/>
      <c r="ACM142" s="12"/>
      <c r="ACN142" s="12"/>
      <c r="ACO142" s="12"/>
      <c r="ACP142" s="12"/>
      <c r="ACQ142" s="12"/>
      <c r="ACR142" s="12"/>
      <c r="ACS142" s="12"/>
      <c r="ACT142" s="12"/>
      <c r="ACU142" s="12"/>
      <c r="ACV142" s="12"/>
      <c r="ACW142" s="12"/>
      <c r="ACX142" s="12"/>
      <c r="ACY142" s="12"/>
      <c r="ACZ142" s="12"/>
      <c r="ADA142" s="12"/>
    </row>
    <row r="143" spans="1:781" s="99" customFormat="1" ht="15.6" x14ac:dyDescent="0.3">
      <c r="A143" s="64">
        <v>3</v>
      </c>
      <c r="B143" s="44" t="s">
        <v>497</v>
      </c>
      <c r="C143" s="45" t="s">
        <v>55</v>
      </c>
      <c r="D143" s="46" t="s">
        <v>212</v>
      </c>
      <c r="E143" s="46" t="s">
        <v>230</v>
      </c>
      <c r="F143" s="46"/>
      <c r="G143" s="97"/>
      <c r="H143" s="46">
        <v>1</v>
      </c>
      <c r="I143" s="46" t="s">
        <v>46</v>
      </c>
      <c r="J143" s="46" t="s">
        <v>56</v>
      </c>
      <c r="K143" s="48">
        <v>2002</v>
      </c>
      <c r="L143" s="49">
        <v>37521</v>
      </c>
      <c r="M143" s="50">
        <v>8000</v>
      </c>
      <c r="N143" s="51"/>
      <c r="O143" s="51"/>
      <c r="P143" s="52" t="s">
        <v>417</v>
      </c>
      <c r="Q143" s="53" t="s">
        <v>494</v>
      </c>
      <c r="R143" s="54" t="s">
        <v>495</v>
      </c>
      <c r="S143" s="55" t="str">
        <f t="shared" si="16"/>
        <v>Cu</v>
      </c>
      <c r="T143" s="56">
        <v>580</v>
      </c>
      <c r="U143" s="56">
        <v>1.1000000000000001</v>
      </c>
      <c r="V143" s="56"/>
      <c r="W143" s="56">
        <v>1.1000000000000001</v>
      </c>
      <c r="X143" s="56" t="s">
        <v>496</v>
      </c>
      <c r="Y143" s="56">
        <v>200</v>
      </c>
      <c r="Z143" s="56" t="s">
        <v>328</v>
      </c>
      <c r="AA143" s="12"/>
      <c r="AB143" s="57">
        <f t="shared" si="26"/>
        <v>4.2179565793004836E-3</v>
      </c>
      <c r="AC143" s="57">
        <f t="shared" si="20"/>
        <v>0</v>
      </c>
      <c r="AD143" s="57">
        <f t="shared" si="21"/>
        <v>0</v>
      </c>
      <c r="AE143" s="57">
        <f t="shared" si="22"/>
        <v>4.2179565793004836E-3</v>
      </c>
      <c r="AF143" s="58"/>
      <c r="AG143" s="58">
        <f t="shared" si="30"/>
        <v>0</v>
      </c>
      <c r="AH143" s="58">
        <f t="shared" si="31"/>
        <v>0</v>
      </c>
      <c r="AI143" s="58">
        <f t="shared" si="32"/>
        <v>4.2179565793004836E-3</v>
      </c>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c r="DA143" s="12"/>
      <c r="DB143" s="12"/>
      <c r="DC143" s="12"/>
      <c r="DD143" s="12"/>
      <c r="DE143" s="12"/>
      <c r="DF143" s="12"/>
      <c r="DG143" s="12"/>
      <c r="DH143" s="12"/>
      <c r="DI143" s="12"/>
      <c r="DJ143" s="12"/>
      <c r="DK143" s="12"/>
      <c r="DL143" s="12"/>
      <c r="DM143" s="12"/>
      <c r="DN143" s="12"/>
      <c r="DO143" s="12"/>
      <c r="DP143" s="12"/>
      <c r="DQ143" s="12"/>
      <c r="DR143" s="12"/>
      <c r="DS143" s="12"/>
      <c r="DT143" s="12"/>
      <c r="DU143" s="12"/>
      <c r="DV143" s="12"/>
      <c r="DW143" s="12"/>
      <c r="DX143" s="12"/>
      <c r="DY143" s="12"/>
      <c r="DZ143" s="12"/>
      <c r="EA143" s="12"/>
      <c r="EB143" s="12"/>
      <c r="EC143" s="12"/>
      <c r="ED143" s="12"/>
      <c r="EE143" s="12"/>
      <c r="EF143" s="12"/>
      <c r="EG143" s="12"/>
      <c r="EH143" s="12"/>
      <c r="EI143" s="12"/>
      <c r="EJ143" s="12"/>
      <c r="EK143" s="12"/>
      <c r="EL143" s="12"/>
      <c r="EM143" s="12"/>
      <c r="EN143" s="12"/>
      <c r="EO143" s="12"/>
      <c r="EP143" s="12"/>
      <c r="EQ143" s="12"/>
      <c r="ER143" s="12"/>
      <c r="ES143" s="12"/>
      <c r="ET143" s="12"/>
      <c r="EU143" s="12"/>
      <c r="EV143" s="12"/>
      <c r="EW143" s="12"/>
      <c r="EX143" s="12"/>
      <c r="EY143" s="12"/>
      <c r="EZ143" s="12"/>
      <c r="FA143" s="12"/>
      <c r="FB143" s="12"/>
      <c r="FC143" s="12"/>
      <c r="FD143" s="12"/>
      <c r="FE143" s="12"/>
      <c r="FF143" s="12"/>
      <c r="FG143" s="12"/>
      <c r="FH143" s="12"/>
      <c r="FI143" s="12"/>
      <c r="FJ143" s="12"/>
      <c r="FK143" s="12"/>
      <c r="FL143" s="12"/>
      <c r="FM143" s="12"/>
      <c r="FN143" s="12"/>
      <c r="FO143" s="12"/>
      <c r="FP143" s="12"/>
      <c r="FQ143" s="12"/>
      <c r="FR143" s="12"/>
      <c r="FS143" s="12"/>
      <c r="FT143" s="12"/>
      <c r="FU143" s="12"/>
      <c r="FV143" s="12"/>
      <c r="FW143" s="12"/>
      <c r="FX143" s="12"/>
      <c r="FY143" s="12"/>
      <c r="FZ143" s="12"/>
      <c r="GA143" s="12"/>
      <c r="GB143" s="12"/>
      <c r="GC143" s="12"/>
      <c r="GD143" s="12"/>
      <c r="GE143" s="12"/>
      <c r="GF143" s="12"/>
      <c r="GG143" s="12"/>
      <c r="GH143" s="12"/>
      <c r="GI143" s="12"/>
      <c r="GJ143" s="12"/>
      <c r="GK143" s="12"/>
      <c r="GL143" s="12"/>
      <c r="GM143" s="12"/>
      <c r="GN143" s="12"/>
      <c r="GO143" s="12"/>
      <c r="GP143" s="12"/>
      <c r="GQ143" s="12"/>
      <c r="GR143" s="12"/>
      <c r="GS143" s="12"/>
      <c r="GT143" s="12"/>
      <c r="GU143" s="12"/>
      <c r="GV143" s="12"/>
      <c r="GW143" s="12"/>
      <c r="GX143" s="12"/>
      <c r="GY143" s="12"/>
      <c r="GZ143" s="12"/>
      <c r="HA143" s="12"/>
      <c r="HB143" s="12"/>
      <c r="HC143" s="12"/>
      <c r="HD143" s="12"/>
      <c r="HE143" s="12"/>
      <c r="HF143" s="12"/>
      <c r="HG143" s="12"/>
      <c r="HH143" s="12"/>
      <c r="HI143" s="12"/>
      <c r="HJ143" s="12"/>
      <c r="HK143" s="12"/>
      <c r="HL143" s="12"/>
      <c r="HM143" s="12"/>
      <c r="HN143" s="12"/>
      <c r="HO143" s="12"/>
      <c r="HP143" s="12"/>
      <c r="HQ143" s="12"/>
      <c r="HR143" s="12"/>
      <c r="HS143" s="12"/>
      <c r="HT143" s="12"/>
      <c r="HU143" s="12"/>
      <c r="HV143" s="12"/>
      <c r="HW143" s="12"/>
      <c r="HX143" s="12"/>
      <c r="HY143" s="12"/>
      <c r="HZ143" s="12"/>
      <c r="IA143" s="12"/>
      <c r="IB143" s="12"/>
      <c r="IC143" s="12"/>
      <c r="ID143" s="12"/>
      <c r="IE143" s="12"/>
      <c r="IF143" s="12"/>
      <c r="IG143" s="12"/>
      <c r="IH143" s="12"/>
      <c r="II143" s="12"/>
      <c r="IJ143" s="12"/>
      <c r="IK143" s="12"/>
      <c r="IL143" s="12"/>
      <c r="IM143" s="12"/>
      <c r="IN143" s="12"/>
      <c r="IO143" s="12"/>
      <c r="IP143" s="12"/>
      <c r="IQ143" s="12"/>
      <c r="IR143" s="12"/>
      <c r="IS143" s="12"/>
      <c r="IT143" s="12"/>
      <c r="IU143" s="12"/>
      <c r="IV143" s="12"/>
      <c r="IW143" s="12"/>
      <c r="IX143" s="12"/>
      <c r="IY143" s="12"/>
      <c r="IZ143" s="12"/>
      <c r="JA143" s="12"/>
      <c r="JB143" s="12"/>
      <c r="JC143" s="12"/>
      <c r="JD143" s="12"/>
      <c r="JE143" s="12"/>
      <c r="JF143" s="12"/>
      <c r="JG143" s="12"/>
      <c r="JH143" s="12"/>
      <c r="JI143" s="12"/>
      <c r="JJ143" s="12"/>
      <c r="JK143" s="12"/>
      <c r="JL143" s="12"/>
      <c r="JM143" s="12"/>
      <c r="JN143" s="12"/>
      <c r="JO143" s="12"/>
      <c r="JP143" s="12"/>
      <c r="JQ143" s="12"/>
      <c r="JR143" s="12"/>
      <c r="JS143" s="12"/>
      <c r="JT143" s="12"/>
      <c r="JU143" s="12"/>
      <c r="JV143" s="12"/>
      <c r="JW143" s="12"/>
      <c r="JX143" s="12"/>
      <c r="JY143" s="12"/>
      <c r="JZ143" s="12"/>
      <c r="KA143" s="12"/>
      <c r="KB143" s="12"/>
      <c r="KC143" s="12"/>
      <c r="KD143" s="12"/>
      <c r="KE143" s="12"/>
      <c r="KF143" s="12"/>
      <c r="KG143" s="12"/>
      <c r="KH143" s="12"/>
      <c r="KI143" s="12"/>
      <c r="KJ143" s="12"/>
      <c r="KK143" s="12"/>
      <c r="KL143" s="12"/>
      <c r="KM143" s="12"/>
      <c r="KN143" s="12"/>
      <c r="KO143" s="12"/>
      <c r="KP143" s="12"/>
      <c r="KQ143" s="12"/>
      <c r="KR143" s="12"/>
      <c r="KS143" s="12"/>
      <c r="KT143" s="12"/>
      <c r="KU143" s="12"/>
      <c r="KV143" s="12"/>
      <c r="KW143" s="12"/>
      <c r="KX143" s="12"/>
      <c r="KY143" s="12"/>
      <c r="KZ143" s="12"/>
      <c r="LA143" s="12"/>
      <c r="LB143" s="12"/>
      <c r="LC143" s="12"/>
      <c r="LD143" s="12"/>
      <c r="LE143" s="12"/>
      <c r="LF143" s="12"/>
      <c r="LG143" s="12"/>
      <c r="LH143" s="12"/>
      <c r="LI143" s="12"/>
      <c r="LJ143" s="12"/>
      <c r="LK143" s="12"/>
      <c r="LL143" s="12"/>
      <c r="LM143" s="12"/>
      <c r="LN143" s="12"/>
      <c r="LO143" s="12"/>
      <c r="LP143" s="12"/>
      <c r="LQ143" s="12"/>
      <c r="LR143" s="12"/>
      <c r="LS143" s="12"/>
      <c r="LT143" s="12"/>
      <c r="LU143" s="12"/>
      <c r="LV143" s="12"/>
      <c r="LW143" s="12"/>
      <c r="LX143" s="12"/>
      <c r="LY143" s="12"/>
      <c r="LZ143" s="12"/>
      <c r="MA143" s="12"/>
      <c r="MB143" s="12"/>
      <c r="MC143" s="12"/>
      <c r="MD143" s="12"/>
      <c r="ME143" s="12"/>
      <c r="MF143" s="12"/>
      <c r="MG143" s="12"/>
      <c r="MH143" s="12"/>
      <c r="MI143" s="12"/>
      <c r="MJ143" s="12"/>
      <c r="MK143" s="12"/>
      <c r="ML143" s="12"/>
      <c r="MM143" s="12"/>
      <c r="MN143" s="12"/>
      <c r="MO143" s="12"/>
      <c r="MP143" s="12"/>
      <c r="MQ143" s="12"/>
      <c r="MR143" s="12"/>
      <c r="MS143" s="12"/>
      <c r="MT143" s="12"/>
      <c r="MU143" s="12"/>
      <c r="MV143" s="12"/>
      <c r="MW143" s="12"/>
      <c r="MX143" s="12"/>
      <c r="MY143" s="12"/>
      <c r="MZ143" s="12"/>
      <c r="NA143" s="12"/>
      <c r="NB143" s="12"/>
      <c r="NC143" s="12"/>
      <c r="ND143" s="12"/>
      <c r="NE143" s="12"/>
      <c r="NF143" s="12"/>
      <c r="NG143" s="12"/>
      <c r="NH143" s="12"/>
      <c r="NI143" s="12"/>
      <c r="NJ143" s="12"/>
      <c r="NK143" s="12"/>
      <c r="NL143" s="12"/>
      <c r="NM143" s="12"/>
      <c r="NN143" s="12"/>
      <c r="NO143" s="12"/>
      <c r="NP143" s="12"/>
      <c r="NQ143" s="12"/>
      <c r="NR143" s="12"/>
      <c r="NS143" s="12"/>
      <c r="NT143" s="12"/>
      <c r="NU143" s="12"/>
      <c r="NV143" s="12"/>
      <c r="NW143" s="12"/>
      <c r="NX143" s="12"/>
      <c r="NY143" s="12"/>
      <c r="NZ143" s="12"/>
      <c r="OA143" s="12"/>
      <c r="OB143" s="12"/>
      <c r="OC143" s="12"/>
      <c r="OD143" s="12"/>
      <c r="OE143" s="12"/>
      <c r="OF143" s="12"/>
      <c r="OG143" s="12"/>
      <c r="OH143" s="12"/>
      <c r="OI143" s="12"/>
      <c r="OJ143" s="12"/>
      <c r="OK143" s="12"/>
      <c r="OL143" s="12"/>
      <c r="OM143" s="12"/>
      <c r="ON143" s="12"/>
      <c r="OO143" s="12"/>
      <c r="OP143" s="12"/>
      <c r="OQ143" s="12"/>
      <c r="OR143" s="12"/>
      <c r="OS143" s="12"/>
      <c r="OT143" s="12"/>
      <c r="OU143" s="12"/>
      <c r="OV143" s="12"/>
      <c r="OW143" s="12"/>
      <c r="OX143" s="12"/>
      <c r="OY143" s="12"/>
      <c r="OZ143" s="12"/>
      <c r="PA143" s="12"/>
      <c r="PB143" s="12"/>
      <c r="PC143" s="12"/>
      <c r="PD143" s="12"/>
      <c r="PE143" s="12"/>
      <c r="PF143" s="12"/>
      <c r="PG143" s="12"/>
      <c r="PH143" s="12"/>
      <c r="PI143" s="12"/>
      <c r="PJ143" s="12"/>
      <c r="PK143" s="12"/>
      <c r="PL143" s="12"/>
      <c r="PM143" s="12"/>
      <c r="PN143" s="12"/>
      <c r="PO143" s="12"/>
      <c r="PP143" s="12"/>
      <c r="PQ143" s="12"/>
      <c r="PR143" s="12"/>
      <c r="PS143" s="12"/>
      <c r="PT143" s="12"/>
      <c r="PU143" s="12"/>
      <c r="PV143" s="12"/>
      <c r="PW143" s="12"/>
      <c r="PX143" s="12"/>
      <c r="PY143" s="12"/>
      <c r="PZ143" s="12"/>
      <c r="QA143" s="12"/>
      <c r="QB143" s="12"/>
      <c r="QC143" s="12"/>
      <c r="QD143" s="12"/>
      <c r="QE143" s="12"/>
      <c r="QF143" s="12"/>
      <c r="QG143" s="12"/>
      <c r="QH143" s="12"/>
      <c r="QI143" s="12"/>
      <c r="QJ143" s="12"/>
      <c r="QK143" s="12"/>
      <c r="QL143" s="12"/>
      <c r="QM143" s="12"/>
      <c r="QN143" s="12"/>
      <c r="QO143" s="12"/>
      <c r="QP143" s="12"/>
      <c r="QQ143" s="12"/>
      <c r="QR143" s="12"/>
      <c r="QS143" s="12"/>
      <c r="QT143" s="12"/>
      <c r="QU143" s="12"/>
      <c r="QV143" s="12"/>
      <c r="QW143" s="12"/>
      <c r="QX143" s="12"/>
      <c r="QY143" s="12"/>
      <c r="QZ143" s="12"/>
      <c r="RA143" s="12"/>
      <c r="RB143" s="12"/>
      <c r="RC143" s="12"/>
      <c r="RD143" s="12"/>
      <c r="RE143" s="12"/>
      <c r="RF143" s="12"/>
      <c r="RG143" s="12"/>
      <c r="RH143" s="12"/>
      <c r="RI143" s="12"/>
      <c r="RJ143" s="12"/>
      <c r="RK143" s="12"/>
      <c r="RL143" s="12"/>
      <c r="RM143" s="12"/>
      <c r="RN143" s="12"/>
      <c r="RO143" s="12"/>
      <c r="RP143" s="12"/>
      <c r="RQ143" s="12"/>
      <c r="RR143" s="12"/>
      <c r="RS143" s="12"/>
      <c r="RT143" s="12"/>
      <c r="RU143" s="12"/>
      <c r="RV143" s="12"/>
      <c r="RW143" s="12"/>
      <c r="RX143" s="12"/>
      <c r="RY143" s="12"/>
      <c r="RZ143" s="12"/>
      <c r="SA143" s="12"/>
      <c r="SB143" s="12"/>
      <c r="SC143" s="12"/>
      <c r="SD143" s="12"/>
      <c r="SE143" s="12"/>
      <c r="SF143" s="12"/>
      <c r="SG143" s="12"/>
      <c r="SH143" s="12"/>
      <c r="SI143" s="12"/>
      <c r="SJ143" s="12"/>
      <c r="SK143" s="12"/>
      <c r="SL143" s="12"/>
      <c r="SM143" s="12"/>
      <c r="SN143" s="12"/>
      <c r="SO143" s="12"/>
      <c r="SP143" s="12"/>
      <c r="SQ143" s="12"/>
      <c r="SR143" s="12"/>
      <c r="SS143" s="12"/>
      <c r="ST143" s="12"/>
      <c r="SU143" s="12"/>
      <c r="SV143" s="12"/>
      <c r="SW143" s="12"/>
      <c r="SX143" s="12"/>
      <c r="SY143" s="12"/>
      <c r="SZ143" s="12"/>
      <c r="TA143" s="12"/>
      <c r="TB143" s="12"/>
      <c r="TC143" s="12"/>
      <c r="TD143" s="12"/>
      <c r="TE143" s="12"/>
      <c r="TF143" s="12"/>
      <c r="TG143" s="12"/>
      <c r="TH143" s="12"/>
      <c r="TI143" s="12"/>
      <c r="TJ143" s="12"/>
      <c r="TK143" s="12"/>
      <c r="TL143" s="12"/>
      <c r="TM143" s="12"/>
      <c r="TN143" s="12"/>
      <c r="TO143" s="12"/>
      <c r="TP143" s="12"/>
      <c r="TQ143" s="12"/>
      <c r="TR143" s="12"/>
      <c r="TS143" s="12"/>
      <c r="TT143" s="12"/>
      <c r="TU143" s="12"/>
      <c r="TV143" s="12"/>
      <c r="TW143" s="12"/>
      <c r="TX143" s="12"/>
      <c r="TY143" s="12"/>
      <c r="TZ143" s="12"/>
      <c r="UA143" s="12"/>
      <c r="UB143" s="12"/>
      <c r="UC143" s="12"/>
      <c r="UD143" s="12"/>
      <c r="UE143" s="12"/>
      <c r="UF143" s="12"/>
      <c r="UG143" s="12"/>
      <c r="UH143" s="12"/>
      <c r="UI143" s="12"/>
      <c r="UJ143" s="12"/>
      <c r="UK143" s="12"/>
      <c r="UL143" s="12"/>
      <c r="UM143" s="12"/>
      <c r="UN143" s="12"/>
      <c r="UO143" s="12"/>
      <c r="UP143" s="12"/>
      <c r="UQ143" s="12"/>
      <c r="UR143" s="12"/>
      <c r="US143" s="12"/>
      <c r="UT143" s="12"/>
      <c r="UU143" s="12"/>
      <c r="UV143" s="12"/>
      <c r="UW143" s="12"/>
      <c r="UX143" s="12"/>
      <c r="UY143" s="12"/>
      <c r="UZ143" s="12"/>
      <c r="VA143" s="12"/>
      <c r="VB143" s="12"/>
      <c r="VC143" s="12"/>
      <c r="VD143" s="12"/>
      <c r="VE143" s="12"/>
      <c r="VF143" s="12"/>
      <c r="VG143" s="12"/>
      <c r="VH143" s="12"/>
      <c r="VI143" s="12"/>
      <c r="VJ143" s="12"/>
      <c r="VK143" s="12"/>
      <c r="VL143" s="12"/>
      <c r="VM143" s="12"/>
      <c r="VN143" s="12"/>
      <c r="VO143" s="12"/>
      <c r="VP143" s="12"/>
      <c r="VQ143" s="12"/>
      <c r="VR143" s="12"/>
      <c r="VS143" s="12"/>
      <c r="VT143" s="12"/>
      <c r="VU143" s="12"/>
      <c r="VV143" s="12"/>
      <c r="VW143" s="12"/>
      <c r="VX143" s="12"/>
      <c r="VY143" s="12"/>
      <c r="VZ143" s="12"/>
      <c r="WA143" s="12"/>
      <c r="WB143" s="12"/>
      <c r="WC143" s="12"/>
      <c r="WD143" s="12"/>
      <c r="WE143" s="12"/>
      <c r="WF143" s="12"/>
      <c r="WG143" s="12"/>
      <c r="WH143" s="12"/>
      <c r="WI143" s="12"/>
      <c r="WJ143" s="12"/>
      <c r="WK143" s="12"/>
      <c r="WL143" s="12"/>
      <c r="WM143" s="12"/>
      <c r="WN143" s="12"/>
      <c r="WO143" s="12"/>
      <c r="WP143" s="12"/>
      <c r="WQ143" s="12"/>
      <c r="WR143" s="12"/>
      <c r="WS143" s="12"/>
      <c r="WT143" s="12"/>
      <c r="WU143" s="12"/>
      <c r="WV143" s="12"/>
      <c r="WW143" s="12"/>
      <c r="WX143" s="12"/>
      <c r="WY143" s="12"/>
      <c r="WZ143" s="12"/>
      <c r="XA143" s="12"/>
      <c r="XB143" s="12"/>
      <c r="XC143" s="12"/>
      <c r="XD143" s="12"/>
      <c r="XE143" s="12"/>
      <c r="XF143" s="12"/>
      <c r="XG143" s="12"/>
      <c r="XH143" s="12"/>
      <c r="XI143" s="12"/>
      <c r="XJ143" s="12"/>
      <c r="XK143" s="12"/>
      <c r="XL143" s="12"/>
      <c r="XM143" s="12"/>
      <c r="XN143" s="12"/>
      <c r="XO143" s="12"/>
      <c r="XP143" s="12"/>
      <c r="XQ143" s="12"/>
      <c r="XR143" s="12"/>
      <c r="XS143" s="12"/>
      <c r="XT143" s="12"/>
      <c r="XU143" s="12"/>
      <c r="XV143" s="12"/>
      <c r="XW143" s="12"/>
      <c r="XX143" s="12"/>
      <c r="XY143" s="12"/>
      <c r="XZ143" s="12"/>
      <c r="YA143" s="12"/>
      <c r="YB143" s="12"/>
      <c r="YC143" s="12"/>
      <c r="YD143" s="12"/>
      <c r="YE143" s="12"/>
      <c r="YF143" s="12"/>
      <c r="YG143" s="12"/>
      <c r="YH143" s="12"/>
      <c r="YI143" s="12"/>
      <c r="YJ143" s="12"/>
      <c r="YK143" s="12"/>
      <c r="YL143" s="12"/>
      <c r="YM143" s="12"/>
      <c r="YN143" s="12"/>
      <c r="YO143" s="12"/>
      <c r="YP143" s="12"/>
      <c r="YQ143" s="12"/>
      <c r="YR143" s="12"/>
      <c r="YS143" s="12"/>
      <c r="YT143" s="12"/>
      <c r="YU143" s="12"/>
      <c r="YV143" s="12"/>
      <c r="YW143" s="12"/>
      <c r="YX143" s="12"/>
      <c r="YY143" s="12"/>
      <c r="YZ143" s="12"/>
      <c r="ZA143" s="12"/>
      <c r="ZB143" s="12"/>
      <c r="ZC143" s="12"/>
      <c r="ZD143" s="12"/>
      <c r="ZE143" s="12"/>
      <c r="ZF143" s="12"/>
      <c r="ZG143" s="12"/>
      <c r="ZH143" s="12"/>
      <c r="ZI143" s="12"/>
      <c r="ZJ143" s="12"/>
      <c r="ZK143" s="12"/>
      <c r="ZL143" s="12"/>
      <c r="ZM143" s="12"/>
      <c r="ZN143" s="12"/>
      <c r="ZO143" s="12"/>
      <c r="ZP143" s="12"/>
      <c r="ZQ143" s="12"/>
      <c r="ZR143" s="12"/>
      <c r="ZS143" s="12"/>
      <c r="ZT143" s="12"/>
      <c r="ZU143" s="12"/>
      <c r="ZV143" s="12"/>
      <c r="ZW143" s="12"/>
      <c r="ZX143" s="12"/>
      <c r="ZY143" s="12"/>
      <c r="ZZ143" s="12"/>
      <c r="AAA143" s="12"/>
      <c r="AAB143" s="12"/>
      <c r="AAC143" s="12"/>
      <c r="AAD143" s="12"/>
      <c r="AAE143" s="12"/>
      <c r="AAF143" s="12"/>
      <c r="AAG143" s="12"/>
      <c r="AAH143" s="12"/>
      <c r="AAI143" s="12"/>
      <c r="AAJ143" s="12"/>
      <c r="AAK143" s="12"/>
      <c r="AAL143" s="12"/>
      <c r="AAM143" s="12"/>
      <c r="AAN143" s="12"/>
      <c r="AAO143" s="12"/>
      <c r="AAP143" s="12"/>
      <c r="AAQ143" s="12"/>
      <c r="AAR143" s="12"/>
      <c r="AAS143" s="12"/>
      <c r="AAT143" s="12"/>
      <c r="AAU143" s="12"/>
      <c r="AAV143" s="12"/>
      <c r="AAW143" s="12"/>
      <c r="AAX143" s="12"/>
      <c r="AAY143" s="12"/>
      <c r="AAZ143" s="12"/>
      <c r="ABA143" s="12"/>
      <c r="ABB143" s="12"/>
      <c r="ABC143" s="12"/>
      <c r="ABD143" s="12"/>
      <c r="ABE143" s="12"/>
      <c r="ABF143" s="12"/>
      <c r="ABG143" s="12"/>
      <c r="ABH143" s="12"/>
      <c r="ABI143" s="12"/>
      <c r="ABJ143" s="12"/>
      <c r="ABK143" s="12"/>
      <c r="ABL143" s="12"/>
      <c r="ABM143" s="12"/>
      <c r="ABN143" s="12"/>
      <c r="ABO143" s="12"/>
      <c r="ABP143" s="12"/>
      <c r="ABQ143" s="12"/>
      <c r="ABR143" s="12"/>
      <c r="ABS143" s="12"/>
      <c r="ABT143" s="12"/>
      <c r="ABU143" s="12"/>
      <c r="ABV143" s="12"/>
      <c r="ABW143" s="12"/>
      <c r="ABX143" s="12"/>
      <c r="ABY143" s="12"/>
      <c r="ABZ143" s="12"/>
      <c r="ACA143" s="12"/>
      <c r="ACB143" s="12"/>
      <c r="ACC143" s="12"/>
      <c r="ACD143" s="12"/>
      <c r="ACE143" s="12"/>
      <c r="ACF143" s="12"/>
      <c r="ACG143" s="12"/>
      <c r="ACH143" s="12"/>
      <c r="ACI143" s="12"/>
      <c r="ACJ143" s="12"/>
      <c r="ACK143" s="12"/>
      <c r="ACL143" s="12"/>
      <c r="ACM143" s="12"/>
      <c r="ACN143" s="12"/>
      <c r="ACO143" s="12"/>
      <c r="ACP143" s="12"/>
      <c r="ACQ143" s="12"/>
      <c r="ACR143" s="12"/>
      <c r="ACS143" s="12"/>
      <c r="ACT143" s="12"/>
      <c r="ACU143" s="12"/>
      <c r="ACV143" s="12"/>
      <c r="ACW143" s="12"/>
      <c r="ACX143" s="12"/>
      <c r="ACY143" s="12"/>
      <c r="ACZ143" s="12"/>
      <c r="ADA143" s="12"/>
    </row>
    <row r="144" spans="1:781" s="99" customFormat="1" ht="42" customHeight="1" x14ac:dyDescent="0.3">
      <c r="A144" s="108">
        <v>1</v>
      </c>
      <c r="B144" s="44" t="s">
        <v>498</v>
      </c>
      <c r="C144" s="45" t="s">
        <v>250</v>
      </c>
      <c r="D144" s="46"/>
      <c r="E144" s="46"/>
      <c r="F144" s="46"/>
      <c r="G144" s="97">
        <v>47000000</v>
      </c>
      <c r="H144" s="46">
        <v>1</v>
      </c>
      <c r="I144" s="46" t="s">
        <v>46</v>
      </c>
      <c r="J144" s="46" t="s">
        <v>56</v>
      </c>
      <c r="K144" s="48">
        <v>2002</v>
      </c>
      <c r="L144" s="49">
        <v>37510</v>
      </c>
      <c r="M144" s="50">
        <v>1000000</v>
      </c>
      <c r="N144" s="51"/>
      <c r="O144" s="51"/>
      <c r="P144" s="52" t="s">
        <v>499</v>
      </c>
      <c r="Q144" s="53" t="s">
        <v>500</v>
      </c>
      <c r="R144" s="54" t="s">
        <v>327</v>
      </c>
      <c r="S144" s="55" t="str">
        <f t="shared" si="16"/>
        <v>Cu Au</v>
      </c>
      <c r="T144" s="56">
        <v>187</v>
      </c>
      <c r="U144" s="56">
        <v>0.36</v>
      </c>
      <c r="V144" s="56">
        <v>0.93</v>
      </c>
      <c r="W144" s="56">
        <v>1.105946996091747</v>
      </c>
      <c r="X144" s="56">
        <v>1980</v>
      </c>
      <c r="Y144" s="56">
        <v>97</v>
      </c>
      <c r="Z144" s="56" t="s">
        <v>328</v>
      </c>
      <c r="AA144" s="12"/>
      <c r="AB144" s="57">
        <f t="shared" si="26"/>
        <v>0.5272445724125604</v>
      </c>
      <c r="AC144" s="57">
        <f t="shared" si="20"/>
        <v>0</v>
      </c>
      <c r="AD144" s="57">
        <f t="shared" si="21"/>
        <v>0</v>
      </c>
      <c r="AE144" s="57">
        <f t="shared" si="22"/>
        <v>0.5272445724125604</v>
      </c>
      <c r="AF144" s="58"/>
      <c r="AG144" s="58">
        <f t="shared" si="30"/>
        <v>0.5272445724125604</v>
      </c>
      <c r="AH144" s="58">
        <f t="shared" si="31"/>
        <v>0</v>
      </c>
      <c r="AI144" s="58">
        <f t="shared" si="32"/>
        <v>0</v>
      </c>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c r="FF144" s="12"/>
      <c r="FG144" s="12"/>
      <c r="FH144" s="12"/>
      <c r="FI144" s="12"/>
      <c r="FJ144" s="12"/>
      <c r="FK144" s="12"/>
      <c r="FL144" s="12"/>
      <c r="FM144" s="12"/>
      <c r="FN144" s="12"/>
      <c r="FO144" s="12"/>
      <c r="FP144" s="12"/>
      <c r="FQ144" s="12"/>
      <c r="FR144" s="12"/>
      <c r="FS144" s="12"/>
      <c r="FT144" s="12"/>
      <c r="FU144" s="12"/>
      <c r="FV144" s="12"/>
      <c r="FW144" s="12"/>
      <c r="FX144" s="12"/>
      <c r="FY144" s="12"/>
      <c r="FZ144" s="12"/>
      <c r="GA144" s="12"/>
      <c r="GB144" s="12"/>
      <c r="GC144" s="12"/>
      <c r="GD144" s="12"/>
      <c r="GE144" s="12"/>
      <c r="GF144" s="12"/>
      <c r="GG144" s="12"/>
      <c r="GH144" s="12"/>
      <c r="GI144" s="12"/>
      <c r="GJ144" s="12"/>
      <c r="GK144" s="12"/>
      <c r="GL144" s="12"/>
      <c r="GM144" s="12"/>
      <c r="GN144" s="12"/>
      <c r="GO144" s="12"/>
      <c r="GP144" s="12"/>
      <c r="GQ144" s="12"/>
      <c r="GR144" s="12"/>
      <c r="GS144" s="12"/>
      <c r="GT144" s="12"/>
      <c r="GU144" s="12"/>
      <c r="GV144" s="12"/>
      <c r="GW144" s="12"/>
      <c r="GX144" s="12"/>
      <c r="GY144" s="12"/>
      <c r="GZ144" s="12"/>
      <c r="HA144" s="12"/>
      <c r="HB144" s="12"/>
      <c r="HC144" s="12"/>
      <c r="HD144" s="12"/>
      <c r="HE144" s="12"/>
      <c r="HF144" s="12"/>
      <c r="HG144" s="12"/>
      <c r="HH144" s="12"/>
      <c r="HI144" s="12"/>
      <c r="HJ144" s="12"/>
      <c r="HK144" s="12"/>
      <c r="HL144" s="12"/>
      <c r="HM144" s="12"/>
      <c r="HN144" s="12"/>
      <c r="HO144" s="12"/>
      <c r="HP144" s="12"/>
      <c r="HQ144" s="12"/>
      <c r="HR144" s="12"/>
      <c r="HS144" s="12"/>
      <c r="HT144" s="12"/>
      <c r="HU144" s="12"/>
      <c r="HV144" s="12"/>
      <c r="HW144" s="12"/>
      <c r="HX144" s="12"/>
      <c r="HY144" s="12"/>
      <c r="HZ144" s="12"/>
      <c r="IA144" s="12"/>
      <c r="IB144" s="12"/>
      <c r="IC144" s="12"/>
      <c r="ID144" s="12"/>
      <c r="IE144" s="12"/>
      <c r="IF144" s="12"/>
      <c r="IG144" s="12"/>
      <c r="IH144" s="12"/>
      <c r="II144" s="12"/>
      <c r="IJ144" s="12"/>
      <c r="IK144" s="12"/>
      <c r="IL144" s="12"/>
      <c r="IM144" s="12"/>
      <c r="IN144" s="12"/>
      <c r="IO144" s="12"/>
      <c r="IP144" s="12"/>
      <c r="IQ144" s="12"/>
      <c r="IR144" s="12"/>
      <c r="IS144" s="12"/>
      <c r="IT144" s="12"/>
      <c r="IU144" s="12"/>
      <c r="IV144" s="12"/>
      <c r="IW144" s="12"/>
      <c r="IX144" s="12"/>
      <c r="IY144" s="12"/>
      <c r="IZ144" s="12"/>
      <c r="JA144" s="12"/>
      <c r="JB144" s="12"/>
      <c r="JC144" s="12"/>
      <c r="JD144" s="12"/>
      <c r="JE144" s="12"/>
      <c r="JF144" s="12"/>
      <c r="JG144" s="12"/>
      <c r="JH144" s="12"/>
      <c r="JI144" s="12"/>
      <c r="JJ144" s="12"/>
      <c r="JK144" s="12"/>
      <c r="JL144" s="12"/>
      <c r="JM144" s="12"/>
      <c r="JN144" s="12"/>
      <c r="JO144" s="12"/>
      <c r="JP144" s="12"/>
      <c r="JQ144" s="12"/>
      <c r="JR144" s="12"/>
      <c r="JS144" s="12"/>
      <c r="JT144" s="12"/>
      <c r="JU144" s="12"/>
      <c r="JV144" s="12"/>
      <c r="JW144" s="12"/>
      <c r="JX144" s="12"/>
      <c r="JY144" s="12"/>
      <c r="JZ144" s="12"/>
      <c r="KA144" s="12"/>
      <c r="KB144" s="12"/>
      <c r="KC144" s="12"/>
      <c r="KD144" s="12"/>
      <c r="KE144" s="12"/>
      <c r="KF144" s="12"/>
      <c r="KG144" s="12"/>
      <c r="KH144" s="12"/>
      <c r="KI144" s="12"/>
      <c r="KJ144" s="12"/>
      <c r="KK144" s="12"/>
      <c r="KL144" s="12"/>
      <c r="KM144" s="12"/>
      <c r="KN144" s="12"/>
      <c r="KO144" s="12"/>
      <c r="KP144" s="12"/>
      <c r="KQ144" s="12"/>
      <c r="KR144" s="12"/>
      <c r="KS144" s="12"/>
      <c r="KT144" s="12"/>
      <c r="KU144" s="12"/>
      <c r="KV144" s="12"/>
      <c r="KW144" s="12"/>
      <c r="KX144" s="12"/>
      <c r="KY144" s="12"/>
      <c r="KZ144" s="12"/>
      <c r="LA144" s="12"/>
      <c r="LB144" s="12"/>
      <c r="LC144" s="12"/>
      <c r="LD144" s="12"/>
      <c r="LE144" s="12"/>
      <c r="LF144" s="12"/>
      <c r="LG144" s="12"/>
      <c r="LH144" s="12"/>
      <c r="LI144" s="12"/>
      <c r="LJ144" s="12"/>
      <c r="LK144" s="12"/>
      <c r="LL144" s="12"/>
      <c r="LM144" s="12"/>
      <c r="LN144" s="12"/>
      <c r="LO144" s="12"/>
      <c r="LP144" s="12"/>
      <c r="LQ144" s="12"/>
      <c r="LR144" s="12"/>
      <c r="LS144" s="12"/>
      <c r="LT144" s="12"/>
      <c r="LU144" s="12"/>
      <c r="LV144" s="12"/>
      <c r="LW144" s="12"/>
      <c r="LX144" s="12"/>
      <c r="LY144" s="12"/>
      <c r="LZ144" s="12"/>
      <c r="MA144" s="12"/>
      <c r="MB144" s="12"/>
      <c r="MC144" s="12"/>
      <c r="MD144" s="12"/>
      <c r="ME144" s="12"/>
      <c r="MF144" s="12"/>
      <c r="MG144" s="12"/>
      <c r="MH144" s="12"/>
      <c r="MI144" s="12"/>
      <c r="MJ144" s="12"/>
      <c r="MK144" s="12"/>
      <c r="ML144" s="12"/>
      <c r="MM144" s="12"/>
      <c r="MN144" s="12"/>
      <c r="MO144" s="12"/>
      <c r="MP144" s="12"/>
      <c r="MQ144" s="12"/>
      <c r="MR144" s="12"/>
      <c r="MS144" s="12"/>
      <c r="MT144" s="12"/>
      <c r="MU144" s="12"/>
      <c r="MV144" s="12"/>
      <c r="MW144" s="12"/>
      <c r="MX144" s="12"/>
      <c r="MY144" s="12"/>
      <c r="MZ144" s="12"/>
      <c r="NA144" s="12"/>
      <c r="NB144" s="12"/>
      <c r="NC144" s="12"/>
      <c r="ND144" s="12"/>
      <c r="NE144" s="12"/>
      <c r="NF144" s="12"/>
      <c r="NG144" s="12"/>
      <c r="NH144" s="12"/>
      <c r="NI144" s="12"/>
      <c r="NJ144" s="12"/>
      <c r="NK144" s="12"/>
      <c r="NL144" s="12"/>
      <c r="NM144" s="12"/>
      <c r="NN144" s="12"/>
      <c r="NO144" s="12"/>
      <c r="NP144" s="12"/>
      <c r="NQ144" s="12"/>
      <c r="NR144" s="12"/>
      <c r="NS144" s="12"/>
      <c r="NT144" s="12"/>
      <c r="NU144" s="12"/>
      <c r="NV144" s="12"/>
      <c r="NW144" s="12"/>
      <c r="NX144" s="12"/>
      <c r="NY144" s="12"/>
      <c r="NZ144" s="12"/>
      <c r="OA144" s="12"/>
      <c r="OB144" s="12"/>
      <c r="OC144" s="12"/>
      <c r="OD144" s="12"/>
      <c r="OE144" s="12"/>
      <c r="OF144" s="12"/>
      <c r="OG144" s="12"/>
      <c r="OH144" s="12"/>
      <c r="OI144" s="12"/>
      <c r="OJ144" s="12"/>
      <c r="OK144" s="12"/>
      <c r="OL144" s="12"/>
      <c r="OM144" s="12"/>
      <c r="ON144" s="12"/>
      <c r="OO144" s="12"/>
      <c r="OP144" s="12"/>
      <c r="OQ144" s="12"/>
      <c r="OR144" s="12"/>
      <c r="OS144" s="12"/>
      <c r="OT144" s="12"/>
      <c r="OU144" s="12"/>
      <c r="OV144" s="12"/>
      <c r="OW144" s="12"/>
      <c r="OX144" s="12"/>
      <c r="OY144" s="12"/>
      <c r="OZ144" s="12"/>
      <c r="PA144" s="12"/>
      <c r="PB144" s="12"/>
      <c r="PC144" s="12"/>
      <c r="PD144" s="12"/>
      <c r="PE144" s="12"/>
      <c r="PF144" s="12"/>
      <c r="PG144" s="12"/>
      <c r="PH144" s="12"/>
      <c r="PI144" s="12"/>
      <c r="PJ144" s="12"/>
      <c r="PK144" s="12"/>
      <c r="PL144" s="12"/>
      <c r="PM144" s="12"/>
      <c r="PN144" s="12"/>
      <c r="PO144" s="12"/>
      <c r="PP144" s="12"/>
      <c r="PQ144" s="12"/>
      <c r="PR144" s="12"/>
      <c r="PS144" s="12"/>
      <c r="PT144" s="12"/>
      <c r="PU144" s="12"/>
      <c r="PV144" s="12"/>
      <c r="PW144" s="12"/>
      <c r="PX144" s="12"/>
      <c r="PY144" s="12"/>
      <c r="PZ144" s="12"/>
      <c r="QA144" s="12"/>
      <c r="QB144" s="12"/>
      <c r="QC144" s="12"/>
      <c r="QD144" s="12"/>
      <c r="QE144" s="12"/>
      <c r="QF144" s="12"/>
      <c r="QG144" s="12"/>
      <c r="QH144" s="12"/>
      <c r="QI144" s="12"/>
      <c r="QJ144" s="12"/>
      <c r="QK144" s="12"/>
      <c r="QL144" s="12"/>
      <c r="QM144" s="12"/>
      <c r="QN144" s="12"/>
      <c r="QO144" s="12"/>
      <c r="QP144" s="12"/>
      <c r="QQ144" s="12"/>
      <c r="QR144" s="12"/>
      <c r="QS144" s="12"/>
      <c r="QT144" s="12"/>
      <c r="QU144" s="12"/>
      <c r="QV144" s="12"/>
      <c r="QW144" s="12"/>
      <c r="QX144" s="12"/>
      <c r="QY144" s="12"/>
      <c r="QZ144" s="12"/>
      <c r="RA144" s="12"/>
      <c r="RB144" s="12"/>
      <c r="RC144" s="12"/>
      <c r="RD144" s="12"/>
      <c r="RE144" s="12"/>
      <c r="RF144" s="12"/>
      <c r="RG144" s="12"/>
      <c r="RH144" s="12"/>
      <c r="RI144" s="12"/>
      <c r="RJ144" s="12"/>
      <c r="RK144" s="12"/>
      <c r="RL144" s="12"/>
      <c r="RM144" s="12"/>
      <c r="RN144" s="12"/>
      <c r="RO144" s="12"/>
      <c r="RP144" s="12"/>
      <c r="RQ144" s="12"/>
      <c r="RR144" s="12"/>
      <c r="RS144" s="12"/>
      <c r="RT144" s="12"/>
      <c r="RU144" s="12"/>
      <c r="RV144" s="12"/>
      <c r="RW144" s="12"/>
      <c r="RX144" s="12"/>
      <c r="RY144" s="12"/>
      <c r="RZ144" s="12"/>
      <c r="SA144" s="12"/>
      <c r="SB144" s="12"/>
      <c r="SC144" s="12"/>
      <c r="SD144" s="12"/>
      <c r="SE144" s="12"/>
      <c r="SF144" s="12"/>
      <c r="SG144" s="12"/>
      <c r="SH144" s="12"/>
      <c r="SI144" s="12"/>
      <c r="SJ144" s="12"/>
      <c r="SK144" s="12"/>
      <c r="SL144" s="12"/>
      <c r="SM144" s="12"/>
      <c r="SN144" s="12"/>
      <c r="SO144" s="12"/>
      <c r="SP144" s="12"/>
      <c r="SQ144" s="12"/>
      <c r="SR144" s="12"/>
      <c r="SS144" s="12"/>
      <c r="ST144" s="12"/>
      <c r="SU144" s="12"/>
      <c r="SV144" s="12"/>
      <c r="SW144" s="12"/>
      <c r="SX144" s="12"/>
      <c r="SY144" s="12"/>
      <c r="SZ144" s="12"/>
      <c r="TA144" s="12"/>
      <c r="TB144" s="12"/>
      <c r="TC144" s="12"/>
      <c r="TD144" s="12"/>
      <c r="TE144" s="12"/>
      <c r="TF144" s="12"/>
      <c r="TG144" s="12"/>
      <c r="TH144" s="12"/>
      <c r="TI144" s="12"/>
      <c r="TJ144" s="12"/>
      <c r="TK144" s="12"/>
      <c r="TL144" s="12"/>
      <c r="TM144" s="12"/>
      <c r="TN144" s="12"/>
      <c r="TO144" s="12"/>
      <c r="TP144" s="12"/>
      <c r="TQ144" s="12"/>
      <c r="TR144" s="12"/>
      <c r="TS144" s="12"/>
      <c r="TT144" s="12"/>
      <c r="TU144" s="12"/>
      <c r="TV144" s="12"/>
      <c r="TW144" s="12"/>
      <c r="TX144" s="12"/>
      <c r="TY144" s="12"/>
      <c r="TZ144" s="12"/>
      <c r="UA144" s="12"/>
      <c r="UB144" s="12"/>
      <c r="UC144" s="12"/>
      <c r="UD144" s="12"/>
      <c r="UE144" s="12"/>
      <c r="UF144" s="12"/>
      <c r="UG144" s="12"/>
      <c r="UH144" s="12"/>
      <c r="UI144" s="12"/>
      <c r="UJ144" s="12"/>
      <c r="UK144" s="12"/>
      <c r="UL144" s="12"/>
      <c r="UM144" s="12"/>
      <c r="UN144" s="12"/>
      <c r="UO144" s="12"/>
      <c r="UP144" s="12"/>
      <c r="UQ144" s="12"/>
      <c r="UR144" s="12"/>
      <c r="US144" s="12"/>
      <c r="UT144" s="12"/>
      <c r="UU144" s="12"/>
      <c r="UV144" s="12"/>
      <c r="UW144" s="12"/>
      <c r="UX144" s="12"/>
      <c r="UY144" s="12"/>
      <c r="UZ144" s="12"/>
      <c r="VA144" s="12"/>
      <c r="VB144" s="12"/>
      <c r="VC144" s="12"/>
      <c r="VD144" s="12"/>
      <c r="VE144" s="12"/>
      <c r="VF144" s="12"/>
      <c r="VG144" s="12"/>
      <c r="VH144" s="12"/>
      <c r="VI144" s="12"/>
      <c r="VJ144" s="12"/>
      <c r="VK144" s="12"/>
      <c r="VL144" s="12"/>
      <c r="VM144" s="12"/>
      <c r="VN144" s="12"/>
      <c r="VO144" s="12"/>
      <c r="VP144" s="12"/>
      <c r="VQ144" s="12"/>
      <c r="VR144" s="12"/>
      <c r="VS144" s="12"/>
      <c r="VT144" s="12"/>
      <c r="VU144" s="12"/>
      <c r="VV144" s="12"/>
      <c r="VW144" s="12"/>
      <c r="VX144" s="12"/>
      <c r="VY144" s="12"/>
      <c r="VZ144" s="12"/>
      <c r="WA144" s="12"/>
      <c r="WB144" s="12"/>
      <c r="WC144" s="12"/>
      <c r="WD144" s="12"/>
      <c r="WE144" s="12"/>
      <c r="WF144" s="12"/>
      <c r="WG144" s="12"/>
      <c r="WH144" s="12"/>
      <c r="WI144" s="12"/>
      <c r="WJ144" s="12"/>
      <c r="WK144" s="12"/>
      <c r="WL144" s="12"/>
      <c r="WM144" s="12"/>
      <c r="WN144" s="12"/>
      <c r="WO144" s="12"/>
      <c r="WP144" s="12"/>
      <c r="WQ144" s="12"/>
      <c r="WR144" s="12"/>
      <c r="WS144" s="12"/>
      <c r="WT144" s="12"/>
      <c r="WU144" s="12"/>
      <c r="WV144" s="12"/>
      <c r="WW144" s="12"/>
      <c r="WX144" s="12"/>
      <c r="WY144" s="12"/>
      <c r="WZ144" s="12"/>
      <c r="XA144" s="12"/>
      <c r="XB144" s="12"/>
      <c r="XC144" s="12"/>
      <c r="XD144" s="12"/>
      <c r="XE144" s="12"/>
      <c r="XF144" s="12"/>
      <c r="XG144" s="12"/>
      <c r="XH144" s="12"/>
      <c r="XI144" s="12"/>
      <c r="XJ144" s="12"/>
      <c r="XK144" s="12"/>
      <c r="XL144" s="12"/>
      <c r="XM144" s="12"/>
      <c r="XN144" s="12"/>
      <c r="XO144" s="12"/>
      <c r="XP144" s="12"/>
      <c r="XQ144" s="12"/>
      <c r="XR144" s="12"/>
      <c r="XS144" s="12"/>
      <c r="XT144" s="12"/>
      <c r="XU144" s="12"/>
      <c r="XV144" s="12"/>
      <c r="XW144" s="12"/>
      <c r="XX144" s="12"/>
      <c r="XY144" s="12"/>
      <c r="XZ144" s="12"/>
      <c r="YA144" s="12"/>
      <c r="YB144" s="12"/>
      <c r="YC144" s="12"/>
      <c r="YD144" s="12"/>
      <c r="YE144" s="12"/>
      <c r="YF144" s="12"/>
      <c r="YG144" s="12"/>
      <c r="YH144" s="12"/>
      <c r="YI144" s="12"/>
      <c r="YJ144" s="12"/>
      <c r="YK144" s="12"/>
      <c r="YL144" s="12"/>
      <c r="YM144" s="12"/>
      <c r="YN144" s="12"/>
      <c r="YO144" s="12"/>
      <c r="YP144" s="12"/>
      <c r="YQ144" s="12"/>
      <c r="YR144" s="12"/>
      <c r="YS144" s="12"/>
      <c r="YT144" s="12"/>
      <c r="YU144" s="12"/>
      <c r="YV144" s="12"/>
      <c r="YW144" s="12"/>
      <c r="YX144" s="12"/>
      <c r="YY144" s="12"/>
      <c r="YZ144" s="12"/>
      <c r="ZA144" s="12"/>
      <c r="ZB144" s="12"/>
      <c r="ZC144" s="12"/>
      <c r="ZD144" s="12"/>
      <c r="ZE144" s="12"/>
      <c r="ZF144" s="12"/>
      <c r="ZG144" s="12"/>
      <c r="ZH144" s="12"/>
      <c r="ZI144" s="12"/>
      <c r="ZJ144" s="12"/>
      <c r="ZK144" s="12"/>
      <c r="ZL144" s="12"/>
      <c r="ZM144" s="12"/>
      <c r="ZN144" s="12"/>
      <c r="ZO144" s="12"/>
      <c r="ZP144" s="12"/>
      <c r="ZQ144" s="12"/>
      <c r="ZR144" s="12"/>
      <c r="ZS144" s="12"/>
      <c r="ZT144" s="12"/>
      <c r="ZU144" s="12"/>
      <c r="ZV144" s="12"/>
      <c r="ZW144" s="12"/>
      <c r="ZX144" s="12"/>
      <c r="ZY144" s="12"/>
      <c r="ZZ144" s="12"/>
      <c r="AAA144" s="12"/>
      <c r="AAB144" s="12"/>
      <c r="AAC144" s="12"/>
      <c r="AAD144" s="12"/>
      <c r="AAE144" s="12"/>
      <c r="AAF144" s="12"/>
      <c r="AAG144" s="12"/>
      <c r="AAH144" s="12"/>
      <c r="AAI144" s="12"/>
      <c r="AAJ144" s="12"/>
      <c r="AAK144" s="12"/>
      <c r="AAL144" s="12"/>
      <c r="AAM144" s="12"/>
      <c r="AAN144" s="12"/>
      <c r="AAO144" s="12"/>
      <c r="AAP144" s="12"/>
      <c r="AAQ144" s="12"/>
      <c r="AAR144" s="12"/>
      <c r="AAS144" s="12"/>
      <c r="AAT144" s="12"/>
      <c r="AAU144" s="12"/>
      <c r="AAV144" s="12"/>
      <c r="AAW144" s="12"/>
      <c r="AAX144" s="12"/>
      <c r="AAY144" s="12"/>
      <c r="AAZ144" s="12"/>
      <c r="ABA144" s="12"/>
      <c r="ABB144" s="12"/>
      <c r="ABC144" s="12"/>
      <c r="ABD144" s="12"/>
      <c r="ABE144" s="12"/>
      <c r="ABF144" s="12"/>
      <c r="ABG144" s="12"/>
      <c r="ABH144" s="12"/>
      <c r="ABI144" s="12"/>
      <c r="ABJ144" s="12"/>
      <c r="ABK144" s="12"/>
      <c r="ABL144" s="12"/>
      <c r="ABM144" s="12"/>
      <c r="ABN144" s="12"/>
      <c r="ABO144" s="12"/>
      <c r="ABP144" s="12"/>
      <c r="ABQ144" s="12"/>
      <c r="ABR144" s="12"/>
      <c r="ABS144" s="12"/>
      <c r="ABT144" s="12"/>
      <c r="ABU144" s="12"/>
      <c r="ABV144" s="12"/>
      <c r="ABW144" s="12"/>
      <c r="ABX144" s="12"/>
      <c r="ABY144" s="12"/>
      <c r="ABZ144" s="12"/>
      <c r="ACA144" s="12"/>
      <c r="ACB144" s="12"/>
      <c r="ACC144" s="12"/>
      <c r="ACD144" s="12"/>
      <c r="ACE144" s="12"/>
      <c r="ACF144" s="12"/>
      <c r="ACG144" s="12"/>
      <c r="ACH144" s="12"/>
      <c r="ACI144" s="12"/>
      <c r="ACJ144" s="12"/>
      <c r="ACK144" s="12"/>
      <c r="ACL144" s="12"/>
      <c r="ACM144" s="12"/>
      <c r="ACN144" s="12"/>
      <c r="ACO144" s="12"/>
      <c r="ACP144" s="12"/>
      <c r="ACQ144" s="12"/>
      <c r="ACR144" s="12"/>
      <c r="ACS144" s="12"/>
      <c r="ACT144" s="12"/>
      <c r="ACU144" s="12"/>
      <c r="ACV144" s="12"/>
      <c r="ACW144" s="12"/>
      <c r="ACX144" s="12"/>
      <c r="ACY144" s="12"/>
      <c r="ACZ144" s="12"/>
      <c r="ADA144" s="12"/>
    </row>
    <row r="145" spans="1:786" s="99" customFormat="1" ht="40.200000000000003" customHeight="1" x14ac:dyDescent="0.3">
      <c r="A145" s="64">
        <v>3</v>
      </c>
      <c r="B145" s="44" t="s">
        <v>501</v>
      </c>
      <c r="C145" s="45" t="s">
        <v>250</v>
      </c>
      <c r="D145" s="46"/>
      <c r="E145" s="46"/>
      <c r="F145" s="46"/>
      <c r="G145" s="97"/>
      <c r="H145" s="46">
        <v>1</v>
      </c>
      <c r="I145" s="46" t="s">
        <v>46</v>
      </c>
      <c r="J145" s="46" t="s">
        <v>56</v>
      </c>
      <c r="K145" s="48">
        <v>2002</v>
      </c>
      <c r="L145" s="49">
        <v>37495</v>
      </c>
      <c r="M145" s="50"/>
      <c r="N145" s="51"/>
      <c r="O145" s="51"/>
      <c r="P145" s="52" t="s">
        <v>499</v>
      </c>
      <c r="Q145" s="53" t="s">
        <v>502</v>
      </c>
      <c r="R145" s="54" t="s">
        <v>327</v>
      </c>
      <c r="S145" s="55" t="str">
        <f t="shared" si="16"/>
        <v>Cu Au</v>
      </c>
      <c r="T145" s="56">
        <v>187</v>
      </c>
      <c r="U145" s="56">
        <v>0.36</v>
      </c>
      <c r="V145" s="56">
        <v>0.93</v>
      </c>
      <c r="W145" s="56">
        <v>1.105946996091747</v>
      </c>
      <c r="X145" s="56">
        <v>1980</v>
      </c>
      <c r="Y145" s="56">
        <v>97</v>
      </c>
      <c r="Z145" s="56" t="s">
        <v>328</v>
      </c>
      <c r="AA145" s="12"/>
      <c r="AB145" s="57">
        <f t="shared" si="26"/>
        <v>0</v>
      </c>
      <c r="AC145" s="57">
        <f t="shared" si="20"/>
        <v>0</v>
      </c>
      <c r="AD145" s="57">
        <f t="shared" si="21"/>
        <v>0</v>
      </c>
      <c r="AE145" s="57">
        <f t="shared" si="22"/>
        <v>0</v>
      </c>
      <c r="AF145" s="58"/>
      <c r="AG145" s="58">
        <f t="shared" si="30"/>
        <v>0</v>
      </c>
      <c r="AH145" s="58">
        <f t="shared" si="31"/>
        <v>0</v>
      </c>
      <c r="AI145" s="58">
        <f t="shared" si="32"/>
        <v>0</v>
      </c>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c r="DA145" s="12"/>
      <c r="DB145" s="12"/>
      <c r="DC145" s="12"/>
      <c r="DD145" s="12"/>
      <c r="DE145" s="12"/>
      <c r="DF145" s="12"/>
      <c r="DG145" s="12"/>
      <c r="DH145" s="12"/>
      <c r="DI145" s="12"/>
      <c r="DJ145" s="12"/>
      <c r="DK145" s="12"/>
      <c r="DL145" s="12"/>
      <c r="DM145" s="12"/>
      <c r="DN145" s="12"/>
      <c r="DO145" s="12"/>
      <c r="DP145" s="12"/>
      <c r="DQ145" s="12"/>
      <c r="DR145" s="12"/>
      <c r="DS145" s="12"/>
      <c r="DT145" s="12"/>
      <c r="DU145" s="12"/>
      <c r="DV145" s="12"/>
      <c r="DW145" s="12"/>
      <c r="DX145" s="12"/>
      <c r="DY145" s="12"/>
      <c r="DZ145" s="12"/>
      <c r="EA145" s="12"/>
      <c r="EB145" s="12"/>
      <c r="EC145" s="12"/>
      <c r="ED145" s="12"/>
      <c r="EE145" s="12"/>
      <c r="EF145" s="12"/>
      <c r="EG145" s="12"/>
      <c r="EH145" s="12"/>
      <c r="EI145" s="12"/>
      <c r="EJ145" s="12"/>
      <c r="EK145" s="12"/>
      <c r="EL145" s="12"/>
      <c r="EM145" s="12"/>
      <c r="EN145" s="12"/>
      <c r="EO145" s="12"/>
      <c r="EP145" s="12"/>
      <c r="EQ145" s="12"/>
      <c r="ER145" s="12"/>
      <c r="ES145" s="12"/>
      <c r="ET145" s="12"/>
      <c r="EU145" s="12"/>
      <c r="EV145" s="12"/>
      <c r="EW145" s="12"/>
      <c r="EX145" s="12"/>
      <c r="EY145" s="12"/>
      <c r="EZ145" s="12"/>
      <c r="FA145" s="12"/>
      <c r="FB145" s="12"/>
      <c r="FC145" s="12"/>
      <c r="FD145" s="12"/>
      <c r="FE145" s="12"/>
      <c r="FF145" s="12"/>
      <c r="FG145" s="12"/>
      <c r="FH145" s="12"/>
      <c r="FI145" s="12"/>
      <c r="FJ145" s="12"/>
      <c r="FK145" s="12"/>
      <c r="FL145" s="12"/>
      <c r="FM145" s="12"/>
      <c r="FN145" s="12"/>
      <c r="FO145" s="12"/>
      <c r="FP145" s="12"/>
      <c r="FQ145" s="12"/>
      <c r="FR145" s="12"/>
      <c r="FS145" s="12"/>
      <c r="FT145" s="12"/>
      <c r="FU145" s="12"/>
      <c r="FV145" s="12"/>
      <c r="FW145" s="12"/>
      <c r="FX145" s="12"/>
      <c r="FY145" s="12"/>
      <c r="FZ145" s="12"/>
      <c r="GA145" s="12"/>
      <c r="GB145" s="12"/>
      <c r="GC145" s="12"/>
      <c r="GD145" s="12"/>
      <c r="GE145" s="12"/>
      <c r="GF145" s="12"/>
      <c r="GG145" s="12"/>
      <c r="GH145" s="12"/>
      <c r="GI145" s="12"/>
      <c r="GJ145" s="12"/>
      <c r="GK145" s="12"/>
      <c r="GL145" s="12"/>
      <c r="GM145" s="12"/>
      <c r="GN145" s="12"/>
      <c r="GO145" s="12"/>
      <c r="GP145" s="12"/>
      <c r="GQ145" s="12"/>
      <c r="GR145" s="12"/>
      <c r="GS145" s="12"/>
      <c r="GT145" s="12"/>
      <c r="GU145" s="12"/>
      <c r="GV145" s="12"/>
      <c r="GW145" s="12"/>
      <c r="GX145" s="12"/>
      <c r="GY145" s="12"/>
      <c r="GZ145" s="12"/>
      <c r="HA145" s="12"/>
      <c r="HB145" s="12"/>
      <c r="HC145" s="12"/>
      <c r="HD145" s="12"/>
      <c r="HE145" s="12"/>
      <c r="HF145" s="12"/>
      <c r="HG145" s="12"/>
      <c r="HH145" s="12"/>
      <c r="HI145" s="12"/>
      <c r="HJ145" s="12"/>
      <c r="HK145" s="12"/>
      <c r="HL145" s="12"/>
      <c r="HM145" s="12"/>
      <c r="HN145" s="12"/>
      <c r="HO145" s="12"/>
      <c r="HP145" s="12"/>
      <c r="HQ145" s="12"/>
      <c r="HR145" s="12"/>
      <c r="HS145" s="12"/>
      <c r="HT145" s="12"/>
      <c r="HU145" s="12"/>
      <c r="HV145" s="12"/>
      <c r="HW145" s="12"/>
      <c r="HX145" s="12"/>
      <c r="HY145" s="12"/>
      <c r="HZ145" s="12"/>
      <c r="IA145" s="12"/>
      <c r="IB145" s="12"/>
      <c r="IC145" s="12"/>
      <c r="ID145" s="12"/>
      <c r="IE145" s="12"/>
      <c r="IF145" s="12"/>
      <c r="IG145" s="12"/>
      <c r="IH145" s="12"/>
      <c r="II145" s="12"/>
      <c r="IJ145" s="12"/>
      <c r="IK145" s="12"/>
      <c r="IL145" s="12"/>
      <c r="IM145" s="12"/>
      <c r="IN145" s="12"/>
      <c r="IO145" s="12"/>
      <c r="IP145" s="12"/>
      <c r="IQ145" s="12"/>
      <c r="IR145" s="12"/>
      <c r="IS145" s="12"/>
      <c r="IT145" s="12"/>
      <c r="IU145" s="12"/>
      <c r="IV145" s="12"/>
      <c r="IW145" s="12"/>
      <c r="IX145" s="12"/>
      <c r="IY145" s="12"/>
      <c r="IZ145" s="12"/>
      <c r="JA145" s="12"/>
      <c r="JB145" s="12"/>
      <c r="JC145" s="12"/>
      <c r="JD145" s="12"/>
      <c r="JE145" s="12"/>
      <c r="JF145" s="12"/>
      <c r="JG145" s="12"/>
      <c r="JH145" s="12"/>
      <c r="JI145" s="12"/>
      <c r="JJ145" s="12"/>
      <c r="JK145" s="12"/>
      <c r="JL145" s="12"/>
      <c r="JM145" s="12"/>
      <c r="JN145" s="12"/>
      <c r="JO145" s="12"/>
      <c r="JP145" s="12"/>
      <c r="JQ145" s="12"/>
      <c r="JR145" s="12"/>
      <c r="JS145" s="12"/>
      <c r="JT145" s="12"/>
      <c r="JU145" s="12"/>
      <c r="JV145" s="12"/>
      <c r="JW145" s="12"/>
      <c r="JX145" s="12"/>
      <c r="JY145" s="12"/>
      <c r="JZ145" s="12"/>
      <c r="KA145" s="12"/>
      <c r="KB145" s="12"/>
      <c r="KC145" s="12"/>
      <c r="KD145" s="12"/>
      <c r="KE145" s="12"/>
      <c r="KF145" s="12"/>
      <c r="KG145" s="12"/>
      <c r="KH145" s="12"/>
      <c r="KI145" s="12"/>
      <c r="KJ145" s="12"/>
      <c r="KK145" s="12"/>
      <c r="KL145" s="12"/>
      <c r="KM145" s="12"/>
      <c r="KN145" s="12"/>
      <c r="KO145" s="12"/>
      <c r="KP145" s="12"/>
      <c r="KQ145" s="12"/>
      <c r="KR145" s="12"/>
      <c r="KS145" s="12"/>
      <c r="KT145" s="12"/>
      <c r="KU145" s="12"/>
      <c r="KV145" s="12"/>
      <c r="KW145" s="12"/>
      <c r="KX145" s="12"/>
      <c r="KY145" s="12"/>
      <c r="KZ145" s="12"/>
      <c r="LA145" s="12"/>
      <c r="LB145" s="12"/>
      <c r="LC145" s="12"/>
      <c r="LD145" s="12"/>
      <c r="LE145" s="12"/>
      <c r="LF145" s="12"/>
      <c r="LG145" s="12"/>
      <c r="LH145" s="12"/>
      <c r="LI145" s="12"/>
      <c r="LJ145" s="12"/>
      <c r="LK145" s="12"/>
      <c r="LL145" s="12"/>
      <c r="LM145" s="12"/>
      <c r="LN145" s="12"/>
      <c r="LO145" s="12"/>
      <c r="LP145" s="12"/>
      <c r="LQ145" s="12"/>
      <c r="LR145" s="12"/>
      <c r="LS145" s="12"/>
      <c r="LT145" s="12"/>
      <c r="LU145" s="12"/>
      <c r="LV145" s="12"/>
      <c r="LW145" s="12"/>
      <c r="LX145" s="12"/>
      <c r="LY145" s="12"/>
      <c r="LZ145" s="12"/>
      <c r="MA145" s="12"/>
      <c r="MB145" s="12"/>
      <c r="MC145" s="12"/>
      <c r="MD145" s="12"/>
      <c r="ME145" s="12"/>
      <c r="MF145" s="12"/>
      <c r="MG145" s="12"/>
      <c r="MH145" s="12"/>
      <c r="MI145" s="12"/>
      <c r="MJ145" s="12"/>
      <c r="MK145" s="12"/>
      <c r="ML145" s="12"/>
      <c r="MM145" s="12"/>
      <c r="MN145" s="12"/>
      <c r="MO145" s="12"/>
      <c r="MP145" s="12"/>
      <c r="MQ145" s="12"/>
      <c r="MR145" s="12"/>
      <c r="MS145" s="12"/>
      <c r="MT145" s="12"/>
      <c r="MU145" s="12"/>
      <c r="MV145" s="12"/>
      <c r="MW145" s="12"/>
      <c r="MX145" s="12"/>
      <c r="MY145" s="12"/>
      <c r="MZ145" s="12"/>
      <c r="NA145" s="12"/>
      <c r="NB145" s="12"/>
      <c r="NC145" s="12"/>
      <c r="ND145" s="12"/>
      <c r="NE145" s="12"/>
      <c r="NF145" s="12"/>
      <c r="NG145" s="12"/>
      <c r="NH145" s="12"/>
      <c r="NI145" s="12"/>
      <c r="NJ145" s="12"/>
      <c r="NK145" s="12"/>
      <c r="NL145" s="12"/>
      <c r="NM145" s="12"/>
      <c r="NN145" s="12"/>
      <c r="NO145" s="12"/>
      <c r="NP145" s="12"/>
      <c r="NQ145" s="12"/>
      <c r="NR145" s="12"/>
      <c r="NS145" s="12"/>
      <c r="NT145" s="12"/>
      <c r="NU145" s="12"/>
      <c r="NV145" s="12"/>
      <c r="NW145" s="12"/>
      <c r="NX145" s="12"/>
      <c r="NY145" s="12"/>
      <c r="NZ145" s="12"/>
      <c r="OA145" s="12"/>
      <c r="OB145" s="12"/>
      <c r="OC145" s="12"/>
      <c r="OD145" s="12"/>
      <c r="OE145" s="12"/>
      <c r="OF145" s="12"/>
      <c r="OG145" s="12"/>
      <c r="OH145" s="12"/>
      <c r="OI145" s="12"/>
      <c r="OJ145" s="12"/>
      <c r="OK145" s="12"/>
      <c r="OL145" s="12"/>
      <c r="OM145" s="12"/>
      <c r="ON145" s="12"/>
      <c r="OO145" s="12"/>
      <c r="OP145" s="12"/>
      <c r="OQ145" s="12"/>
      <c r="OR145" s="12"/>
      <c r="OS145" s="12"/>
      <c r="OT145" s="12"/>
      <c r="OU145" s="12"/>
      <c r="OV145" s="12"/>
      <c r="OW145" s="12"/>
      <c r="OX145" s="12"/>
      <c r="OY145" s="12"/>
      <c r="OZ145" s="12"/>
      <c r="PA145" s="12"/>
      <c r="PB145" s="12"/>
      <c r="PC145" s="12"/>
      <c r="PD145" s="12"/>
      <c r="PE145" s="12"/>
      <c r="PF145" s="12"/>
      <c r="PG145" s="12"/>
      <c r="PH145" s="12"/>
      <c r="PI145" s="12"/>
      <c r="PJ145" s="12"/>
      <c r="PK145" s="12"/>
      <c r="PL145" s="12"/>
      <c r="PM145" s="12"/>
      <c r="PN145" s="12"/>
      <c r="PO145" s="12"/>
      <c r="PP145" s="12"/>
      <c r="PQ145" s="12"/>
      <c r="PR145" s="12"/>
      <c r="PS145" s="12"/>
      <c r="PT145" s="12"/>
      <c r="PU145" s="12"/>
      <c r="PV145" s="12"/>
      <c r="PW145" s="12"/>
      <c r="PX145" s="12"/>
      <c r="PY145" s="12"/>
      <c r="PZ145" s="12"/>
      <c r="QA145" s="12"/>
      <c r="QB145" s="12"/>
      <c r="QC145" s="12"/>
      <c r="QD145" s="12"/>
      <c r="QE145" s="12"/>
      <c r="QF145" s="12"/>
      <c r="QG145" s="12"/>
      <c r="QH145" s="12"/>
      <c r="QI145" s="12"/>
      <c r="QJ145" s="12"/>
      <c r="QK145" s="12"/>
      <c r="QL145" s="12"/>
      <c r="QM145" s="12"/>
      <c r="QN145" s="12"/>
      <c r="QO145" s="12"/>
      <c r="QP145" s="12"/>
      <c r="QQ145" s="12"/>
      <c r="QR145" s="12"/>
      <c r="QS145" s="12"/>
      <c r="QT145" s="12"/>
      <c r="QU145" s="12"/>
      <c r="QV145" s="12"/>
      <c r="QW145" s="12"/>
      <c r="QX145" s="12"/>
      <c r="QY145" s="12"/>
      <c r="QZ145" s="12"/>
      <c r="RA145" s="12"/>
      <c r="RB145" s="12"/>
      <c r="RC145" s="12"/>
      <c r="RD145" s="12"/>
      <c r="RE145" s="12"/>
      <c r="RF145" s="12"/>
      <c r="RG145" s="12"/>
      <c r="RH145" s="12"/>
      <c r="RI145" s="12"/>
      <c r="RJ145" s="12"/>
      <c r="RK145" s="12"/>
      <c r="RL145" s="12"/>
      <c r="RM145" s="12"/>
      <c r="RN145" s="12"/>
      <c r="RO145" s="12"/>
      <c r="RP145" s="12"/>
      <c r="RQ145" s="12"/>
      <c r="RR145" s="12"/>
      <c r="RS145" s="12"/>
      <c r="RT145" s="12"/>
      <c r="RU145" s="12"/>
      <c r="RV145" s="12"/>
      <c r="RW145" s="12"/>
      <c r="RX145" s="12"/>
      <c r="RY145" s="12"/>
      <c r="RZ145" s="12"/>
      <c r="SA145" s="12"/>
      <c r="SB145" s="12"/>
      <c r="SC145" s="12"/>
      <c r="SD145" s="12"/>
      <c r="SE145" s="12"/>
      <c r="SF145" s="12"/>
      <c r="SG145" s="12"/>
      <c r="SH145" s="12"/>
      <c r="SI145" s="12"/>
      <c r="SJ145" s="12"/>
      <c r="SK145" s="12"/>
      <c r="SL145" s="12"/>
      <c r="SM145" s="12"/>
      <c r="SN145" s="12"/>
      <c r="SO145" s="12"/>
      <c r="SP145" s="12"/>
      <c r="SQ145" s="12"/>
      <c r="SR145" s="12"/>
      <c r="SS145" s="12"/>
      <c r="ST145" s="12"/>
      <c r="SU145" s="12"/>
      <c r="SV145" s="12"/>
      <c r="SW145" s="12"/>
      <c r="SX145" s="12"/>
      <c r="SY145" s="12"/>
      <c r="SZ145" s="12"/>
      <c r="TA145" s="12"/>
      <c r="TB145" s="12"/>
      <c r="TC145" s="12"/>
      <c r="TD145" s="12"/>
      <c r="TE145" s="12"/>
      <c r="TF145" s="12"/>
      <c r="TG145" s="12"/>
      <c r="TH145" s="12"/>
      <c r="TI145" s="12"/>
      <c r="TJ145" s="12"/>
      <c r="TK145" s="12"/>
      <c r="TL145" s="12"/>
      <c r="TM145" s="12"/>
      <c r="TN145" s="12"/>
      <c r="TO145" s="12"/>
      <c r="TP145" s="12"/>
      <c r="TQ145" s="12"/>
      <c r="TR145" s="12"/>
      <c r="TS145" s="12"/>
      <c r="TT145" s="12"/>
      <c r="TU145" s="12"/>
      <c r="TV145" s="12"/>
      <c r="TW145" s="12"/>
      <c r="TX145" s="12"/>
      <c r="TY145" s="12"/>
      <c r="TZ145" s="12"/>
      <c r="UA145" s="12"/>
      <c r="UB145" s="12"/>
      <c r="UC145" s="12"/>
      <c r="UD145" s="12"/>
      <c r="UE145" s="12"/>
      <c r="UF145" s="12"/>
      <c r="UG145" s="12"/>
      <c r="UH145" s="12"/>
      <c r="UI145" s="12"/>
      <c r="UJ145" s="12"/>
      <c r="UK145" s="12"/>
      <c r="UL145" s="12"/>
      <c r="UM145" s="12"/>
      <c r="UN145" s="12"/>
      <c r="UO145" s="12"/>
      <c r="UP145" s="12"/>
      <c r="UQ145" s="12"/>
      <c r="UR145" s="12"/>
      <c r="US145" s="12"/>
      <c r="UT145" s="12"/>
      <c r="UU145" s="12"/>
      <c r="UV145" s="12"/>
      <c r="UW145" s="12"/>
      <c r="UX145" s="12"/>
      <c r="UY145" s="12"/>
      <c r="UZ145" s="12"/>
      <c r="VA145" s="12"/>
      <c r="VB145" s="12"/>
      <c r="VC145" s="12"/>
      <c r="VD145" s="12"/>
      <c r="VE145" s="12"/>
      <c r="VF145" s="12"/>
      <c r="VG145" s="12"/>
      <c r="VH145" s="12"/>
      <c r="VI145" s="12"/>
      <c r="VJ145" s="12"/>
      <c r="VK145" s="12"/>
      <c r="VL145" s="12"/>
      <c r="VM145" s="12"/>
      <c r="VN145" s="12"/>
      <c r="VO145" s="12"/>
      <c r="VP145" s="12"/>
      <c r="VQ145" s="12"/>
      <c r="VR145" s="12"/>
      <c r="VS145" s="12"/>
      <c r="VT145" s="12"/>
      <c r="VU145" s="12"/>
      <c r="VV145" s="12"/>
      <c r="VW145" s="12"/>
      <c r="VX145" s="12"/>
      <c r="VY145" s="12"/>
      <c r="VZ145" s="12"/>
      <c r="WA145" s="12"/>
      <c r="WB145" s="12"/>
      <c r="WC145" s="12"/>
      <c r="WD145" s="12"/>
      <c r="WE145" s="12"/>
      <c r="WF145" s="12"/>
      <c r="WG145" s="12"/>
      <c r="WH145" s="12"/>
      <c r="WI145" s="12"/>
      <c r="WJ145" s="12"/>
      <c r="WK145" s="12"/>
      <c r="WL145" s="12"/>
      <c r="WM145" s="12"/>
      <c r="WN145" s="12"/>
      <c r="WO145" s="12"/>
      <c r="WP145" s="12"/>
      <c r="WQ145" s="12"/>
      <c r="WR145" s="12"/>
      <c r="WS145" s="12"/>
      <c r="WT145" s="12"/>
      <c r="WU145" s="12"/>
      <c r="WV145" s="12"/>
      <c r="WW145" s="12"/>
      <c r="WX145" s="12"/>
      <c r="WY145" s="12"/>
      <c r="WZ145" s="12"/>
      <c r="XA145" s="12"/>
      <c r="XB145" s="12"/>
      <c r="XC145" s="12"/>
      <c r="XD145" s="12"/>
      <c r="XE145" s="12"/>
      <c r="XF145" s="12"/>
      <c r="XG145" s="12"/>
      <c r="XH145" s="12"/>
      <c r="XI145" s="12"/>
      <c r="XJ145" s="12"/>
      <c r="XK145" s="12"/>
      <c r="XL145" s="12"/>
      <c r="XM145" s="12"/>
      <c r="XN145" s="12"/>
      <c r="XO145" s="12"/>
      <c r="XP145" s="12"/>
      <c r="XQ145" s="12"/>
      <c r="XR145" s="12"/>
      <c r="XS145" s="12"/>
      <c r="XT145" s="12"/>
      <c r="XU145" s="12"/>
      <c r="XV145" s="12"/>
      <c r="XW145" s="12"/>
      <c r="XX145" s="12"/>
      <c r="XY145" s="12"/>
      <c r="XZ145" s="12"/>
      <c r="YA145" s="12"/>
      <c r="YB145" s="12"/>
      <c r="YC145" s="12"/>
      <c r="YD145" s="12"/>
      <c r="YE145" s="12"/>
      <c r="YF145" s="12"/>
      <c r="YG145" s="12"/>
      <c r="YH145" s="12"/>
      <c r="YI145" s="12"/>
      <c r="YJ145" s="12"/>
      <c r="YK145" s="12"/>
      <c r="YL145" s="12"/>
      <c r="YM145" s="12"/>
      <c r="YN145" s="12"/>
      <c r="YO145" s="12"/>
      <c r="YP145" s="12"/>
      <c r="YQ145" s="12"/>
      <c r="YR145" s="12"/>
      <c r="YS145" s="12"/>
      <c r="YT145" s="12"/>
      <c r="YU145" s="12"/>
      <c r="YV145" s="12"/>
      <c r="YW145" s="12"/>
      <c r="YX145" s="12"/>
      <c r="YY145" s="12"/>
      <c r="YZ145" s="12"/>
      <c r="ZA145" s="12"/>
      <c r="ZB145" s="12"/>
      <c r="ZC145" s="12"/>
      <c r="ZD145" s="12"/>
      <c r="ZE145" s="12"/>
      <c r="ZF145" s="12"/>
      <c r="ZG145" s="12"/>
      <c r="ZH145" s="12"/>
      <c r="ZI145" s="12"/>
      <c r="ZJ145" s="12"/>
      <c r="ZK145" s="12"/>
      <c r="ZL145" s="12"/>
      <c r="ZM145" s="12"/>
      <c r="ZN145" s="12"/>
      <c r="ZO145" s="12"/>
      <c r="ZP145" s="12"/>
      <c r="ZQ145" s="12"/>
      <c r="ZR145" s="12"/>
      <c r="ZS145" s="12"/>
      <c r="ZT145" s="12"/>
      <c r="ZU145" s="12"/>
      <c r="ZV145" s="12"/>
      <c r="ZW145" s="12"/>
      <c r="ZX145" s="12"/>
      <c r="ZY145" s="12"/>
      <c r="ZZ145" s="12"/>
      <c r="AAA145" s="12"/>
      <c r="AAB145" s="12"/>
      <c r="AAC145" s="12"/>
      <c r="AAD145" s="12"/>
      <c r="AAE145" s="12"/>
      <c r="AAF145" s="12"/>
      <c r="AAG145" s="12"/>
      <c r="AAH145" s="12"/>
      <c r="AAI145" s="12"/>
      <c r="AAJ145" s="12"/>
      <c r="AAK145" s="12"/>
      <c r="AAL145" s="12"/>
      <c r="AAM145" s="12"/>
      <c r="AAN145" s="12"/>
      <c r="AAO145" s="12"/>
      <c r="AAP145" s="12"/>
      <c r="AAQ145" s="12"/>
      <c r="AAR145" s="12"/>
      <c r="AAS145" s="12"/>
      <c r="AAT145" s="12"/>
      <c r="AAU145" s="12"/>
      <c r="AAV145" s="12"/>
      <c r="AAW145" s="12"/>
      <c r="AAX145" s="12"/>
      <c r="AAY145" s="12"/>
      <c r="AAZ145" s="12"/>
      <c r="ABA145" s="12"/>
      <c r="ABB145" s="12"/>
      <c r="ABC145" s="12"/>
      <c r="ABD145" s="12"/>
      <c r="ABE145" s="12"/>
      <c r="ABF145" s="12"/>
      <c r="ABG145" s="12"/>
      <c r="ABH145" s="12"/>
      <c r="ABI145" s="12"/>
      <c r="ABJ145" s="12"/>
      <c r="ABK145" s="12"/>
      <c r="ABL145" s="12"/>
      <c r="ABM145" s="12"/>
      <c r="ABN145" s="12"/>
      <c r="ABO145" s="12"/>
      <c r="ABP145" s="12"/>
      <c r="ABQ145" s="12"/>
      <c r="ABR145" s="12"/>
      <c r="ABS145" s="12"/>
      <c r="ABT145" s="12"/>
      <c r="ABU145" s="12"/>
      <c r="ABV145" s="12"/>
      <c r="ABW145" s="12"/>
      <c r="ABX145" s="12"/>
      <c r="ABY145" s="12"/>
      <c r="ABZ145" s="12"/>
      <c r="ACA145" s="12"/>
      <c r="ACB145" s="12"/>
      <c r="ACC145" s="12"/>
      <c r="ACD145" s="12"/>
      <c r="ACE145" s="12"/>
      <c r="ACF145" s="12"/>
      <c r="ACG145" s="12"/>
      <c r="ACH145" s="12"/>
      <c r="ACI145" s="12"/>
      <c r="ACJ145" s="12"/>
      <c r="ACK145" s="12"/>
      <c r="ACL145" s="12"/>
      <c r="ACM145" s="12"/>
      <c r="ACN145" s="12"/>
      <c r="ACO145" s="12"/>
      <c r="ACP145" s="12"/>
      <c r="ACQ145" s="12"/>
      <c r="ACR145" s="12"/>
      <c r="ACS145" s="12"/>
      <c r="ACT145" s="12"/>
      <c r="ACU145" s="12"/>
      <c r="ACV145" s="12"/>
      <c r="ACW145" s="12"/>
      <c r="ACX145" s="12"/>
      <c r="ACY145" s="12"/>
      <c r="ACZ145" s="12"/>
      <c r="ADA145" s="12"/>
    </row>
    <row r="146" spans="1:786" s="99" customFormat="1" ht="28.8" customHeight="1" x14ac:dyDescent="0.3">
      <c r="A146" s="65">
        <v>4</v>
      </c>
      <c r="B146" s="44" t="s">
        <v>503</v>
      </c>
      <c r="C146" s="45" t="s">
        <v>504</v>
      </c>
      <c r="D146" s="46" t="s">
        <v>505</v>
      </c>
      <c r="E146" s="46" t="s">
        <v>506</v>
      </c>
      <c r="F146" s="110" t="s">
        <v>507</v>
      </c>
      <c r="G146" s="97">
        <v>290000</v>
      </c>
      <c r="H146" s="46">
        <v>2</v>
      </c>
      <c r="I146" s="46" t="s">
        <v>46</v>
      </c>
      <c r="J146" s="46" t="s">
        <v>508</v>
      </c>
      <c r="K146" s="48">
        <v>2002</v>
      </c>
      <c r="L146" s="106">
        <v>37469</v>
      </c>
      <c r="M146" s="50"/>
      <c r="N146" s="111"/>
      <c r="O146" s="51">
        <v>0</v>
      </c>
      <c r="P146" s="52" t="s">
        <v>509</v>
      </c>
      <c r="Q146" s="53" t="s">
        <v>510</v>
      </c>
      <c r="R146" s="54" t="s">
        <v>511</v>
      </c>
      <c r="S146" s="55" t="str">
        <f t="shared" si="16"/>
        <v>Cu Pb Zn</v>
      </c>
      <c r="T146" s="56"/>
      <c r="U146" s="56"/>
      <c r="V146" s="56"/>
      <c r="W146" s="56"/>
      <c r="X146" s="56"/>
      <c r="Y146" s="56">
        <v>1988</v>
      </c>
      <c r="Z146" s="56"/>
      <c r="AA146" s="84"/>
      <c r="AB146" s="57">
        <f t="shared" si="26"/>
        <v>0</v>
      </c>
      <c r="AC146" s="57">
        <f t="shared" si="20"/>
        <v>0</v>
      </c>
      <c r="AD146" s="57">
        <f t="shared" si="21"/>
        <v>0</v>
      </c>
      <c r="AE146" s="57">
        <f t="shared" si="22"/>
        <v>0</v>
      </c>
      <c r="AF146" s="58"/>
      <c r="AG146" s="58">
        <f t="shared" si="30"/>
        <v>0</v>
      </c>
      <c r="AH146" s="58">
        <f t="shared" si="31"/>
        <v>0</v>
      </c>
      <c r="AI146" s="58">
        <f t="shared" si="32"/>
        <v>0</v>
      </c>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c r="FF146" s="12"/>
      <c r="FG146" s="12"/>
      <c r="FH146" s="12"/>
      <c r="FI146" s="12"/>
      <c r="FJ146" s="12"/>
      <c r="FK146" s="12"/>
      <c r="FL146" s="12"/>
      <c r="FM146" s="12"/>
      <c r="FN146" s="12"/>
      <c r="FO146" s="12"/>
      <c r="FP146" s="12"/>
      <c r="FQ146" s="12"/>
      <c r="FR146" s="12"/>
      <c r="FS146" s="12"/>
      <c r="FT146" s="12"/>
      <c r="FU146" s="12"/>
      <c r="FV146" s="12"/>
      <c r="FW146" s="12"/>
      <c r="FX146" s="12"/>
      <c r="FY146" s="12"/>
      <c r="FZ146" s="12"/>
      <c r="GA146" s="12"/>
      <c r="GB146" s="12"/>
      <c r="GC146" s="12"/>
      <c r="GD146" s="12"/>
      <c r="GE146" s="12"/>
      <c r="GF146" s="12"/>
      <c r="GG146" s="12"/>
      <c r="GH146" s="12"/>
      <c r="GI146" s="12"/>
      <c r="GJ146" s="12"/>
      <c r="GK146" s="12"/>
      <c r="GL146" s="12"/>
      <c r="GM146" s="12"/>
      <c r="GN146" s="12"/>
      <c r="GO146" s="12"/>
      <c r="GP146" s="12"/>
      <c r="GQ146" s="12"/>
      <c r="GR146" s="12"/>
      <c r="GS146" s="12"/>
      <c r="GT146" s="12"/>
      <c r="GU146" s="12"/>
      <c r="GV146" s="12"/>
      <c r="GW146" s="12"/>
      <c r="GX146" s="12"/>
      <c r="GY146" s="12"/>
      <c r="GZ146" s="12"/>
      <c r="HA146" s="12"/>
      <c r="HB146" s="12"/>
      <c r="HC146" s="12"/>
      <c r="HD146" s="12"/>
      <c r="HE146" s="12"/>
      <c r="HF146" s="12"/>
      <c r="HG146" s="12"/>
      <c r="HH146" s="12"/>
      <c r="HI146" s="12"/>
      <c r="HJ146" s="12"/>
      <c r="HK146" s="12"/>
      <c r="HL146" s="12"/>
      <c r="HM146" s="12"/>
      <c r="HN146" s="12"/>
      <c r="HO146" s="12"/>
      <c r="HP146" s="12"/>
      <c r="HQ146" s="12"/>
      <c r="HR146" s="12"/>
      <c r="HS146" s="12"/>
      <c r="HT146" s="12"/>
      <c r="HU146" s="12"/>
      <c r="HV146" s="12"/>
      <c r="HW146" s="12"/>
      <c r="HX146" s="12"/>
      <c r="HY146" s="12"/>
      <c r="HZ146" s="12"/>
      <c r="IA146" s="12"/>
      <c r="IB146" s="12"/>
      <c r="IC146" s="12"/>
      <c r="ID146" s="12"/>
      <c r="IE146" s="12"/>
      <c r="IF146" s="12"/>
      <c r="IG146" s="12"/>
      <c r="IH146" s="12"/>
      <c r="II146" s="12"/>
      <c r="IJ146" s="12"/>
      <c r="IK146" s="12"/>
      <c r="IL146" s="12"/>
      <c r="IM146" s="12"/>
      <c r="IN146" s="12"/>
      <c r="IO146" s="12"/>
      <c r="IP146" s="12"/>
      <c r="IQ146" s="12"/>
      <c r="IR146" s="12"/>
      <c r="IS146" s="12"/>
      <c r="IT146" s="12"/>
      <c r="IU146" s="12"/>
      <c r="IV146" s="12"/>
      <c r="IW146" s="12"/>
      <c r="IX146" s="12"/>
      <c r="IY146" s="12"/>
      <c r="IZ146" s="12"/>
      <c r="JA146" s="12"/>
      <c r="JB146" s="12"/>
      <c r="JC146" s="12"/>
      <c r="JD146" s="12"/>
      <c r="JE146" s="12"/>
      <c r="JF146" s="12"/>
      <c r="JG146" s="12"/>
      <c r="JH146" s="12"/>
      <c r="JI146" s="12"/>
      <c r="JJ146" s="12"/>
      <c r="JK146" s="12"/>
      <c r="JL146" s="12"/>
      <c r="JM146" s="12"/>
      <c r="JN146" s="12"/>
      <c r="JO146" s="12"/>
      <c r="JP146" s="12"/>
      <c r="JQ146" s="12"/>
      <c r="JR146" s="12"/>
      <c r="JS146" s="12"/>
      <c r="JT146" s="12"/>
      <c r="JU146" s="12"/>
      <c r="JV146" s="12"/>
      <c r="JW146" s="12"/>
      <c r="JX146" s="12"/>
      <c r="JY146" s="12"/>
      <c r="JZ146" s="12"/>
      <c r="KA146" s="12"/>
      <c r="KB146" s="12"/>
      <c r="KC146" s="12"/>
      <c r="KD146" s="12"/>
      <c r="KE146" s="12"/>
      <c r="KF146" s="12"/>
      <c r="KG146" s="12"/>
      <c r="KH146" s="12"/>
      <c r="KI146" s="12"/>
      <c r="KJ146" s="12"/>
      <c r="KK146" s="12"/>
      <c r="KL146" s="12"/>
      <c r="KM146" s="12"/>
      <c r="KN146" s="12"/>
      <c r="KO146" s="12"/>
      <c r="KP146" s="12"/>
      <c r="KQ146" s="12"/>
      <c r="KR146" s="12"/>
      <c r="KS146" s="12"/>
      <c r="KT146" s="12"/>
      <c r="KU146" s="12"/>
      <c r="KV146" s="12"/>
      <c r="KW146" s="12"/>
      <c r="KX146" s="12"/>
      <c r="KY146" s="12"/>
      <c r="KZ146" s="12"/>
      <c r="LA146" s="12"/>
      <c r="LB146" s="12"/>
      <c r="LC146" s="12"/>
      <c r="LD146" s="12"/>
      <c r="LE146" s="12"/>
      <c r="LF146" s="12"/>
      <c r="LG146" s="12"/>
      <c r="LH146" s="12"/>
      <c r="LI146" s="12"/>
      <c r="LJ146" s="12"/>
      <c r="LK146" s="12"/>
      <c r="LL146" s="12"/>
      <c r="LM146" s="12"/>
      <c r="LN146" s="12"/>
      <c r="LO146" s="12"/>
      <c r="LP146" s="12"/>
      <c r="LQ146" s="12"/>
      <c r="LR146" s="12"/>
      <c r="LS146" s="12"/>
      <c r="LT146" s="12"/>
      <c r="LU146" s="12"/>
      <c r="LV146" s="12"/>
      <c r="LW146" s="12"/>
      <c r="LX146" s="12"/>
      <c r="LY146" s="12"/>
      <c r="LZ146" s="12"/>
      <c r="MA146" s="12"/>
      <c r="MB146" s="12"/>
      <c r="MC146" s="12"/>
      <c r="MD146" s="12"/>
      <c r="ME146" s="12"/>
      <c r="MF146" s="12"/>
      <c r="MG146" s="12"/>
      <c r="MH146" s="12"/>
      <c r="MI146" s="12"/>
      <c r="MJ146" s="12"/>
      <c r="MK146" s="12"/>
      <c r="ML146" s="12"/>
      <c r="MM146" s="12"/>
      <c r="MN146" s="12"/>
      <c r="MO146" s="12"/>
      <c r="MP146" s="12"/>
      <c r="MQ146" s="12"/>
      <c r="MR146" s="12"/>
      <c r="MS146" s="12"/>
      <c r="MT146" s="12"/>
      <c r="MU146" s="12"/>
      <c r="MV146" s="12"/>
      <c r="MW146" s="12"/>
      <c r="MX146" s="12"/>
      <c r="MY146" s="12"/>
      <c r="MZ146" s="12"/>
      <c r="NA146" s="12"/>
      <c r="NB146" s="12"/>
      <c r="NC146" s="12"/>
      <c r="ND146" s="12"/>
      <c r="NE146" s="12"/>
      <c r="NF146" s="12"/>
      <c r="NG146" s="12"/>
      <c r="NH146" s="12"/>
      <c r="NI146" s="12"/>
      <c r="NJ146" s="12"/>
      <c r="NK146" s="12"/>
      <c r="NL146" s="12"/>
      <c r="NM146" s="12"/>
      <c r="NN146" s="12"/>
      <c r="NO146" s="12"/>
      <c r="NP146" s="12"/>
      <c r="NQ146" s="12"/>
      <c r="NR146" s="12"/>
      <c r="NS146" s="12"/>
      <c r="NT146" s="12"/>
      <c r="NU146" s="12"/>
      <c r="NV146" s="12"/>
      <c r="NW146" s="12"/>
      <c r="NX146" s="12"/>
      <c r="NY146" s="12"/>
      <c r="NZ146" s="12"/>
      <c r="OA146" s="12"/>
      <c r="OB146" s="12"/>
      <c r="OC146" s="12"/>
      <c r="OD146" s="12"/>
      <c r="OE146" s="12"/>
      <c r="OF146" s="12"/>
      <c r="OG146" s="12"/>
      <c r="OH146" s="12"/>
      <c r="OI146" s="12"/>
      <c r="OJ146" s="12"/>
      <c r="OK146" s="12"/>
      <c r="OL146" s="12"/>
      <c r="OM146" s="12"/>
      <c r="ON146" s="12"/>
      <c r="OO146" s="12"/>
      <c r="OP146" s="12"/>
      <c r="OQ146" s="12"/>
      <c r="OR146" s="12"/>
      <c r="OS146" s="12"/>
      <c r="OT146" s="12"/>
      <c r="OU146" s="12"/>
      <c r="OV146" s="12"/>
      <c r="OW146" s="12"/>
      <c r="OX146" s="12"/>
      <c r="OY146" s="12"/>
      <c r="OZ146" s="12"/>
      <c r="PA146" s="12"/>
      <c r="PB146" s="12"/>
      <c r="PC146" s="12"/>
      <c r="PD146" s="12"/>
      <c r="PE146" s="12"/>
      <c r="PF146" s="12"/>
      <c r="PG146" s="12"/>
      <c r="PH146" s="12"/>
      <c r="PI146" s="12"/>
      <c r="PJ146" s="12"/>
      <c r="PK146" s="12"/>
      <c r="PL146" s="12"/>
      <c r="PM146" s="12"/>
      <c r="PN146" s="12"/>
      <c r="PO146" s="12"/>
      <c r="PP146" s="12"/>
      <c r="PQ146" s="12"/>
      <c r="PR146" s="12"/>
      <c r="PS146" s="12"/>
      <c r="PT146" s="12"/>
      <c r="PU146" s="12"/>
      <c r="PV146" s="12"/>
      <c r="PW146" s="12"/>
      <c r="PX146" s="12"/>
      <c r="PY146" s="12"/>
      <c r="PZ146" s="12"/>
      <c r="QA146" s="12"/>
      <c r="QB146" s="12"/>
      <c r="QC146" s="12"/>
      <c r="QD146" s="12"/>
      <c r="QE146" s="12"/>
      <c r="QF146" s="12"/>
      <c r="QG146" s="12"/>
      <c r="QH146" s="12"/>
      <c r="QI146" s="12"/>
      <c r="QJ146" s="12"/>
      <c r="QK146" s="12"/>
      <c r="QL146" s="12"/>
      <c r="QM146" s="12"/>
      <c r="QN146" s="12"/>
      <c r="QO146" s="12"/>
      <c r="QP146" s="12"/>
      <c r="QQ146" s="12"/>
      <c r="QR146" s="12"/>
      <c r="QS146" s="12"/>
      <c r="QT146" s="12"/>
      <c r="QU146" s="12"/>
      <c r="QV146" s="12"/>
      <c r="QW146" s="12"/>
      <c r="QX146" s="12"/>
      <c r="QY146" s="12"/>
      <c r="QZ146" s="12"/>
      <c r="RA146" s="12"/>
      <c r="RB146" s="12"/>
      <c r="RC146" s="12"/>
      <c r="RD146" s="12"/>
      <c r="RE146" s="12"/>
      <c r="RF146" s="12"/>
      <c r="RG146" s="12"/>
      <c r="RH146" s="12"/>
      <c r="RI146" s="12"/>
      <c r="RJ146" s="12"/>
      <c r="RK146" s="12"/>
      <c r="RL146" s="12"/>
      <c r="RM146" s="12"/>
      <c r="RN146" s="12"/>
      <c r="RO146" s="12"/>
      <c r="RP146" s="12"/>
      <c r="RQ146" s="12"/>
      <c r="RR146" s="12"/>
      <c r="RS146" s="12"/>
      <c r="RT146" s="12"/>
      <c r="RU146" s="12"/>
      <c r="RV146" s="12"/>
      <c r="RW146" s="12"/>
      <c r="RX146" s="12"/>
      <c r="RY146" s="12"/>
      <c r="RZ146" s="12"/>
      <c r="SA146" s="12"/>
      <c r="SB146" s="12"/>
      <c r="SC146" s="12"/>
      <c r="SD146" s="12"/>
      <c r="SE146" s="12"/>
      <c r="SF146" s="12"/>
      <c r="SG146" s="12"/>
      <c r="SH146" s="12"/>
      <c r="SI146" s="12"/>
      <c r="SJ146" s="12"/>
      <c r="SK146" s="12"/>
      <c r="SL146" s="12"/>
      <c r="SM146" s="12"/>
      <c r="SN146" s="12"/>
      <c r="SO146" s="12"/>
      <c r="SP146" s="12"/>
      <c r="SQ146" s="12"/>
      <c r="SR146" s="12"/>
      <c r="SS146" s="12"/>
      <c r="ST146" s="12"/>
      <c r="SU146" s="12"/>
      <c r="SV146" s="12"/>
      <c r="SW146" s="12"/>
      <c r="SX146" s="12"/>
      <c r="SY146" s="12"/>
      <c r="SZ146" s="12"/>
      <c r="TA146" s="12"/>
      <c r="TB146" s="12"/>
      <c r="TC146" s="12"/>
      <c r="TD146" s="12"/>
      <c r="TE146" s="12"/>
      <c r="TF146" s="12"/>
      <c r="TG146" s="12"/>
      <c r="TH146" s="12"/>
      <c r="TI146" s="12"/>
      <c r="TJ146" s="12"/>
      <c r="TK146" s="12"/>
      <c r="TL146" s="12"/>
      <c r="TM146" s="12"/>
      <c r="TN146" s="12"/>
      <c r="TO146" s="12"/>
      <c r="TP146" s="12"/>
      <c r="TQ146" s="12"/>
      <c r="TR146" s="12"/>
      <c r="TS146" s="12"/>
      <c r="TT146" s="12"/>
      <c r="TU146" s="12"/>
      <c r="TV146" s="12"/>
      <c r="TW146" s="12"/>
      <c r="TX146" s="12"/>
      <c r="TY146" s="12"/>
      <c r="TZ146" s="12"/>
      <c r="UA146" s="12"/>
      <c r="UB146" s="12"/>
      <c r="UC146" s="12"/>
      <c r="UD146" s="12"/>
      <c r="UE146" s="12"/>
      <c r="UF146" s="12"/>
      <c r="UG146" s="12"/>
      <c r="UH146" s="12"/>
      <c r="UI146" s="12"/>
      <c r="UJ146" s="12"/>
      <c r="UK146" s="12"/>
      <c r="UL146" s="12"/>
      <c r="UM146" s="12"/>
      <c r="UN146" s="12"/>
      <c r="UO146" s="12"/>
      <c r="UP146" s="12"/>
      <c r="UQ146" s="12"/>
      <c r="UR146" s="12"/>
      <c r="US146" s="12"/>
      <c r="UT146" s="12"/>
      <c r="UU146" s="12"/>
      <c r="UV146" s="12"/>
      <c r="UW146" s="12"/>
      <c r="UX146" s="12"/>
      <c r="UY146" s="12"/>
      <c r="UZ146" s="12"/>
      <c r="VA146" s="12"/>
      <c r="VB146" s="12"/>
      <c r="VC146" s="12"/>
      <c r="VD146" s="12"/>
      <c r="VE146" s="12"/>
      <c r="VF146" s="12"/>
      <c r="VG146" s="12"/>
      <c r="VH146" s="12"/>
      <c r="VI146" s="12"/>
      <c r="VJ146" s="12"/>
      <c r="VK146" s="12"/>
      <c r="VL146" s="12"/>
      <c r="VM146" s="12"/>
      <c r="VN146" s="12"/>
      <c r="VO146" s="12"/>
      <c r="VP146" s="12"/>
      <c r="VQ146" s="12"/>
      <c r="VR146" s="12"/>
      <c r="VS146" s="12"/>
      <c r="VT146" s="12"/>
      <c r="VU146" s="12"/>
      <c r="VV146" s="12"/>
      <c r="VW146" s="12"/>
      <c r="VX146" s="12"/>
      <c r="VY146" s="12"/>
      <c r="VZ146" s="12"/>
      <c r="WA146" s="12"/>
      <c r="WB146" s="12"/>
      <c r="WC146" s="12"/>
      <c r="WD146" s="12"/>
      <c r="WE146" s="12"/>
      <c r="WF146" s="12"/>
      <c r="WG146" s="12"/>
      <c r="WH146" s="12"/>
      <c r="WI146" s="12"/>
      <c r="WJ146" s="12"/>
      <c r="WK146" s="12"/>
      <c r="WL146" s="12"/>
      <c r="WM146" s="12"/>
      <c r="WN146" s="12"/>
      <c r="WO146" s="12"/>
      <c r="WP146" s="12"/>
      <c r="WQ146" s="12"/>
      <c r="WR146" s="12"/>
      <c r="WS146" s="12"/>
      <c r="WT146" s="12"/>
      <c r="WU146" s="12"/>
      <c r="WV146" s="12"/>
      <c r="WW146" s="12"/>
      <c r="WX146" s="12"/>
      <c r="WY146" s="12"/>
      <c r="WZ146" s="12"/>
      <c r="XA146" s="12"/>
      <c r="XB146" s="12"/>
      <c r="XC146" s="12"/>
      <c r="XD146" s="12"/>
      <c r="XE146" s="12"/>
      <c r="XF146" s="12"/>
      <c r="XG146" s="12"/>
      <c r="XH146" s="12"/>
      <c r="XI146" s="12"/>
      <c r="XJ146" s="12"/>
      <c r="XK146" s="12"/>
      <c r="XL146" s="12"/>
      <c r="XM146" s="12"/>
      <c r="XN146" s="12"/>
      <c r="XO146" s="12"/>
      <c r="XP146" s="12"/>
      <c r="XQ146" s="12"/>
      <c r="XR146" s="12"/>
      <c r="XS146" s="12"/>
      <c r="XT146" s="12"/>
      <c r="XU146" s="12"/>
      <c r="XV146" s="12"/>
      <c r="XW146" s="12"/>
      <c r="XX146" s="12"/>
      <c r="XY146" s="12"/>
      <c r="XZ146" s="12"/>
      <c r="YA146" s="12"/>
      <c r="YB146" s="12"/>
      <c r="YC146" s="12"/>
      <c r="YD146" s="12"/>
      <c r="YE146" s="12"/>
      <c r="YF146" s="12"/>
      <c r="YG146" s="12"/>
      <c r="YH146" s="12"/>
      <c r="YI146" s="12"/>
      <c r="YJ146" s="12"/>
      <c r="YK146" s="12"/>
      <c r="YL146" s="12"/>
      <c r="YM146" s="12"/>
      <c r="YN146" s="12"/>
      <c r="YO146" s="12"/>
      <c r="YP146" s="12"/>
      <c r="YQ146" s="12"/>
      <c r="YR146" s="12"/>
      <c r="YS146" s="12"/>
      <c r="YT146" s="12"/>
      <c r="YU146" s="12"/>
      <c r="YV146" s="12"/>
      <c r="YW146" s="12"/>
      <c r="YX146" s="12"/>
      <c r="YY146" s="12"/>
      <c r="YZ146" s="12"/>
      <c r="ZA146" s="12"/>
      <c r="ZB146" s="12"/>
      <c r="ZC146" s="12"/>
      <c r="ZD146" s="12"/>
      <c r="ZE146" s="12"/>
      <c r="ZF146" s="12"/>
      <c r="ZG146" s="12"/>
      <c r="ZH146" s="12"/>
      <c r="ZI146" s="12"/>
      <c r="ZJ146" s="12"/>
      <c r="ZK146" s="12"/>
      <c r="ZL146" s="12"/>
      <c r="ZM146" s="12"/>
      <c r="ZN146" s="12"/>
      <c r="ZO146" s="12"/>
      <c r="ZP146" s="12"/>
      <c r="ZQ146" s="12"/>
      <c r="ZR146" s="12"/>
      <c r="ZS146" s="12"/>
      <c r="ZT146" s="12"/>
      <c r="ZU146" s="12"/>
      <c r="ZV146" s="12"/>
      <c r="ZW146" s="12"/>
      <c r="ZX146" s="12"/>
      <c r="ZY146" s="12"/>
      <c r="ZZ146" s="12"/>
      <c r="AAA146" s="12"/>
      <c r="AAB146" s="12"/>
      <c r="AAC146" s="12"/>
      <c r="AAD146" s="12"/>
      <c r="AAE146" s="12"/>
      <c r="AAF146" s="12"/>
      <c r="AAG146" s="12"/>
      <c r="AAH146" s="12"/>
      <c r="AAI146" s="12"/>
      <c r="AAJ146" s="12"/>
      <c r="AAK146" s="12"/>
      <c r="AAL146" s="12"/>
      <c r="AAM146" s="12"/>
      <c r="AAN146" s="12"/>
      <c r="AAO146" s="12"/>
      <c r="AAP146" s="12"/>
      <c r="AAQ146" s="12"/>
      <c r="AAR146" s="12"/>
      <c r="AAS146" s="12"/>
      <c r="AAT146" s="12"/>
      <c r="AAU146" s="12"/>
      <c r="AAV146" s="12"/>
      <c r="AAW146" s="12"/>
      <c r="AAX146" s="12"/>
      <c r="AAY146" s="12"/>
      <c r="AAZ146" s="12"/>
      <c r="ABA146" s="12"/>
      <c r="ABB146" s="12"/>
      <c r="ABC146" s="12"/>
      <c r="ABD146" s="12"/>
      <c r="ABE146" s="12"/>
      <c r="ABF146" s="12"/>
      <c r="ABG146" s="12"/>
      <c r="ABH146" s="12"/>
      <c r="ABI146" s="12"/>
      <c r="ABJ146" s="12"/>
      <c r="ABK146" s="12"/>
      <c r="ABL146" s="12"/>
      <c r="ABM146" s="12"/>
      <c r="ABN146" s="12"/>
      <c r="ABO146" s="12"/>
      <c r="ABP146" s="12"/>
      <c r="ABQ146" s="12"/>
      <c r="ABR146" s="12"/>
      <c r="ABS146" s="12"/>
      <c r="ABT146" s="12"/>
      <c r="ABU146" s="12"/>
      <c r="ABV146" s="12"/>
      <c r="ABW146" s="12"/>
      <c r="ABX146" s="12"/>
      <c r="ABY146" s="12"/>
      <c r="ABZ146" s="12"/>
      <c r="ACA146" s="12"/>
      <c r="ACB146" s="12"/>
      <c r="ACC146" s="12"/>
      <c r="ACD146" s="12"/>
      <c r="ACE146" s="12"/>
      <c r="ACF146" s="12"/>
      <c r="ACG146" s="12"/>
      <c r="ACH146" s="12"/>
      <c r="ACI146" s="12"/>
      <c r="ACJ146" s="12"/>
      <c r="ACK146" s="12"/>
      <c r="ACL146" s="12"/>
      <c r="ACM146" s="12"/>
      <c r="ACN146" s="12"/>
      <c r="ACO146" s="12"/>
      <c r="ACP146" s="12"/>
      <c r="ACQ146" s="12"/>
      <c r="ACR146" s="12"/>
      <c r="ACS146" s="12"/>
      <c r="ACT146" s="12"/>
      <c r="ACU146" s="12"/>
      <c r="ACV146" s="12"/>
      <c r="ACW146" s="12"/>
      <c r="ACX146" s="12"/>
      <c r="ACY146" s="12"/>
      <c r="ACZ146" s="12"/>
      <c r="ADA146" s="12"/>
      <c r="ADB146" s="12"/>
      <c r="ADC146" s="12"/>
      <c r="ADD146" s="12"/>
      <c r="ADE146" s="12"/>
      <c r="ADF146" s="12"/>
    </row>
    <row r="147" spans="1:786" s="99" customFormat="1" ht="48" x14ac:dyDescent="0.3">
      <c r="A147" s="65">
        <v>4</v>
      </c>
      <c r="B147" s="44" t="s">
        <v>512</v>
      </c>
      <c r="C147" s="45" t="s">
        <v>77</v>
      </c>
      <c r="D147" s="46"/>
      <c r="E147" s="46"/>
      <c r="F147" s="46"/>
      <c r="G147" s="97"/>
      <c r="H147" s="46">
        <v>3</v>
      </c>
      <c r="I147" s="46" t="s">
        <v>243</v>
      </c>
      <c r="J147" s="46" t="s">
        <v>243</v>
      </c>
      <c r="K147" s="48">
        <v>2001</v>
      </c>
      <c r="L147" s="49">
        <v>37180</v>
      </c>
      <c r="M147" s="50"/>
      <c r="N147" s="51"/>
      <c r="O147" s="51"/>
      <c r="P147" s="52" t="s">
        <v>513</v>
      </c>
      <c r="Q147" s="53" t="s">
        <v>514</v>
      </c>
      <c r="R147" s="54"/>
      <c r="S147" s="55" t="str">
        <f t="shared" si="16"/>
        <v>Au</v>
      </c>
      <c r="T147" s="56"/>
      <c r="U147" s="56"/>
      <c r="V147" s="56"/>
      <c r="W147" s="56"/>
      <c r="X147" s="56"/>
      <c r="Y147" s="56"/>
      <c r="Z147" s="56"/>
      <c r="AA147" s="12"/>
      <c r="AB147" s="57">
        <f t="shared" si="26"/>
        <v>0</v>
      </c>
      <c r="AC147" s="57">
        <f t="shared" si="20"/>
        <v>0</v>
      </c>
      <c r="AD147" s="57">
        <f t="shared" si="21"/>
        <v>0</v>
      </c>
      <c r="AE147" s="57">
        <f t="shared" si="22"/>
        <v>0</v>
      </c>
      <c r="AF147" s="58"/>
      <c r="AG147" s="58">
        <f t="shared" si="30"/>
        <v>0</v>
      </c>
      <c r="AH147" s="58">
        <f t="shared" si="31"/>
        <v>0</v>
      </c>
      <c r="AI147" s="58">
        <f t="shared" si="32"/>
        <v>0</v>
      </c>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c r="DA147" s="12"/>
      <c r="DB147" s="12"/>
      <c r="DC147" s="12"/>
      <c r="DD147" s="12"/>
      <c r="DE147" s="12"/>
      <c r="DF147" s="12"/>
      <c r="DG147" s="12"/>
      <c r="DH147" s="12"/>
      <c r="DI147" s="12"/>
      <c r="DJ147" s="12"/>
      <c r="DK147" s="12"/>
      <c r="DL147" s="12"/>
      <c r="DM147" s="12"/>
      <c r="DN147" s="12"/>
      <c r="DO147" s="12"/>
      <c r="DP147" s="12"/>
      <c r="DQ147" s="12"/>
      <c r="DR147" s="12"/>
      <c r="DS147" s="12"/>
      <c r="DT147" s="12"/>
      <c r="DU147" s="12"/>
      <c r="DV147" s="12"/>
      <c r="DW147" s="12"/>
      <c r="DX147" s="12"/>
      <c r="DY147" s="12"/>
      <c r="DZ147" s="12"/>
      <c r="EA147" s="12"/>
      <c r="EB147" s="12"/>
      <c r="EC147" s="12"/>
      <c r="ED147" s="12"/>
      <c r="EE147" s="12"/>
      <c r="EF147" s="12"/>
      <c r="EG147" s="12"/>
      <c r="EH147" s="12"/>
      <c r="EI147" s="12"/>
      <c r="EJ147" s="12"/>
      <c r="EK147" s="12"/>
      <c r="EL147" s="12"/>
      <c r="EM147" s="12"/>
      <c r="EN147" s="12"/>
      <c r="EO147" s="12"/>
      <c r="EP147" s="12"/>
      <c r="EQ147" s="12"/>
      <c r="ER147" s="12"/>
      <c r="ES147" s="12"/>
      <c r="ET147" s="12"/>
      <c r="EU147" s="12"/>
      <c r="EV147" s="12"/>
      <c r="EW147" s="12"/>
      <c r="EX147" s="12"/>
      <c r="EY147" s="12"/>
      <c r="EZ147" s="12"/>
      <c r="FA147" s="12"/>
      <c r="FB147" s="12"/>
      <c r="FC147" s="12"/>
      <c r="FD147" s="12"/>
      <c r="FE147" s="12"/>
      <c r="FF147" s="12"/>
      <c r="FG147" s="12"/>
      <c r="FH147" s="12"/>
      <c r="FI147" s="12"/>
      <c r="FJ147" s="12"/>
      <c r="FK147" s="12"/>
      <c r="FL147" s="12"/>
      <c r="FM147" s="12"/>
      <c r="FN147" s="12"/>
      <c r="FO147" s="12"/>
      <c r="FP147" s="12"/>
      <c r="FQ147" s="12"/>
      <c r="FR147" s="12"/>
      <c r="FS147" s="12"/>
      <c r="FT147" s="12"/>
      <c r="FU147" s="12"/>
      <c r="FV147" s="12"/>
      <c r="FW147" s="12"/>
      <c r="FX147" s="12"/>
      <c r="FY147" s="12"/>
      <c r="FZ147" s="12"/>
      <c r="GA147" s="12"/>
      <c r="GB147" s="12"/>
      <c r="GC147" s="12"/>
      <c r="GD147" s="12"/>
      <c r="GE147" s="12"/>
      <c r="GF147" s="12"/>
      <c r="GG147" s="12"/>
      <c r="GH147" s="12"/>
      <c r="GI147" s="12"/>
      <c r="GJ147" s="12"/>
      <c r="GK147" s="12"/>
      <c r="GL147" s="12"/>
      <c r="GM147" s="12"/>
      <c r="GN147" s="12"/>
      <c r="GO147" s="12"/>
      <c r="GP147" s="12"/>
      <c r="GQ147" s="12"/>
      <c r="GR147" s="12"/>
      <c r="GS147" s="12"/>
      <c r="GT147" s="12"/>
      <c r="GU147" s="12"/>
      <c r="GV147" s="12"/>
      <c r="GW147" s="12"/>
      <c r="GX147" s="12"/>
      <c r="GY147" s="12"/>
      <c r="GZ147" s="12"/>
      <c r="HA147" s="12"/>
      <c r="HB147" s="12"/>
      <c r="HC147" s="12"/>
      <c r="HD147" s="12"/>
      <c r="HE147" s="12"/>
      <c r="HF147" s="12"/>
      <c r="HG147" s="12"/>
      <c r="HH147" s="12"/>
      <c r="HI147" s="12"/>
      <c r="HJ147" s="12"/>
      <c r="HK147" s="12"/>
      <c r="HL147" s="12"/>
      <c r="HM147" s="12"/>
      <c r="HN147" s="12"/>
      <c r="HO147" s="12"/>
      <c r="HP147" s="12"/>
      <c r="HQ147" s="12"/>
      <c r="HR147" s="12"/>
      <c r="HS147" s="12"/>
      <c r="HT147" s="12"/>
      <c r="HU147" s="12"/>
      <c r="HV147" s="12"/>
      <c r="HW147" s="12"/>
      <c r="HX147" s="12"/>
      <c r="HY147" s="12"/>
      <c r="HZ147" s="12"/>
      <c r="IA147" s="12"/>
      <c r="IB147" s="12"/>
      <c r="IC147" s="12"/>
      <c r="ID147" s="12"/>
      <c r="IE147" s="12"/>
      <c r="IF147" s="12"/>
      <c r="IG147" s="12"/>
      <c r="IH147" s="12"/>
      <c r="II147" s="12"/>
      <c r="IJ147" s="12"/>
      <c r="IK147" s="12"/>
      <c r="IL147" s="12"/>
      <c r="IM147" s="12"/>
      <c r="IN147" s="12"/>
      <c r="IO147" s="12"/>
      <c r="IP147" s="12"/>
      <c r="IQ147" s="12"/>
      <c r="IR147" s="12"/>
      <c r="IS147" s="12"/>
      <c r="IT147" s="12"/>
      <c r="IU147" s="12"/>
      <c r="IV147" s="12"/>
      <c r="IW147" s="12"/>
      <c r="IX147" s="12"/>
      <c r="IY147" s="12"/>
      <c r="IZ147" s="12"/>
      <c r="JA147" s="12"/>
      <c r="JB147" s="12"/>
      <c r="JC147" s="12"/>
      <c r="JD147" s="12"/>
      <c r="JE147" s="12"/>
      <c r="JF147" s="12"/>
      <c r="JG147" s="12"/>
      <c r="JH147" s="12"/>
      <c r="JI147" s="12"/>
      <c r="JJ147" s="12"/>
      <c r="JK147" s="12"/>
      <c r="JL147" s="12"/>
      <c r="JM147" s="12"/>
      <c r="JN147" s="12"/>
      <c r="JO147" s="12"/>
      <c r="JP147" s="12"/>
      <c r="JQ147" s="12"/>
      <c r="JR147" s="12"/>
      <c r="JS147" s="12"/>
      <c r="JT147" s="12"/>
      <c r="JU147" s="12"/>
      <c r="JV147" s="12"/>
      <c r="JW147" s="12"/>
      <c r="JX147" s="12"/>
      <c r="JY147" s="12"/>
      <c r="JZ147" s="12"/>
      <c r="KA147" s="12"/>
      <c r="KB147" s="12"/>
      <c r="KC147" s="12"/>
      <c r="KD147" s="12"/>
      <c r="KE147" s="12"/>
      <c r="KF147" s="12"/>
      <c r="KG147" s="12"/>
      <c r="KH147" s="12"/>
      <c r="KI147" s="12"/>
      <c r="KJ147" s="12"/>
      <c r="KK147" s="12"/>
      <c r="KL147" s="12"/>
      <c r="KM147" s="12"/>
      <c r="KN147" s="12"/>
      <c r="KO147" s="12"/>
      <c r="KP147" s="12"/>
      <c r="KQ147" s="12"/>
      <c r="KR147" s="12"/>
      <c r="KS147" s="12"/>
      <c r="KT147" s="12"/>
      <c r="KU147" s="12"/>
      <c r="KV147" s="12"/>
      <c r="KW147" s="12"/>
      <c r="KX147" s="12"/>
      <c r="KY147" s="12"/>
      <c r="KZ147" s="12"/>
      <c r="LA147" s="12"/>
      <c r="LB147" s="12"/>
      <c r="LC147" s="12"/>
      <c r="LD147" s="12"/>
      <c r="LE147" s="12"/>
      <c r="LF147" s="12"/>
      <c r="LG147" s="12"/>
      <c r="LH147" s="12"/>
      <c r="LI147" s="12"/>
      <c r="LJ147" s="12"/>
      <c r="LK147" s="12"/>
      <c r="LL147" s="12"/>
      <c r="LM147" s="12"/>
      <c r="LN147" s="12"/>
      <c r="LO147" s="12"/>
      <c r="LP147" s="12"/>
      <c r="LQ147" s="12"/>
      <c r="LR147" s="12"/>
      <c r="LS147" s="12"/>
      <c r="LT147" s="12"/>
      <c r="LU147" s="12"/>
      <c r="LV147" s="12"/>
      <c r="LW147" s="12"/>
      <c r="LX147" s="12"/>
      <c r="LY147" s="12"/>
      <c r="LZ147" s="12"/>
      <c r="MA147" s="12"/>
      <c r="MB147" s="12"/>
      <c r="MC147" s="12"/>
      <c r="MD147" s="12"/>
      <c r="ME147" s="12"/>
      <c r="MF147" s="12"/>
      <c r="MG147" s="12"/>
      <c r="MH147" s="12"/>
      <c r="MI147" s="12"/>
      <c r="MJ147" s="12"/>
      <c r="MK147" s="12"/>
      <c r="ML147" s="12"/>
      <c r="MM147" s="12"/>
      <c r="MN147" s="12"/>
      <c r="MO147" s="12"/>
      <c r="MP147" s="12"/>
      <c r="MQ147" s="12"/>
      <c r="MR147" s="12"/>
      <c r="MS147" s="12"/>
      <c r="MT147" s="12"/>
      <c r="MU147" s="12"/>
      <c r="MV147" s="12"/>
      <c r="MW147" s="12"/>
      <c r="MX147" s="12"/>
      <c r="MY147" s="12"/>
      <c r="MZ147" s="12"/>
      <c r="NA147" s="12"/>
      <c r="NB147" s="12"/>
      <c r="NC147" s="12"/>
      <c r="ND147" s="12"/>
      <c r="NE147" s="12"/>
      <c r="NF147" s="12"/>
      <c r="NG147" s="12"/>
      <c r="NH147" s="12"/>
      <c r="NI147" s="12"/>
      <c r="NJ147" s="12"/>
      <c r="NK147" s="12"/>
      <c r="NL147" s="12"/>
      <c r="NM147" s="12"/>
      <c r="NN147" s="12"/>
      <c r="NO147" s="12"/>
      <c r="NP147" s="12"/>
      <c r="NQ147" s="12"/>
      <c r="NR147" s="12"/>
      <c r="NS147" s="12"/>
      <c r="NT147" s="12"/>
      <c r="NU147" s="12"/>
      <c r="NV147" s="12"/>
      <c r="NW147" s="12"/>
      <c r="NX147" s="12"/>
      <c r="NY147" s="12"/>
      <c r="NZ147" s="12"/>
      <c r="OA147" s="12"/>
      <c r="OB147" s="12"/>
      <c r="OC147" s="12"/>
      <c r="OD147" s="12"/>
      <c r="OE147" s="12"/>
      <c r="OF147" s="12"/>
      <c r="OG147" s="12"/>
      <c r="OH147" s="12"/>
      <c r="OI147" s="12"/>
      <c r="OJ147" s="12"/>
      <c r="OK147" s="12"/>
      <c r="OL147" s="12"/>
      <c r="OM147" s="12"/>
      <c r="ON147" s="12"/>
      <c r="OO147" s="12"/>
      <c r="OP147" s="12"/>
      <c r="OQ147" s="12"/>
      <c r="OR147" s="12"/>
      <c r="OS147" s="12"/>
      <c r="OT147" s="12"/>
      <c r="OU147" s="12"/>
      <c r="OV147" s="12"/>
      <c r="OW147" s="12"/>
      <c r="OX147" s="12"/>
      <c r="OY147" s="12"/>
      <c r="OZ147" s="12"/>
      <c r="PA147" s="12"/>
      <c r="PB147" s="12"/>
      <c r="PC147" s="12"/>
      <c r="PD147" s="12"/>
      <c r="PE147" s="12"/>
      <c r="PF147" s="12"/>
      <c r="PG147" s="12"/>
      <c r="PH147" s="12"/>
      <c r="PI147" s="12"/>
      <c r="PJ147" s="12"/>
      <c r="PK147" s="12"/>
      <c r="PL147" s="12"/>
      <c r="PM147" s="12"/>
      <c r="PN147" s="12"/>
      <c r="PO147" s="12"/>
      <c r="PP147" s="12"/>
      <c r="PQ147" s="12"/>
      <c r="PR147" s="12"/>
      <c r="PS147" s="12"/>
      <c r="PT147" s="12"/>
      <c r="PU147" s="12"/>
      <c r="PV147" s="12"/>
      <c r="PW147" s="12"/>
      <c r="PX147" s="12"/>
      <c r="PY147" s="12"/>
      <c r="PZ147" s="12"/>
      <c r="QA147" s="12"/>
      <c r="QB147" s="12"/>
      <c r="QC147" s="12"/>
      <c r="QD147" s="12"/>
      <c r="QE147" s="12"/>
      <c r="QF147" s="12"/>
      <c r="QG147" s="12"/>
      <c r="QH147" s="12"/>
      <c r="QI147" s="12"/>
      <c r="QJ147" s="12"/>
      <c r="QK147" s="12"/>
      <c r="QL147" s="12"/>
      <c r="QM147" s="12"/>
      <c r="QN147" s="12"/>
      <c r="QO147" s="12"/>
      <c r="QP147" s="12"/>
      <c r="QQ147" s="12"/>
      <c r="QR147" s="12"/>
      <c r="QS147" s="12"/>
      <c r="QT147" s="12"/>
      <c r="QU147" s="12"/>
      <c r="QV147" s="12"/>
      <c r="QW147" s="12"/>
      <c r="QX147" s="12"/>
      <c r="QY147" s="12"/>
      <c r="QZ147" s="12"/>
      <c r="RA147" s="12"/>
      <c r="RB147" s="12"/>
      <c r="RC147" s="12"/>
      <c r="RD147" s="12"/>
      <c r="RE147" s="12"/>
      <c r="RF147" s="12"/>
      <c r="RG147" s="12"/>
      <c r="RH147" s="12"/>
      <c r="RI147" s="12"/>
      <c r="RJ147" s="12"/>
      <c r="RK147" s="12"/>
      <c r="RL147" s="12"/>
      <c r="RM147" s="12"/>
      <c r="RN147" s="12"/>
      <c r="RO147" s="12"/>
      <c r="RP147" s="12"/>
      <c r="RQ147" s="12"/>
      <c r="RR147" s="12"/>
      <c r="RS147" s="12"/>
      <c r="RT147" s="12"/>
      <c r="RU147" s="12"/>
      <c r="RV147" s="12"/>
      <c r="RW147" s="12"/>
      <c r="RX147" s="12"/>
      <c r="RY147" s="12"/>
      <c r="RZ147" s="12"/>
      <c r="SA147" s="12"/>
      <c r="SB147" s="12"/>
      <c r="SC147" s="12"/>
      <c r="SD147" s="12"/>
      <c r="SE147" s="12"/>
      <c r="SF147" s="12"/>
      <c r="SG147" s="12"/>
      <c r="SH147" s="12"/>
      <c r="SI147" s="12"/>
      <c r="SJ147" s="12"/>
      <c r="SK147" s="12"/>
      <c r="SL147" s="12"/>
      <c r="SM147" s="12"/>
      <c r="SN147" s="12"/>
      <c r="SO147" s="12"/>
      <c r="SP147" s="12"/>
      <c r="SQ147" s="12"/>
      <c r="SR147" s="12"/>
      <c r="SS147" s="12"/>
      <c r="ST147" s="12"/>
      <c r="SU147" s="12"/>
      <c r="SV147" s="12"/>
      <c r="SW147" s="12"/>
      <c r="SX147" s="12"/>
      <c r="SY147" s="12"/>
      <c r="SZ147" s="12"/>
      <c r="TA147" s="12"/>
      <c r="TB147" s="12"/>
      <c r="TC147" s="12"/>
      <c r="TD147" s="12"/>
      <c r="TE147" s="12"/>
      <c r="TF147" s="12"/>
      <c r="TG147" s="12"/>
      <c r="TH147" s="12"/>
      <c r="TI147" s="12"/>
      <c r="TJ147" s="12"/>
      <c r="TK147" s="12"/>
      <c r="TL147" s="12"/>
      <c r="TM147" s="12"/>
      <c r="TN147" s="12"/>
      <c r="TO147" s="12"/>
      <c r="TP147" s="12"/>
      <c r="TQ147" s="12"/>
      <c r="TR147" s="12"/>
      <c r="TS147" s="12"/>
      <c r="TT147" s="12"/>
      <c r="TU147" s="12"/>
      <c r="TV147" s="12"/>
      <c r="TW147" s="12"/>
      <c r="TX147" s="12"/>
      <c r="TY147" s="12"/>
      <c r="TZ147" s="12"/>
      <c r="UA147" s="12"/>
      <c r="UB147" s="12"/>
      <c r="UC147" s="12"/>
      <c r="UD147" s="12"/>
      <c r="UE147" s="12"/>
      <c r="UF147" s="12"/>
      <c r="UG147" s="12"/>
      <c r="UH147" s="12"/>
      <c r="UI147" s="12"/>
      <c r="UJ147" s="12"/>
      <c r="UK147" s="12"/>
      <c r="UL147" s="12"/>
      <c r="UM147" s="12"/>
      <c r="UN147" s="12"/>
      <c r="UO147" s="12"/>
      <c r="UP147" s="12"/>
      <c r="UQ147" s="12"/>
      <c r="UR147" s="12"/>
      <c r="US147" s="12"/>
      <c r="UT147" s="12"/>
      <c r="UU147" s="12"/>
      <c r="UV147" s="12"/>
      <c r="UW147" s="12"/>
      <c r="UX147" s="12"/>
      <c r="UY147" s="12"/>
      <c r="UZ147" s="12"/>
      <c r="VA147" s="12"/>
      <c r="VB147" s="12"/>
      <c r="VC147" s="12"/>
      <c r="VD147" s="12"/>
      <c r="VE147" s="12"/>
      <c r="VF147" s="12"/>
      <c r="VG147" s="12"/>
      <c r="VH147" s="12"/>
      <c r="VI147" s="12"/>
      <c r="VJ147" s="12"/>
      <c r="VK147" s="12"/>
      <c r="VL147" s="12"/>
      <c r="VM147" s="12"/>
      <c r="VN147" s="12"/>
      <c r="VO147" s="12"/>
      <c r="VP147" s="12"/>
      <c r="VQ147" s="12"/>
      <c r="VR147" s="12"/>
      <c r="VS147" s="12"/>
      <c r="VT147" s="12"/>
      <c r="VU147" s="12"/>
      <c r="VV147" s="12"/>
      <c r="VW147" s="12"/>
      <c r="VX147" s="12"/>
      <c r="VY147" s="12"/>
      <c r="VZ147" s="12"/>
      <c r="WA147" s="12"/>
      <c r="WB147" s="12"/>
      <c r="WC147" s="12"/>
      <c r="WD147" s="12"/>
      <c r="WE147" s="12"/>
      <c r="WF147" s="12"/>
      <c r="WG147" s="12"/>
      <c r="WH147" s="12"/>
      <c r="WI147" s="12"/>
      <c r="WJ147" s="12"/>
      <c r="WK147" s="12"/>
      <c r="WL147" s="12"/>
      <c r="WM147" s="12"/>
      <c r="WN147" s="12"/>
      <c r="WO147" s="12"/>
      <c r="WP147" s="12"/>
      <c r="WQ147" s="12"/>
      <c r="WR147" s="12"/>
      <c r="WS147" s="12"/>
      <c r="WT147" s="12"/>
      <c r="WU147" s="12"/>
      <c r="WV147" s="12"/>
      <c r="WW147" s="12"/>
      <c r="WX147" s="12"/>
      <c r="WY147" s="12"/>
      <c r="WZ147" s="12"/>
      <c r="XA147" s="12"/>
      <c r="XB147" s="12"/>
      <c r="XC147" s="12"/>
      <c r="XD147" s="12"/>
      <c r="XE147" s="12"/>
      <c r="XF147" s="12"/>
      <c r="XG147" s="12"/>
      <c r="XH147" s="12"/>
      <c r="XI147" s="12"/>
      <c r="XJ147" s="12"/>
      <c r="XK147" s="12"/>
      <c r="XL147" s="12"/>
      <c r="XM147" s="12"/>
      <c r="XN147" s="12"/>
      <c r="XO147" s="12"/>
      <c r="XP147" s="12"/>
      <c r="XQ147" s="12"/>
      <c r="XR147" s="12"/>
      <c r="XS147" s="12"/>
      <c r="XT147" s="12"/>
      <c r="XU147" s="12"/>
      <c r="XV147" s="12"/>
      <c r="XW147" s="12"/>
      <c r="XX147" s="12"/>
      <c r="XY147" s="12"/>
      <c r="XZ147" s="12"/>
      <c r="YA147" s="12"/>
      <c r="YB147" s="12"/>
      <c r="YC147" s="12"/>
      <c r="YD147" s="12"/>
      <c r="YE147" s="12"/>
      <c r="YF147" s="12"/>
      <c r="YG147" s="12"/>
      <c r="YH147" s="12"/>
      <c r="YI147" s="12"/>
      <c r="YJ147" s="12"/>
      <c r="YK147" s="12"/>
      <c r="YL147" s="12"/>
      <c r="YM147" s="12"/>
      <c r="YN147" s="12"/>
      <c r="YO147" s="12"/>
      <c r="YP147" s="12"/>
      <c r="YQ147" s="12"/>
      <c r="YR147" s="12"/>
      <c r="YS147" s="12"/>
      <c r="YT147" s="12"/>
      <c r="YU147" s="12"/>
      <c r="YV147" s="12"/>
      <c r="YW147" s="12"/>
      <c r="YX147" s="12"/>
      <c r="YY147" s="12"/>
      <c r="YZ147" s="12"/>
      <c r="ZA147" s="12"/>
      <c r="ZB147" s="12"/>
      <c r="ZC147" s="12"/>
      <c r="ZD147" s="12"/>
      <c r="ZE147" s="12"/>
      <c r="ZF147" s="12"/>
      <c r="ZG147" s="12"/>
      <c r="ZH147" s="12"/>
      <c r="ZI147" s="12"/>
      <c r="ZJ147" s="12"/>
      <c r="ZK147" s="12"/>
      <c r="ZL147" s="12"/>
      <c r="ZM147" s="12"/>
      <c r="ZN147" s="12"/>
      <c r="ZO147" s="12"/>
      <c r="ZP147" s="12"/>
      <c r="ZQ147" s="12"/>
      <c r="ZR147" s="12"/>
      <c r="ZS147" s="12"/>
      <c r="ZT147" s="12"/>
      <c r="ZU147" s="12"/>
      <c r="ZV147" s="12"/>
      <c r="ZW147" s="12"/>
      <c r="ZX147" s="12"/>
      <c r="ZY147" s="12"/>
      <c r="ZZ147" s="12"/>
      <c r="AAA147" s="12"/>
      <c r="AAB147" s="12"/>
      <c r="AAC147" s="12"/>
      <c r="AAD147" s="12"/>
      <c r="AAE147" s="12"/>
      <c r="AAF147" s="12"/>
      <c r="AAG147" s="12"/>
      <c r="AAH147" s="12"/>
      <c r="AAI147" s="12"/>
      <c r="AAJ147" s="12"/>
      <c r="AAK147" s="12"/>
      <c r="AAL147" s="12"/>
      <c r="AAM147" s="12"/>
      <c r="AAN147" s="12"/>
      <c r="AAO147" s="12"/>
      <c r="AAP147" s="12"/>
      <c r="AAQ147" s="12"/>
      <c r="AAR147" s="12"/>
      <c r="AAS147" s="12"/>
      <c r="AAT147" s="12"/>
      <c r="AAU147" s="12"/>
      <c r="AAV147" s="12"/>
      <c r="AAW147" s="12"/>
      <c r="AAX147" s="12"/>
      <c r="AAY147" s="12"/>
      <c r="AAZ147" s="12"/>
      <c r="ABA147" s="12"/>
      <c r="ABB147" s="12"/>
      <c r="ABC147" s="12"/>
      <c r="ABD147" s="12"/>
      <c r="ABE147" s="12"/>
      <c r="ABF147" s="12"/>
      <c r="ABG147" s="12"/>
      <c r="ABH147" s="12"/>
      <c r="ABI147" s="12"/>
      <c r="ABJ147" s="12"/>
      <c r="ABK147" s="12"/>
      <c r="ABL147" s="12"/>
      <c r="ABM147" s="12"/>
      <c r="ABN147" s="12"/>
      <c r="ABO147" s="12"/>
      <c r="ABP147" s="12"/>
      <c r="ABQ147" s="12"/>
      <c r="ABR147" s="12"/>
      <c r="ABS147" s="12"/>
      <c r="ABT147" s="12"/>
      <c r="ABU147" s="12"/>
      <c r="ABV147" s="12"/>
      <c r="ABW147" s="12"/>
      <c r="ABX147" s="12"/>
      <c r="ABY147" s="12"/>
      <c r="ABZ147" s="12"/>
      <c r="ACA147" s="12"/>
      <c r="ACB147" s="12"/>
      <c r="ACC147" s="12"/>
      <c r="ACD147" s="12"/>
      <c r="ACE147" s="12"/>
      <c r="ACF147" s="12"/>
      <c r="ACG147" s="12"/>
      <c r="ACH147" s="12"/>
      <c r="ACI147" s="12"/>
      <c r="ACJ147" s="12"/>
      <c r="ACK147" s="12"/>
      <c r="ACL147" s="12"/>
      <c r="ACM147" s="12"/>
      <c r="ACN147" s="12"/>
      <c r="ACO147" s="12"/>
      <c r="ACP147" s="12"/>
      <c r="ACQ147" s="12"/>
      <c r="ACR147" s="12"/>
      <c r="ACS147" s="12"/>
      <c r="ACT147" s="12"/>
      <c r="ACU147" s="12"/>
      <c r="ACV147" s="12"/>
      <c r="ACW147" s="12"/>
      <c r="ACX147" s="12"/>
      <c r="ACY147" s="12"/>
      <c r="ACZ147" s="12"/>
      <c r="ADA147" s="12"/>
    </row>
    <row r="148" spans="1:786" s="99" customFormat="1" ht="36" x14ac:dyDescent="0.3">
      <c r="A148" s="65">
        <v>4</v>
      </c>
      <c r="B148" s="44" t="s">
        <v>515</v>
      </c>
      <c r="C148" s="45" t="s">
        <v>55</v>
      </c>
      <c r="D148" s="46" t="s">
        <v>131</v>
      </c>
      <c r="E148" s="46" t="s">
        <v>434</v>
      </c>
      <c r="F148" s="46">
        <v>130</v>
      </c>
      <c r="G148" s="97">
        <v>16000000</v>
      </c>
      <c r="H148" s="46">
        <v>2</v>
      </c>
      <c r="I148" s="46" t="s">
        <v>41</v>
      </c>
      <c r="J148" s="46" t="s">
        <v>394</v>
      </c>
      <c r="K148" s="48">
        <v>2001</v>
      </c>
      <c r="L148" s="49">
        <v>37068</v>
      </c>
      <c r="M148" s="50" t="s">
        <v>516</v>
      </c>
      <c r="N148" s="51"/>
      <c r="O148" s="51"/>
      <c r="P148" s="52"/>
      <c r="Q148" s="53" t="s">
        <v>517</v>
      </c>
      <c r="R148" s="54"/>
      <c r="S148" s="55" t="str">
        <f t="shared" si="16"/>
        <v>Cu</v>
      </c>
      <c r="T148" s="56"/>
      <c r="U148" s="56"/>
      <c r="V148" s="56"/>
      <c r="W148" s="56"/>
      <c r="X148" s="56"/>
      <c r="Y148" s="56"/>
      <c r="Z148" s="56"/>
      <c r="AA148" s="12"/>
      <c r="AB148" s="57"/>
      <c r="AC148" s="57"/>
      <c r="AD148" s="57"/>
      <c r="AE148" s="57"/>
      <c r="AF148" s="58"/>
      <c r="AG148" s="58"/>
      <c r="AH148" s="58"/>
      <c r="AI148" s="58"/>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c r="DA148" s="12"/>
      <c r="DB148" s="12"/>
      <c r="DC148" s="12"/>
      <c r="DD148" s="12"/>
      <c r="DE148" s="12"/>
      <c r="DF148" s="12"/>
      <c r="DG148" s="12"/>
      <c r="DH148" s="12"/>
      <c r="DI148" s="12"/>
      <c r="DJ148" s="12"/>
      <c r="DK148" s="12"/>
      <c r="DL148" s="12"/>
      <c r="DM148" s="12"/>
      <c r="DN148" s="12"/>
      <c r="DO148" s="12"/>
      <c r="DP148" s="12"/>
      <c r="DQ148" s="12"/>
      <c r="DR148" s="12"/>
      <c r="DS148" s="12"/>
      <c r="DT148" s="12"/>
      <c r="DU148" s="12"/>
      <c r="DV148" s="12"/>
      <c r="DW148" s="12"/>
      <c r="DX148" s="12"/>
      <c r="DY148" s="12"/>
      <c r="DZ148" s="12"/>
      <c r="EA148" s="12"/>
      <c r="EB148" s="12"/>
      <c r="EC148" s="12"/>
      <c r="ED148" s="12"/>
      <c r="EE148" s="12"/>
      <c r="EF148" s="12"/>
      <c r="EG148" s="12"/>
      <c r="EH148" s="12"/>
      <c r="EI148" s="12"/>
      <c r="EJ148" s="12"/>
      <c r="EK148" s="12"/>
      <c r="EL148" s="12"/>
      <c r="EM148" s="12"/>
      <c r="EN148" s="12"/>
      <c r="EO148" s="12"/>
      <c r="EP148" s="12"/>
      <c r="EQ148" s="12"/>
      <c r="ER148" s="12"/>
      <c r="ES148" s="12"/>
      <c r="ET148" s="12"/>
      <c r="EU148" s="12"/>
      <c r="EV148" s="12"/>
      <c r="EW148" s="12"/>
      <c r="EX148" s="12"/>
      <c r="EY148" s="12"/>
      <c r="EZ148" s="12"/>
      <c r="FA148" s="12"/>
      <c r="FB148" s="12"/>
      <c r="FC148" s="12"/>
      <c r="FD148" s="12"/>
      <c r="FE148" s="12"/>
      <c r="FF148" s="12"/>
      <c r="FG148" s="12"/>
      <c r="FH148" s="12"/>
      <c r="FI148" s="12"/>
      <c r="FJ148" s="12"/>
      <c r="FK148" s="12"/>
      <c r="FL148" s="12"/>
      <c r="FM148" s="12"/>
      <c r="FN148" s="12"/>
      <c r="FO148" s="12"/>
      <c r="FP148" s="12"/>
      <c r="FQ148" s="12"/>
      <c r="FR148" s="12"/>
      <c r="FS148" s="12"/>
      <c r="FT148" s="12"/>
      <c r="FU148" s="12"/>
      <c r="FV148" s="12"/>
      <c r="FW148" s="12"/>
      <c r="FX148" s="12"/>
      <c r="FY148" s="12"/>
      <c r="FZ148" s="12"/>
      <c r="GA148" s="12"/>
      <c r="GB148" s="12"/>
      <c r="GC148" s="12"/>
      <c r="GD148" s="12"/>
      <c r="GE148" s="12"/>
      <c r="GF148" s="12"/>
      <c r="GG148" s="12"/>
      <c r="GH148" s="12"/>
      <c r="GI148" s="12"/>
      <c r="GJ148" s="12"/>
      <c r="GK148" s="12"/>
      <c r="GL148" s="12"/>
      <c r="GM148" s="12"/>
      <c r="GN148" s="12"/>
      <c r="GO148" s="12"/>
      <c r="GP148" s="12"/>
      <c r="GQ148" s="12"/>
      <c r="GR148" s="12"/>
      <c r="GS148" s="12"/>
      <c r="GT148" s="12"/>
      <c r="GU148" s="12"/>
      <c r="GV148" s="12"/>
      <c r="GW148" s="12"/>
      <c r="GX148" s="12"/>
      <c r="GY148" s="12"/>
      <c r="GZ148" s="12"/>
      <c r="HA148" s="12"/>
      <c r="HB148" s="12"/>
      <c r="HC148" s="12"/>
      <c r="HD148" s="12"/>
      <c r="HE148" s="12"/>
      <c r="HF148" s="12"/>
      <c r="HG148" s="12"/>
      <c r="HH148" s="12"/>
      <c r="HI148" s="12"/>
      <c r="HJ148" s="12"/>
      <c r="HK148" s="12"/>
      <c r="HL148" s="12"/>
      <c r="HM148" s="12"/>
      <c r="HN148" s="12"/>
      <c r="HO148" s="12"/>
      <c r="HP148" s="12"/>
      <c r="HQ148" s="12"/>
      <c r="HR148" s="12"/>
      <c r="HS148" s="12"/>
      <c r="HT148" s="12"/>
      <c r="HU148" s="12"/>
      <c r="HV148" s="12"/>
      <c r="HW148" s="12"/>
      <c r="HX148" s="12"/>
      <c r="HY148" s="12"/>
      <c r="HZ148" s="12"/>
      <c r="IA148" s="12"/>
      <c r="IB148" s="12"/>
      <c r="IC148" s="12"/>
      <c r="ID148" s="12"/>
      <c r="IE148" s="12"/>
      <c r="IF148" s="12"/>
      <c r="IG148" s="12"/>
      <c r="IH148" s="12"/>
      <c r="II148" s="12"/>
      <c r="IJ148" s="12"/>
      <c r="IK148" s="12"/>
      <c r="IL148" s="12"/>
      <c r="IM148" s="12"/>
      <c r="IN148" s="12"/>
      <c r="IO148" s="12"/>
      <c r="IP148" s="12"/>
      <c r="IQ148" s="12"/>
      <c r="IR148" s="12"/>
      <c r="IS148" s="12"/>
      <c r="IT148" s="12"/>
      <c r="IU148" s="12"/>
      <c r="IV148" s="12"/>
      <c r="IW148" s="12"/>
      <c r="IX148" s="12"/>
      <c r="IY148" s="12"/>
      <c r="IZ148" s="12"/>
      <c r="JA148" s="12"/>
      <c r="JB148" s="12"/>
      <c r="JC148" s="12"/>
      <c r="JD148" s="12"/>
      <c r="JE148" s="12"/>
      <c r="JF148" s="12"/>
      <c r="JG148" s="12"/>
      <c r="JH148" s="12"/>
      <c r="JI148" s="12"/>
      <c r="JJ148" s="12"/>
      <c r="JK148" s="12"/>
      <c r="JL148" s="12"/>
      <c r="JM148" s="12"/>
      <c r="JN148" s="12"/>
      <c r="JO148" s="12"/>
      <c r="JP148" s="12"/>
      <c r="JQ148" s="12"/>
      <c r="JR148" s="12"/>
      <c r="JS148" s="12"/>
      <c r="JT148" s="12"/>
      <c r="JU148" s="12"/>
      <c r="JV148" s="12"/>
      <c r="JW148" s="12"/>
      <c r="JX148" s="12"/>
      <c r="JY148" s="12"/>
      <c r="JZ148" s="12"/>
      <c r="KA148" s="12"/>
      <c r="KB148" s="12"/>
      <c r="KC148" s="12"/>
      <c r="KD148" s="12"/>
      <c r="KE148" s="12"/>
      <c r="KF148" s="12"/>
      <c r="KG148" s="12"/>
      <c r="KH148" s="12"/>
      <c r="KI148" s="12"/>
      <c r="KJ148" s="12"/>
      <c r="KK148" s="12"/>
      <c r="KL148" s="12"/>
      <c r="KM148" s="12"/>
      <c r="KN148" s="12"/>
      <c r="KO148" s="12"/>
      <c r="KP148" s="12"/>
      <c r="KQ148" s="12"/>
      <c r="KR148" s="12"/>
      <c r="KS148" s="12"/>
      <c r="KT148" s="12"/>
      <c r="KU148" s="12"/>
      <c r="KV148" s="12"/>
      <c r="KW148" s="12"/>
      <c r="KX148" s="12"/>
      <c r="KY148" s="12"/>
      <c r="KZ148" s="12"/>
      <c r="LA148" s="12"/>
      <c r="LB148" s="12"/>
      <c r="LC148" s="12"/>
      <c r="LD148" s="12"/>
      <c r="LE148" s="12"/>
      <c r="LF148" s="12"/>
      <c r="LG148" s="12"/>
      <c r="LH148" s="12"/>
      <c r="LI148" s="12"/>
      <c r="LJ148" s="12"/>
      <c r="LK148" s="12"/>
      <c r="LL148" s="12"/>
      <c r="LM148" s="12"/>
      <c r="LN148" s="12"/>
      <c r="LO148" s="12"/>
      <c r="LP148" s="12"/>
      <c r="LQ148" s="12"/>
      <c r="LR148" s="12"/>
      <c r="LS148" s="12"/>
      <c r="LT148" s="12"/>
      <c r="LU148" s="12"/>
      <c r="LV148" s="12"/>
      <c r="LW148" s="12"/>
      <c r="LX148" s="12"/>
      <c r="LY148" s="12"/>
      <c r="LZ148" s="12"/>
      <c r="MA148" s="12"/>
      <c r="MB148" s="12"/>
      <c r="MC148" s="12"/>
      <c r="MD148" s="12"/>
      <c r="ME148" s="12"/>
      <c r="MF148" s="12"/>
      <c r="MG148" s="12"/>
      <c r="MH148" s="12"/>
      <c r="MI148" s="12"/>
      <c r="MJ148" s="12"/>
      <c r="MK148" s="12"/>
      <c r="ML148" s="12"/>
      <c r="MM148" s="12"/>
      <c r="MN148" s="12"/>
      <c r="MO148" s="12"/>
      <c r="MP148" s="12"/>
      <c r="MQ148" s="12"/>
      <c r="MR148" s="12"/>
      <c r="MS148" s="12"/>
      <c r="MT148" s="12"/>
      <c r="MU148" s="12"/>
      <c r="MV148" s="12"/>
      <c r="MW148" s="12"/>
      <c r="MX148" s="12"/>
      <c r="MY148" s="12"/>
      <c r="MZ148" s="12"/>
      <c r="NA148" s="12"/>
      <c r="NB148" s="12"/>
      <c r="NC148" s="12"/>
      <c r="ND148" s="12"/>
      <c r="NE148" s="12"/>
      <c r="NF148" s="12"/>
      <c r="NG148" s="12"/>
      <c r="NH148" s="12"/>
      <c r="NI148" s="12"/>
      <c r="NJ148" s="12"/>
      <c r="NK148" s="12"/>
      <c r="NL148" s="12"/>
      <c r="NM148" s="12"/>
      <c r="NN148" s="12"/>
      <c r="NO148" s="12"/>
      <c r="NP148" s="12"/>
      <c r="NQ148" s="12"/>
      <c r="NR148" s="12"/>
      <c r="NS148" s="12"/>
      <c r="NT148" s="12"/>
      <c r="NU148" s="12"/>
      <c r="NV148" s="12"/>
      <c r="NW148" s="12"/>
      <c r="NX148" s="12"/>
      <c r="NY148" s="12"/>
      <c r="NZ148" s="12"/>
      <c r="OA148" s="12"/>
      <c r="OB148" s="12"/>
      <c r="OC148" s="12"/>
      <c r="OD148" s="12"/>
      <c r="OE148" s="12"/>
      <c r="OF148" s="12"/>
      <c r="OG148" s="12"/>
      <c r="OH148" s="12"/>
      <c r="OI148" s="12"/>
      <c r="OJ148" s="12"/>
      <c r="OK148" s="12"/>
      <c r="OL148" s="12"/>
      <c r="OM148" s="12"/>
      <c r="ON148" s="12"/>
      <c r="OO148" s="12"/>
      <c r="OP148" s="12"/>
      <c r="OQ148" s="12"/>
      <c r="OR148" s="12"/>
      <c r="OS148" s="12"/>
      <c r="OT148" s="12"/>
      <c r="OU148" s="12"/>
      <c r="OV148" s="12"/>
      <c r="OW148" s="12"/>
      <c r="OX148" s="12"/>
      <c r="OY148" s="12"/>
      <c r="OZ148" s="12"/>
      <c r="PA148" s="12"/>
      <c r="PB148" s="12"/>
      <c r="PC148" s="12"/>
      <c r="PD148" s="12"/>
      <c r="PE148" s="12"/>
      <c r="PF148" s="12"/>
      <c r="PG148" s="12"/>
      <c r="PH148" s="12"/>
      <c r="PI148" s="12"/>
      <c r="PJ148" s="12"/>
      <c r="PK148" s="12"/>
      <c r="PL148" s="12"/>
      <c r="PM148" s="12"/>
      <c r="PN148" s="12"/>
      <c r="PO148" s="12"/>
      <c r="PP148" s="12"/>
      <c r="PQ148" s="12"/>
      <c r="PR148" s="12"/>
      <c r="PS148" s="12"/>
      <c r="PT148" s="12"/>
      <c r="PU148" s="12"/>
      <c r="PV148" s="12"/>
      <c r="PW148" s="12"/>
      <c r="PX148" s="12"/>
      <c r="PY148" s="12"/>
      <c r="PZ148" s="12"/>
      <c r="QA148" s="12"/>
      <c r="QB148" s="12"/>
      <c r="QC148" s="12"/>
      <c r="QD148" s="12"/>
      <c r="QE148" s="12"/>
      <c r="QF148" s="12"/>
      <c r="QG148" s="12"/>
      <c r="QH148" s="12"/>
      <c r="QI148" s="12"/>
      <c r="QJ148" s="12"/>
      <c r="QK148" s="12"/>
      <c r="QL148" s="12"/>
      <c r="QM148" s="12"/>
      <c r="QN148" s="12"/>
      <c r="QO148" s="12"/>
      <c r="QP148" s="12"/>
      <c r="QQ148" s="12"/>
      <c r="QR148" s="12"/>
      <c r="QS148" s="12"/>
      <c r="QT148" s="12"/>
      <c r="QU148" s="12"/>
      <c r="QV148" s="12"/>
      <c r="QW148" s="12"/>
      <c r="QX148" s="12"/>
      <c r="QY148" s="12"/>
      <c r="QZ148" s="12"/>
      <c r="RA148" s="12"/>
      <c r="RB148" s="12"/>
      <c r="RC148" s="12"/>
      <c r="RD148" s="12"/>
      <c r="RE148" s="12"/>
      <c r="RF148" s="12"/>
      <c r="RG148" s="12"/>
      <c r="RH148" s="12"/>
      <c r="RI148" s="12"/>
      <c r="RJ148" s="12"/>
      <c r="RK148" s="12"/>
      <c r="RL148" s="12"/>
      <c r="RM148" s="12"/>
      <c r="RN148" s="12"/>
      <c r="RO148" s="12"/>
      <c r="RP148" s="12"/>
      <c r="RQ148" s="12"/>
      <c r="RR148" s="12"/>
      <c r="RS148" s="12"/>
      <c r="RT148" s="12"/>
      <c r="RU148" s="12"/>
      <c r="RV148" s="12"/>
      <c r="RW148" s="12"/>
      <c r="RX148" s="12"/>
      <c r="RY148" s="12"/>
      <c r="RZ148" s="12"/>
      <c r="SA148" s="12"/>
      <c r="SB148" s="12"/>
      <c r="SC148" s="12"/>
      <c r="SD148" s="12"/>
      <c r="SE148" s="12"/>
      <c r="SF148" s="12"/>
      <c r="SG148" s="12"/>
      <c r="SH148" s="12"/>
      <c r="SI148" s="12"/>
      <c r="SJ148" s="12"/>
      <c r="SK148" s="12"/>
      <c r="SL148" s="12"/>
      <c r="SM148" s="12"/>
      <c r="SN148" s="12"/>
      <c r="SO148" s="12"/>
      <c r="SP148" s="12"/>
      <c r="SQ148" s="12"/>
      <c r="SR148" s="12"/>
      <c r="SS148" s="12"/>
      <c r="ST148" s="12"/>
      <c r="SU148" s="12"/>
      <c r="SV148" s="12"/>
      <c r="SW148" s="12"/>
      <c r="SX148" s="12"/>
      <c r="SY148" s="12"/>
      <c r="SZ148" s="12"/>
      <c r="TA148" s="12"/>
      <c r="TB148" s="12"/>
      <c r="TC148" s="12"/>
      <c r="TD148" s="12"/>
      <c r="TE148" s="12"/>
      <c r="TF148" s="12"/>
      <c r="TG148" s="12"/>
      <c r="TH148" s="12"/>
      <c r="TI148" s="12"/>
      <c r="TJ148" s="12"/>
      <c r="TK148" s="12"/>
      <c r="TL148" s="12"/>
      <c r="TM148" s="12"/>
      <c r="TN148" s="12"/>
      <c r="TO148" s="12"/>
      <c r="TP148" s="12"/>
      <c r="TQ148" s="12"/>
      <c r="TR148" s="12"/>
      <c r="TS148" s="12"/>
      <c r="TT148" s="12"/>
      <c r="TU148" s="12"/>
      <c r="TV148" s="12"/>
      <c r="TW148" s="12"/>
      <c r="TX148" s="12"/>
      <c r="TY148" s="12"/>
      <c r="TZ148" s="12"/>
      <c r="UA148" s="12"/>
      <c r="UB148" s="12"/>
      <c r="UC148" s="12"/>
      <c r="UD148" s="12"/>
      <c r="UE148" s="12"/>
      <c r="UF148" s="12"/>
      <c r="UG148" s="12"/>
      <c r="UH148" s="12"/>
      <c r="UI148" s="12"/>
      <c r="UJ148" s="12"/>
      <c r="UK148" s="12"/>
      <c r="UL148" s="12"/>
      <c r="UM148" s="12"/>
      <c r="UN148" s="12"/>
      <c r="UO148" s="12"/>
      <c r="UP148" s="12"/>
      <c r="UQ148" s="12"/>
      <c r="UR148" s="12"/>
      <c r="US148" s="12"/>
      <c r="UT148" s="12"/>
      <c r="UU148" s="12"/>
      <c r="UV148" s="12"/>
      <c r="UW148" s="12"/>
      <c r="UX148" s="12"/>
      <c r="UY148" s="12"/>
      <c r="UZ148" s="12"/>
      <c r="VA148" s="12"/>
      <c r="VB148" s="12"/>
      <c r="VC148" s="12"/>
      <c r="VD148" s="12"/>
      <c r="VE148" s="12"/>
      <c r="VF148" s="12"/>
      <c r="VG148" s="12"/>
      <c r="VH148" s="12"/>
      <c r="VI148" s="12"/>
      <c r="VJ148" s="12"/>
      <c r="VK148" s="12"/>
      <c r="VL148" s="12"/>
      <c r="VM148" s="12"/>
      <c r="VN148" s="12"/>
      <c r="VO148" s="12"/>
      <c r="VP148" s="12"/>
      <c r="VQ148" s="12"/>
      <c r="VR148" s="12"/>
      <c r="VS148" s="12"/>
      <c r="VT148" s="12"/>
      <c r="VU148" s="12"/>
      <c r="VV148" s="12"/>
      <c r="VW148" s="12"/>
      <c r="VX148" s="12"/>
      <c r="VY148" s="12"/>
      <c r="VZ148" s="12"/>
      <c r="WA148" s="12"/>
      <c r="WB148" s="12"/>
      <c r="WC148" s="12"/>
      <c r="WD148" s="12"/>
      <c r="WE148" s="12"/>
      <c r="WF148" s="12"/>
      <c r="WG148" s="12"/>
      <c r="WH148" s="12"/>
      <c r="WI148" s="12"/>
      <c r="WJ148" s="12"/>
      <c r="WK148" s="12"/>
      <c r="WL148" s="12"/>
      <c r="WM148" s="12"/>
      <c r="WN148" s="12"/>
      <c r="WO148" s="12"/>
      <c r="WP148" s="12"/>
      <c r="WQ148" s="12"/>
      <c r="WR148" s="12"/>
      <c r="WS148" s="12"/>
      <c r="WT148" s="12"/>
      <c r="WU148" s="12"/>
      <c r="WV148" s="12"/>
      <c r="WW148" s="12"/>
      <c r="WX148" s="12"/>
      <c r="WY148" s="12"/>
      <c r="WZ148" s="12"/>
      <c r="XA148" s="12"/>
      <c r="XB148" s="12"/>
      <c r="XC148" s="12"/>
      <c r="XD148" s="12"/>
      <c r="XE148" s="12"/>
      <c r="XF148" s="12"/>
      <c r="XG148" s="12"/>
      <c r="XH148" s="12"/>
      <c r="XI148" s="12"/>
      <c r="XJ148" s="12"/>
      <c r="XK148" s="12"/>
      <c r="XL148" s="12"/>
      <c r="XM148" s="12"/>
      <c r="XN148" s="12"/>
      <c r="XO148" s="12"/>
      <c r="XP148" s="12"/>
      <c r="XQ148" s="12"/>
      <c r="XR148" s="12"/>
      <c r="XS148" s="12"/>
      <c r="XT148" s="12"/>
      <c r="XU148" s="12"/>
      <c r="XV148" s="12"/>
      <c r="XW148" s="12"/>
      <c r="XX148" s="12"/>
      <c r="XY148" s="12"/>
      <c r="XZ148" s="12"/>
      <c r="YA148" s="12"/>
      <c r="YB148" s="12"/>
      <c r="YC148" s="12"/>
      <c r="YD148" s="12"/>
      <c r="YE148" s="12"/>
      <c r="YF148" s="12"/>
      <c r="YG148" s="12"/>
      <c r="YH148" s="12"/>
      <c r="YI148" s="12"/>
      <c r="YJ148" s="12"/>
      <c r="YK148" s="12"/>
      <c r="YL148" s="12"/>
      <c r="YM148" s="12"/>
      <c r="YN148" s="12"/>
      <c r="YO148" s="12"/>
      <c r="YP148" s="12"/>
      <c r="YQ148" s="12"/>
      <c r="YR148" s="12"/>
      <c r="YS148" s="12"/>
      <c r="YT148" s="12"/>
      <c r="YU148" s="12"/>
      <c r="YV148" s="12"/>
      <c r="YW148" s="12"/>
      <c r="YX148" s="12"/>
      <c r="YY148" s="12"/>
      <c r="YZ148" s="12"/>
      <c r="ZA148" s="12"/>
      <c r="ZB148" s="12"/>
      <c r="ZC148" s="12"/>
      <c r="ZD148" s="12"/>
      <c r="ZE148" s="12"/>
      <c r="ZF148" s="12"/>
      <c r="ZG148" s="12"/>
      <c r="ZH148" s="12"/>
      <c r="ZI148" s="12"/>
      <c r="ZJ148" s="12"/>
      <c r="ZK148" s="12"/>
      <c r="ZL148" s="12"/>
      <c r="ZM148" s="12"/>
      <c r="ZN148" s="12"/>
      <c r="ZO148" s="12"/>
      <c r="ZP148" s="12"/>
      <c r="ZQ148" s="12"/>
      <c r="ZR148" s="12"/>
      <c r="ZS148" s="12"/>
      <c r="ZT148" s="12"/>
      <c r="ZU148" s="12"/>
      <c r="ZV148" s="12"/>
      <c r="ZW148" s="12"/>
      <c r="ZX148" s="12"/>
      <c r="ZY148" s="12"/>
      <c r="ZZ148" s="12"/>
      <c r="AAA148" s="12"/>
      <c r="AAB148" s="12"/>
      <c r="AAC148" s="12"/>
      <c r="AAD148" s="12"/>
      <c r="AAE148" s="12"/>
      <c r="AAF148" s="12"/>
      <c r="AAG148" s="12"/>
      <c r="AAH148" s="12"/>
      <c r="AAI148" s="12"/>
      <c r="AAJ148" s="12"/>
      <c r="AAK148" s="12"/>
      <c r="AAL148" s="12"/>
      <c r="AAM148" s="12"/>
      <c r="AAN148" s="12"/>
      <c r="AAO148" s="12"/>
      <c r="AAP148" s="12"/>
      <c r="AAQ148" s="12"/>
      <c r="AAR148" s="12"/>
      <c r="AAS148" s="12"/>
      <c r="AAT148" s="12"/>
      <c r="AAU148" s="12"/>
      <c r="AAV148" s="12"/>
      <c r="AAW148" s="12"/>
      <c r="AAX148" s="12"/>
      <c r="AAY148" s="12"/>
      <c r="AAZ148" s="12"/>
      <c r="ABA148" s="12"/>
      <c r="ABB148" s="12"/>
      <c r="ABC148" s="12"/>
      <c r="ABD148" s="12"/>
      <c r="ABE148" s="12"/>
      <c r="ABF148" s="12"/>
      <c r="ABG148" s="12"/>
      <c r="ABH148" s="12"/>
      <c r="ABI148" s="12"/>
      <c r="ABJ148" s="12"/>
      <c r="ABK148" s="12"/>
      <c r="ABL148" s="12"/>
      <c r="ABM148" s="12"/>
      <c r="ABN148" s="12"/>
      <c r="ABO148" s="12"/>
      <c r="ABP148" s="12"/>
      <c r="ABQ148" s="12"/>
      <c r="ABR148" s="12"/>
      <c r="ABS148" s="12"/>
      <c r="ABT148" s="12"/>
      <c r="ABU148" s="12"/>
      <c r="ABV148" s="12"/>
      <c r="ABW148" s="12"/>
      <c r="ABX148" s="12"/>
      <c r="ABY148" s="12"/>
      <c r="ABZ148" s="12"/>
      <c r="ACA148" s="12"/>
      <c r="ACB148" s="12"/>
      <c r="ACC148" s="12"/>
      <c r="ACD148" s="12"/>
      <c r="ACE148" s="12"/>
      <c r="ACF148" s="12"/>
      <c r="ACG148" s="12"/>
      <c r="ACH148" s="12"/>
      <c r="ACI148" s="12"/>
      <c r="ACJ148" s="12"/>
      <c r="ACK148" s="12"/>
      <c r="ACL148" s="12"/>
      <c r="ACM148" s="12"/>
      <c r="ACN148" s="12"/>
      <c r="ACO148" s="12"/>
      <c r="ACP148" s="12"/>
      <c r="ACQ148" s="12"/>
      <c r="ACR148" s="12"/>
      <c r="ACS148" s="12"/>
      <c r="ACT148" s="12"/>
      <c r="ACU148" s="12"/>
      <c r="ACV148" s="12"/>
      <c r="ACW148" s="12"/>
      <c r="ACX148" s="12"/>
      <c r="ACY148" s="12"/>
      <c r="ACZ148" s="12"/>
      <c r="ADA148" s="12"/>
    </row>
    <row r="149" spans="1:786" s="99" customFormat="1" ht="24.6" customHeight="1" x14ac:dyDescent="0.3">
      <c r="A149" s="61">
        <v>2</v>
      </c>
      <c r="B149" s="44" t="s">
        <v>518</v>
      </c>
      <c r="C149" s="45" t="s">
        <v>155</v>
      </c>
      <c r="D149" s="46"/>
      <c r="E149" s="46"/>
      <c r="F149" s="46"/>
      <c r="G149" s="97"/>
      <c r="H149" s="46">
        <v>1</v>
      </c>
      <c r="I149" s="46" t="s">
        <v>41</v>
      </c>
      <c r="J149" s="46" t="s">
        <v>243</v>
      </c>
      <c r="K149" s="48">
        <v>2001</v>
      </c>
      <c r="L149" s="49">
        <v>37064</v>
      </c>
      <c r="M149" s="50"/>
      <c r="N149" s="51">
        <v>8</v>
      </c>
      <c r="O149" s="51">
        <v>2</v>
      </c>
      <c r="P149" s="52" t="s">
        <v>42</v>
      </c>
      <c r="Q149" s="53" t="s">
        <v>519</v>
      </c>
      <c r="R149" s="54" t="s">
        <v>432</v>
      </c>
      <c r="S149" s="55" t="str">
        <f t="shared" si="16"/>
        <v>Fe</v>
      </c>
      <c r="T149" s="56"/>
      <c r="U149" s="56"/>
      <c r="V149" s="56"/>
      <c r="W149" s="56"/>
      <c r="X149" s="56"/>
      <c r="Y149" s="56"/>
      <c r="Z149" s="56"/>
      <c r="AA149" s="12"/>
      <c r="AB149" s="57">
        <f t="shared" ref="AB149:AB168" si="33">M149/1896653</f>
        <v>0</v>
      </c>
      <c r="AC149" s="57">
        <f t="shared" ref="AC149:AC168" si="34">N149/39</f>
        <v>0.20512820512820512</v>
      </c>
      <c r="AD149" s="57">
        <f t="shared" ref="AD149:AD168" si="35">O149/14</f>
        <v>0.14285714285714285</v>
      </c>
      <c r="AE149" s="57">
        <f t="shared" ref="AE149:AE168" si="36">SUM(AB149:AD149)</f>
        <v>0.34798534798534797</v>
      </c>
      <c r="AF149" s="58"/>
      <c r="AG149" s="58">
        <f t="shared" ref="AG149:AG168" si="37">IF(A149=1,AE149,0)</f>
        <v>0</v>
      </c>
      <c r="AH149" s="58">
        <f t="shared" ref="AH149:AH168" si="38">IF(A149=2,AE149,0)</f>
        <v>0.34798534798534797</v>
      </c>
      <c r="AI149" s="58">
        <f t="shared" ref="AI149:AI168" si="39">IF(A149=3,AE149,0)</f>
        <v>0</v>
      </c>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c r="DA149" s="12"/>
      <c r="DB149" s="12"/>
      <c r="DC149" s="12"/>
      <c r="DD149" s="12"/>
      <c r="DE149" s="12"/>
      <c r="DF149" s="12"/>
      <c r="DG149" s="12"/>
      <c r="DH149" s="12"/>
      <c r="DI149" s="12"/>
      <c r="DJ149" s="12"/>
      <c r="DK149" s="12"/>
      <c r="DL149" s="12"/>
      <c r="DM149" s="12"/>
      <c r="DN149" s="12"/>
      <c r="DO149" s="12"/>
      <c r="DP149" s="12"/>
      <c r="DQ149" s="12"/>
      <c r="DR149" s="12"/>
      <c r="DS149" s="12"/>
      <c r="DT149" s="12"/>
      <c r="DU149" s="12"/>
      <c r="DV149" s="12"/>
      <c r="DW149" s="12"/>
      <c r="DX149" s="12"/>
      <c r="DY149" s="12"/>
      <c r="DZ149" s="12"/>
      <c r="EA149" s="12"/>
      <c r="EB149" s="12"/>
      <c r="EC149" s="12"/>
      <c r="ED149" s="12"/>
      <c r="EE149" s="12"/>
      <c r="EF149" s="12"/>
      <c r="EG149" s="12"/>
      <c r="EH149" s="12"/>
      <c r="EI149" s="12"/>
      <c r="EJ149" s="12"/>
      <c r="EK149" s="12"/>
      <c r="EL149" s="12"/>
      <c r="EM149" s="12"/>
      <c r="EN149" s="12"/>
      <c r="EO149" s="12"/>
      <c r="EP149" s="12"/>
      <c r="EQ149" s="12"/>
      <c r="ER149" s="12"/>
      <c r="ES149" s="12"/>
      <c r="ET149" s="12"/>
      <c r="EU149" s="12"/>
      <c r="EV149" s="12"/>
      <c r="EW149" s="12"/>
      <c r="EX149" s="12"/>
      <c r="EY149" s="12"/>
      <c r="EZ149" s="12"/>
      <c r="FA149" s="12"/>
      <c r="FB149" s="12"/>
      <c r="FC149" s="12"/>
      <c r="FD149" s="12"/>
      <c r="FE149" s="12"/>
      <c r="FF149" s="12"/>
      <c r="FG149" s="12"/>
      <c r="FH149" s="12"/>
      <c r="FI149" s="12"/>
      <c r="FJ149" s="12"/>
      <c r="FK149" s="12"/>
      <c r="FL149" s="12"/>
      <c r="FM149" s="12"/>
      <c r="FN149" s="12"/>
      <c r="FO149" s="12"/>
      <c r="FP149" s="12"/>
      <c r="FQ149" s="12"/>
      <c r="FR149" s="12"/>
      <c r="FS149" s="12"/>
      <c r="FT149" s="12"/>
      <c r="FU149" s="12"/>
      <c r="FV149" s="12"/>
      <c r="FW149" s="12"/>
      <c r="FX149" s="12"/>
      <c r="FY149" s="12"/>
      <c r="FZ149" s="12"/>
      <c r="GA149" s="12"/>
      <c r="GB149" s="12"/>
      <c r="GC149" s="12"/>
      <c r="GD149" s="12"/>
      <c r="GE149" s="12"/>
      <c r="GF149" s="12"/>
      <c r="GG149" s="12"/>
      <c r="GH149" s="12"/>
      <c r="GI149" s="12"/>
      <c r="GJ149" s="12"/>
      <c r="GK149" s="12"/>
      <c r="GL149" s="12"/>
      <c r="GM149" s="12"/>
      <c r="GN149" s="12"/>
      <c r="GO149" s="12"/>
      <c r="GP149" s="12"/>
      <c r="GQ149" s="12"/>
      <c r="GR149" s="12"/>
      <c r="GS149" s="12"/>
      <c r="GT149" s="12"/>
      <c r="GU149" s="12"/>
      <c r="GV149" s="12"/>
      <c r="GW149" s="12"/>
      <c r="GX149" s="12"/>
      <c r="GY149" s="12"/>
      <c r="GZ149" s="12"/>
      <c r="HA149" s="12"/>
      <c r="HB149" s="12"/>
      <c r="HC149" s="12"/>
      <c r="HD149" s="12"/>
      <c r="HE149" s="12"/>
      <c r="HF149" s="12"/>
      <c r="HG149" s="12"/>
      <c r="HH149" s="12"/>
      <c r="HI149" s="12"/>
      <c r="HJ149" s="12"/>
      <c r="HK149" s="12"/>
      <c r="HL149" s="12"/>
      <c r="HM149" s="12"/>
      <c r="HN149" s="12"/>
      <c r="HO149" s="12"/>
      <c r="HP149" s="12"/>
      <c r="HQ149" s="12"/>
      <c r="HR149" s="12"/>
      <c r="HS149" s="12"/>
      <c r="HT149" s="12"/>
      <c r="HU149" s="12"/>
      <c r="HV149" s="12"/>
      <c r="HW149" s="12"/>
      <c r="HX149" s="12"/>
      <c r="HY149" s="12"/>
      <c r="HZ149" s="12"/>
      <c r="IA149" s="12"/>
      <c r="IB149" s="12"/>
      <c r="IC149" s="12"/>
      <c r="ID149" s="12"/>
      <c r="IE149" s="12"/>
      <c r="IF149" s="12"/>
      <c r="IG149" s="12"/>
      <c r="IH149" s="12"/>
      <c r="II149" s="12"/>
      <c r="IJ149" s="12"/>
      <c r="IK149" s="12"/>
      <c r="IL149" s="12"/>
      <c r="IM149" s="12"/>
      <c r="IN149" s="12"/>
      <c r="IO149" s="12"/>
      <c r="IP149" s="12"/>
      <c r="IQ149" s="12"/>
      <c r="IR149" s="12"/>
      <c r="IS149" s="12"/>
      <c r="IT149" s="12"/>
      <c r="IU149" s="12"/>
      <c r="IV149" s="12"/>
      <c r="IW149" s="12"/>
      <c r="IX149" s="12"/>
      <c r="IY149" s="12"/>
      <c r="IZ149" s="12"/>
      <c r="JA149" s="12"/>
      <c r="JB149" s="12"/>
      <c r="JC149" s="12"/>
      <c r="JD149" s="12"/>
      <c r="JE149" s="12"/>
      <c r="JF149" s="12"/>
      <c r="JG149" s="12"/>
      <c r="JH149" s="12"/>
      <c r="JI149" s="12"/>
      <c r="JJ149" s="12"/>
      <c r="JK149" s="12"/>
      <c r="JL149" s="12"/>
      <c r="JM149" s="12"/>
      <c r="JN149" s="12"/>
      <c r="JO149" s="12"/>
      <c r="JP149" s="12"/>
      <c r="JQ149" s="12"/>
      <c r="JR149" s="12"/>
      <c r="JS149" s="12"/>
      <c r="JT149" s="12"/>
      <c r="JU149" s="12"/>
      <c r="JV149" s="12"/>
      <c r="JW149" s="12"/>
      <c r="JX149" s="12"/>
      <c r="JY149" s="12"/>
      <c r="JZ149" s="12"/>
      <c r="KA149" s="12"/>
      <c r="KB149" s="12"/>
      <c r="KC149" s="12"/>
      <c r="KD149" s="12"/>
      <c r="KE149" s="12"/>
      <c r="KF149" s="12"/>
      <c r="KG149" s="12"/>
      <c r="KH149" s="12"/>
      <c r="KI149" s="12"/>
      <c r="KJ149" s="12"/>
      <c r="KK149" s="12"/>
      <c r="KL149" s="12"/>
      <c r="KM149" s="12"/>
      <c r="KN149" s="12"/>
      <c r="KO149" s="12"/>
      <c r="KP149" s="12"/>
      <c r="KQ149" s="12"/>
      <c r="KR149" s="12"/>
      <c r="KS149" s="12"/>
      <c r="KT149" s="12"/>
      <c r="KU149" s="12"/>
      <c r="KV149" s="12"/>
      <c r="KW149" s="12"/>
      <c r="KX149" s="12"/>
      <c r="KY149" s="12"/>
      <c r="KZ149" s="12"/>
      <c r="LA149" s="12"/>
      <c r="LB149" s="12"/>
      <c r="LC149" s="12"/>
      <c r="LD149" s="12"/>
      <c r="LE149" s="12"/>
      <c r="LF149" s="12"/>
      <c r="LG149" s="12"/>
      <c r="LH149" s="12"/>
      <c r="LI149" s="12"/>
      <c r="LJ149" s="12"/>
      <c r="LK149" s="12"/>
      <c r="LL149" s="12"/>
      <c r="LM149" s="12"/>
      <c r="LN149" s="12"/>
      <c r="LO149" s="12"/>
      <c r="LP149" s="12"/>
      <c r="LQ149" s="12"/>
      <c r="LR149" s="12"/>
      <c r="LS149" s="12"/>
      <c r="LT149" s="12"/>
      <c r="LU149" s="12"/>
      <c r="LV149" s="12"/>
      <c r="LW149" s="12"/>
      <c r="LX149" s="12"/>
      <c r="LY149" s="12"/>
      <c r="LZ149" s="12"/>
      <c r="MA149" s="12"/>
      <c r="MB149" s="12"/>
      <c r="MC149" s="12"/>
      <c r="MD149" s="12"/>
      <c r="ME149" s="12"/>
      <c r="MF149" s="12"/>
      <c r="MG149" s="12"/>
      <c r="MH149" s="12"/>
      <c r="MI149" s="12"/>
      <c r="MJ149" s="12"/>
      <c r="MK149" s="12"/>
      <c r="ML149" s="12"/>
      <c r="MM149" s="12"/>
      <c r="MN149" s="12"/>
      <c r="MO149" s="12"/>
      <c r="MP149" s="12"/>
      <c r="MQ149" s="12"/>
      <c r="MR149" s="12"/>
      <c r="MS149" s="12"/>
      <c r="MT149" s="12"/>
      <c r="MU149" s="12"/>
      <c r="MV149" s="12"/>
      <c r="MW149" s="12"/>
      <c r="MX149" s="12"/>
      <c r="MY149" s="12"/>
      <c r="MZ149" s="12"/>
      <c r="NA149" s="12"/>
      <c r="NB149" s="12"/>
      <c r="NC149" s="12"/>
      <c r="ND149" s="12"/>
      <c r="NE149" s="12"/>
      <c r="NF149" s="12"/>
      <c r="NG149" s="12"/>
      <c r="NH149" s="12"/>
      <c r="NI149" s="12"/>
      <c r="NJ149" s="12"/>
      <c r="NK149" s="12"/>
      <c r="NL149" s="12"/>
      <c r="NM149" s="12"/>
      <c r="NN149" s="12"/>
      <c r="NO149" s="12"/>
      <c r="NP149" s="12"/>
      <c r="NQ149" s="12"/>
      <c r="NR149" s="12"/>
      <c r="NS149" s="12"/>
      <c r="NT149" s="12"/>
      <c r="NU149" s="12"/>
      <c r="NV149" s="12"/>
      <c r="NW149" s="12"/>
      <c r="NX149" s="12"/>
      <c r="NY149" s="12"/>
      <c r="NZ149" s="12"/>
      <c r="OA149" s="12"/>
      <c r="OB149" s="12"/>
      <c r="OC149" s="12"/>
      <c r="OD149" s="12"/>
      <c r="OE149" s="12"/>
      <c r="OF149" s="12"/>
      <c r="OG149" s="12"/>
      <c r="OH149" s="12"/>
      <c r="OI149" s="12"/>
      <c r="OJ149" s="12"/>
      <c r="OK149" s="12"/>
      <c r="OL149" s="12"/>
      <c r="OM149" s="12"/>
      <c r="ON149" s="12"/>
      <c r="OO149" s="12"/>
      <c r="OP149" s="12"/>
      <c r="OQ149" s="12"/>
      <c r="OR149" s="12"/>
      <c r="OS149" s="12"/>
      <c r="OT149" s="12"/>
      <c r="OU149" s="12"/>
      <c r="OV149" s="12"/>
      <c r="OW149" s="12"/>
      <c r="OX149" s="12"/>
      <c r="OY149" s="12"/>
      <c r="OZ149" s="12"/>
      <c r="PA149" s="12"/>
      <c r="PB149" s="12"/>
      <c r="PC149" s="12"/>
      <c r="PD149" s="12"/>
      <c r="PE149" s="12"/>
      <c r="PF149" s="12"/>
      <c r="PG149" s="12"/>
      <c r="PH149" s="12"/>
      <c r="PI149" s="12"/>
      <c r="PJ149" s="12"/>
      <c r="PK149" s="12"/>
      <c r="PL149" s="12"/>
      <c r="PM149" s="12"/>
      <c r="PN149" s="12"/>
      <c r="PO149" s="12"/>
      <c r="PP149" s="12"/>
      <c r="PQ149" s="12"/>
      <c r="PR149" s="12"/>
      <c r="PS149" s="12"/>
      <c r="PT149" s="12"/>
      <c r="PU149" s="12"/>
      <c r="PV149" s="12"/>
      <c r="PW149" s="12"/>
      <c r="PX149" s="12"/>
      <c r="PY149" s="12"/>
      <c r="PZ149" s="12"/>
      <c r="QA149" s="12"/>
      <c r="QB149" s="12"/>
      <c r="QC149" s="12"/>
      <c r="QD149" s="12"/>
      <c r="QE149" s="12"/>
      <c r="QF149" s="12"/>
      <c r="QG149" s="12"/>
      <c r="QH149" s="12"/>
      <c r="QI149" s="12"/>
      <c r="QJ149" s="12"/>
      <c r="QK149" s="12"/>
      <c r="QL149" s="12"/>
      <c r="QM149" s="12"/>
      <c r="QN149" s="12"/>
      <c r="QO149" s="12"/>
      <c r="QP149" s="12"/>
      <c r="QQ149" s="12"/>
      <c r="QR149" s="12"/>
      <c r="QS149" s="12"/>
      <c r="QT149" s="12"/>
      <c r="QU149" s="12"/>
      <c r="QV149" s="12"/>
      <c r="QW149" s="12"/>
      <c r="QX149" s="12"/>
      <c r="QY149" s="12"/>
      <c r="QZ149" s="12"/>
      <c r="RA149" s="12"/>
      <c r="RB149" s="12"/>
      <c r="RC149" s="12"/>
      <c r="RD149" s="12"/>
      <c r="RE149" s="12"/>
      <c r="RF149" s="12"/>
      <c r="RG149" s="12"/>
      <c r="RH149" s="12"/>
      <c r="RI149" s="12"/>
      <c r="RJ149" s="12"/>
      <c r="RK149" s="12"/>
      <c r="RL149" s="12"/>
      <c r="RM149" s="12"/>
      <c r="RN149" s="12"/>
      <c r="RO149" s="12"/>
      <c r="RP149" s="12"/>
      <c r="RQ149" s="12"/>
      <c r="RR149" s="12"/>
      <c r="RS149" s="12"/>
      <c r="RT149" s="12"/>
      <c r="RU149" s="12"/>
      <c r="RV149" s="12"/>
      <c r="RW149" s="12"/>
      <c r="RX149" s="12"/>
      <c r="RY149" s="12"/>
      <c r="RZ149" s="12"/>
      <c r="SA149" s="12"/>
      <c r="SB149" s="12"/>
      <c r="SC149" s="12"/>
      <c r="SD149" s="12"/>
      <c r="SE149" s="12"/>
      <c r="SF149" s="12"/>
      <c r="SG149" s="12"/>
      <c r="SH149" s="12"/>
      <c r="SI149" s="12"/>
      <c r="SJ149" s="12"/>
      <c r="SK149" s="12"/>
      <c r="SL149" s="12"/>
      <c r="SM149" s="12"/>
      <c r="SN149" s="12"/>
      <c r="SO149" s="12"/>
      <c r="SP149" s="12"/>
      <c r="SQ149" s="12"/>
      <c r="SR149" s="12"/>
      <c r="SS149" s="12"/>
      <c r="ST149" s="12"/>
      <c r="SU149" s="12"/>
      <c r="SV149" s="12"/>
      <c r="SW149" s="12"/>
      <c r="SX149" s="12"/>
      <c r="SY149" s="12"/>
      <c r="SZ149" s="12"/>
      <c r="TA149" s="12"/>
      <c r="TB149" s="12"/>
      <c r="TC149" s="12"/>
      <c r="TD149" s="12"/>
      <c r="TE149" s="12"/>
      <c r="TF149" s="12"/>
      <c r="TG149" s="12"/>
      <c r="TH149" s="12"/>
      <c r="TI149" s="12"/>
      <c r="TJ149" s="12"/>
      <c r="TK149" s="12"/>
      <c r="TL149" s="12"/>
      <c r="TM149" s="12"/>
      <c r="TN149" s="12"/>
      <c r="TO149" s="12"/>
      <c r="TP149" s="12"/>
      <c r="TQ149" s="12"/>
      <c r="TR149" s="12"/>
      <c r="TS149" s="12"/>
      <c r="TT149" s="12"/>
      <c r="TU149" s="12"/>
      <c r="TV149" s="12"/>
      <c r="TW149" s="12"/>
      <c r="TX149" s="12"/>
      <c r="TY149" s="12"/>
      <c r="TZ149" s="12"/>
      <c r="UA149" s="12"/>
      <c r="UB149" s="12"/>
      <c r="UC149" s="12"/>
      <c r="UD149" s="12"/>
      <c r="UE149" s="12"/>
      <c r="UF149" s="12"/>
      <c r="UG149" s="12"/>
      <c r="UH149" s="12"/>
      <c r="UI149" s="12"/>
      <c r="UJ149" s="12"/>
      <c r="UK149" s="12"/>
      <c r="UL149" s="12"/>
      <c r="UM149" s="12"/>
      <c r="UN149" s="12"/>
      <c r="UO149" s="12"/>
      <c r="UP149" s="12"/>
      <c r="UQ149" s="12"/>
      <c r="UR149" s="12"/>
      <c r="US149" s="12"/>
      <c r="UT149" s="12"/>
      <c r="UU149" s="12"/>
      <c r="UV149" s="12"/>
      <c r="UW149" s="12"/>
      <c r="UX149" s="12"/>
      <c r="UY149" s="12"/>
      <c r="UZ149" s="12"/>
      <c r="VA149" s="12"/>
      <c r="VB149" s="12"/>
      <c r="VC149" s="12"/>
      <c r="VD149" s="12"/>
      <c r="VE149" s="12"/>
      <c r="VF149" s="12"/>
      <c r="VG149" s="12"/>
      <c r="VH149" s="12"/>
      <c r="VI149" s="12"/>
      <c r="VJ149" s="12"/>
      <c r="VK149" s="12"/>
      <c r="VL149" s="12"/>
      <c r="VM149" s="12"/>
      <c r="VN149" s="12"/>
      <c r="VO149" s="12"/>
      <c r="VP149" s="12"/>
      <c r="VQ149" s="12"/>
      <c r="VR149" s="12"/>
      <c r="VS149" s="12"/>
      <c r="VT149" s="12"/>
      <c r="VU149" s="12"/>
      <c r="VV149" s="12"/>
      <c r="VW149" s="12"/>
      <c r="VX149" s="12"/>
      <c r="VY149" s="12"/>
      <c r="VZ149" s="12"/>
      <c r="WA149" s="12"/>
      <c r="WB149" s="12"/>
      <c r="WC149" s="12"/>
      <c r="WD149" s="12"/>
      <c r="WE149" s="12"/>
      <c r="WF149" s="12"/>
      <c r="WG149" s="12"/>
      <c r="WH149" s="12"/>
      <c r="WI149" s="12"/>
      <c r="WJ149" s="12"/>
      <c r="WK149" s="12"/>
      <c r="WL149" s="12"/>
      <c r="WM149" s="12"/>
      <c r="WN149" s="12"/>
      <c r="WO149" s="12"/>
      <c r="WP149" s="12"/>
      <c r="WQ149" s="12"/>
      <c r="WR149" s="12"/>
      <c r="WS149" s="12"/>
      <c r="WT149" s="12"/>
      <c r="WU149" s="12"/>
      <c r="WV149" s="12"/>
      <c r="WW149" s="12"/>
      <c r="WX149" s="12"/>
      <c r="WY149" s="12"/>
      <c r="WZ149" s="12"/>
      <c r="XA149" s="12"/>
      <c r="XB149" s="12"/>
      <c r="XC149" s="12"/>
      <c r="XD149" s="12"/>
      <c r="XE149" s="12"/>
      <c r="XF149" s="12"/>
      <c r="XG149" s="12"/>
      <c r="XH149" s="12"/>
      <c r="XI149" s="12"/>
      <c r="XJ149" s="12"/>
      <c r="XK149" s="12"/>
      <c r="XL149" s="12"/>
      <c r="XM149" s="12"/>
      <c r="XN149" s="12"/>
      <c r="XO149" s="12"/>
      <c r="XP149" s="12"/>
      <c r="XQ149" s="12"/>
      <c r="XR149" s="12"/>
      <c r="XS149" s="12"/>
      <c r="XT149" s="12"/>
      <c r="XU149" s="12"/>
      <c r="XV149" s="12"/>
      <c r="XW149" s="12"/>
      <c r="XX149" s="12"/>
      <c r="XY149" s="12"/>
      <c r="XZ149" s="12"/>
      <c r="YA149" s="12"/>
      <c r="YB149" s="12"/>
      <c r="YC149" s="12"/>
      <c r="YD149" s="12"/>
      <c r="YE149" s="12"/>
      <c r="YF149" s="12"/>
      <c r="YG149" s="12"/>
      <c r="YH149" s="12"/>
      <c r="YI149" s="12"/>
      <c r="YJ149" s="12"/>
      <c r="YK149" s="12"/>
      <c r="YL149" s="12"/>
      <c r="YM149" s="12"/>
      <c r="YN149" s="12"/>
      <c r="YO149" s="12"/>
      <c r="YP149" s="12"/>
      <c r="YQ149" s="12"/>
      <c r="YR149" s="12"/>
      <c r="YS149" s="12"/>
      <c r="YT149" s="12"/>
      <c r="YU149" s="12"/>
      <c r="YV149" s="12"/>
      <c r="YW149" s="12"/>
      <c r="YX149" s="12"/>
      <c r="YY149" s="12"/>
      <c r="YZ149" s="12"/>
      <c r="ZA149" s="12"/>
      <c r="ZB149" s="12"/>
      <c r="ZC149" s="12"/>
      <c r="ZD149" s="12"/>
      <c r="ZE149" s="12"/>
      <c r="ZF149" s="12"/>
      <c r="ZG149" s="12"/>
      <c r="ZH149" s="12"/>
      <c r="ZI149" s="12"/>
      <c r="ZJ149" s="12"/>
      <c r="ZK149" s="12"/>
      <c r="ZL149" s="12"/>
      <c r="ZM149" s="12"/>
      <c r="ZN149" s="12"/>
      <c r="ZO149" s="12"/>
      <c r="ZP149" s="12"/>
      <c r="ZQ149" s="12"/>
      <c r="ZR149" s="12"/>
      <c r="ZS149" s="12"/>
      <c r="ZT149" s="12"/>
      <c r="ZU149" s="12"/>
      <c r="ZV149" s="12"/>
      <c r="ZW149" s="12"/>
      <c r="ZX149" s="12"/>
      <c r="ZY149" s="12"/>
      <c r="ZZ149" s="12"/>
      <c r="AAA149" s="12"/>
      <c r="AAB149" s="12"/>
      <c r="AAC149" s="12"/>
      <c r="AAD149" s="12"/>
      <c r="AAE149" s="12"/>
      <c r="AAF149" s="12"/>
      <c r="AAG149" s="12"/>
      <c r="AAH149" s="12"/>
      <c r="AAI149" s="12"/>
      <c r="AAJ149" s="12"/>
      <c r="AAK149" s="12"/>
      <c r="AAL149" s="12"/>
      <c r="AAM149" s="12"/>
      <c r="AAN149" s="12"/>
      <c r="AAO149" s="12"/>
      <c r="AAP149" s="12"/>
      <c r="AAQ149" s="12"/>
      <c r="AAR149" s="12"/>
      <c r="AAS149" s="12"/>
      <c r="AAT149" s="12"/>
      <c r="AAU149" s="12"/>
      <c r="AAV149" s="12"/>
      <c r="AAW149" s="12"/>
      <c r="AAX149" s="12"/>
      <c r="AAY149" s="12"/>
      <c r="AAZ149" s="12"/>
      <c r="ABA149" s="12"/>
      <c r="ABB149" s="12"/>
      <c r="ABC149" s="12"/>
      <c r="ABD149" s="12"/>
      <c r="ABE149" s="12"/>
      <c r="ABF149" s="12"/>
      <c r="ABG149" s="12"/>
      <c r="ABH149" s="12"/>
      <c r="ABI149" s="12"/>
      <c r="ABJ149" s="12"/>
      <c r="ABK149" s="12"/>
      <c r="ABL149" s="12"/>
      <c r="ABM149" s="12"/>
      <c r="ABN149" s="12"/>
      <c r="ABO149" s="12"/>
      <c r="ABP149" s="12"/>
      <c r="ABQ149" s="12"/>
      <c r="ABR149" s="12"/>
      <c r="ABS149" s="12"/>
      <c r="ABT149" s="12"/>
      <c r="ABU149" s="12"/>
      <c r="ABV149" s="12"/>
      <c r="ABW149" s="12"/>
      <c r="ABX149" s="12"/>
      <c r="ABY149" s="12"/>
      <c r="ABZ149" s="12"/>
      <c r="ACA149" s="12"/>
      <c r="ACB149" s="12"/>
      <c r="ACC149" s="12"/>
      <c r="ACD149" s="12"/>
      <c r="ACE149" s="12"/>
      <c r="ACF149" s="12"/>
      <c r="ACG149" s="12"/>
      <c r="ACH149" s="12"/>
      <c r="ACI149" s="12"/>
      <c r="ACJ149" s="12"/>
      <c r="ACK149" s="12"/>
      <c r="ACL149" s="12"/>
      <c r="ACM149" s="12"/>
      <c r="ACN149" s="12"/>
      <c r="ACO149" s="12"/>
      <c r="ACP149" s="12"/>
      <c r="ACQ149" s="12"/>
      <c r="ACR149" s="12"/>
      <c r="ACS149" s="12"/>
      <c r="ACT149" s="12"/>
      <c r="ACU149" s="12"/>
      <c r="ACV149" s="12"/>
      <c r="ACW149" s="12"/>
      <c r="ACX149" s="12"/>
      <c r="ACY149" s="12"/>
      <c r="ACZ149" s="12"/>
      <c r="ADA149" s="12"/>
    </row>
    <row r="150" spans="1:786" s="99" customFormat="1" ht="15.6" x14ac:dyDescent="0.3">
      <c r="A150" s="59">
        <v>1</v>
      </c>
      <c r="B150" s="44" t="s">
        <v>520</v>
      </c>
      <c r="C150" s="45" t="s">
        <v>89</v>
      </c>
      <c r="D150" s="46" t="s">
        <v>212</v>
      </c>
      <c r="E150" s="46"/>
      <c r="F150" s="46"/>
      <c r="G150" s="97"/>
      <c r="H150" s="46">
        <v>1</v>
      </c>
      <c r="I150" s="46" t="s">
        <v>41</v>
      </c>
      <c r="J150" s="46" t="s">
        <v>243</v>
      </c>
      <c r="K150" s="48">
        <v>2000</v>
      </c>
      <c r="L150" s="49">
        <v>36817</v>
      </c>
      <c r="M150" s="50"/>
      <c r="N150" s="51"/>
      <c r="O150" s="51">
        <v>28</v>
      </c>
      <c r="P150" s="52" t="s">
        <v>521</v>
      </c>
      <c r="Q150" s="53" t="s">
        <v>522</v>
      </c>
      <c r="R150" s="54"/>
      <c r="S150" s="55" t="str">
        <f t="shared" si="16"/>
        <v>Sn</v>
      </c>
      <c r="T150" s="56"/>
      <c r="U150" s="56"/>
      <c r="V150" s="56"/>
      <c r="W150" s="56"/>
      <c r="X150" s="56"/>
      <c r="Y150" s="56"/>
      <c r="Z150" s="56" t="s">
        <v>523</v>
      </c>
      <c r="AA150" s="12"/>
      <c r="AB150" s="57">
        <f t="shared" si="33"/>
        <v>0</v>
      </c>
      <c r="AC150" s="57">
        <f t="shared" si="34"/>
        <v>0</v>
      </c>
      <c r="AD150" s="57">
        <f t="shared" si="35"/>
        <v>2</v>
      </c>
      <c r="AE150" s="57">
        <f t="shared" si="36"/>
        <v>2</v>
      </c>
      <c r="AF150" s="58"/>
      <c r="AG150" s="58">
        <f t="shared" si="37"/>
        <v>2</v>
      </c>
      <c r="AH150" s="58">
        <f t="shared" si="38"/>
        <v>0</v>
      </c>
      <c r="AI150" s="58">
        <f t="shared" si="39"/>
        <v>0</v>
      </c>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c r="FF150" s="12"/>
      <c r="FG150" s="12"/>
      <c r="FH150" s="12"/>
      <c r="FI150" s="12"/>
      <c r="FJ150" s="12"/>
      <c r="FK150" s="12"/>
      <c r="FL150" s="12"/>
      <c r="FM150" s="12"/>
      <c r="FN150" s="12"/>
      <c r="FO150" s="12"/>
      <c r="FP150" s="12"/>
      <c r="FQ150" s="12"/>
      <c r="FR150" s="12"/>
      <c r="FS150" s="12"/>
      <c r="FT150" s="12"/>
      <c r="FU150" s="12"/>
      <c r="FV150" s="12"/>
      <c r="FW150" s="12"/>
      <c r="FX150" s="12"/>
      <c r="FY150" s="12"/>
      <c r="FZ150" s="12"/>
      <c r="GA150" s="12"/>
      <c r="GB150" s="12"/>
      <c r="GC150" s="12"/>
      <c r="GD150" s="12"/>
      <c r="GE150" s="12"/>
      <c r="GF150" s="12"/>
      <c r="GG150" s="12"/>
      <c r="GH150" s="12"/>
      <c r="GI150" s="12"/>
      <c r="GJ150" s="12"/>
      <c r="GK150" s="12"/>
      <c r="GL150" s="12"/>
      <c r="GM150" s="12"/>
      <c r="GN150" s="12"/>
      <c r="GO150" s="12"/>
      <c r="GP150" s="12"/>
      <c r="GQ150" s="12"/>
      <c r="GR150" s="12"/>
      <c r="GS150" s="12"/>
      <c r="GT150" s="12"/>
      <c r="GU150" s="12"/>
      <c r="GV150" s="12"/>
      <c r="GW150" s="12"/>
      <c r="GX150" s="12"/>
      <c r="GY150" s="12"/>
      <c r="GZ150" s="12"/>
      <c r="HA150" s="12"/>
      <c r="HB150" s="12"/>
      <c r="HC150" s="12"/>
      <c r="HD150" s="12"/>
      <c r="HE150" s="12"/>
      <c r="HF150" s="12"/>
      <c r="HG150" s="12"/>
      <c r="HH150" s="12"/>
      <c r="HI150" s="12"/>
      <c r="HJ150" s="12"/>
      <c r="HK150" s="12"/>
      <c r="HL150" s="12"/>
      <c r="HM150" s="12"/>
      <c r="HN150" s="12"/>
      <c r="HO150" s="12"/>
      <c r="HP150" s="12"/>
      <c r="HQ150" s="12"/>
      <c r="HR150" s="12"/>
      <c r="HS150" s="12"/>
      <c r="HT150" s="12"/>
      <c r="HU150" s="12"/>
      <c r="HV150" s="12"/>
      <c r="HW150" s="12"/>
      <c r="HX150" s="12"/>
      <c r="HY150" s="12"/>
      <c r="HZ150" s="12"/>
      <c r="IA150" s="12"/>
      <c r="IB150" s="12"/>
      <c r="IC150" s="12"/>
      <c r="ID150" s="12"/>
      <c r="IE150" s="12"/>
      <c r="IF150" s="12"/>
      <c r="IG150" s="12"/>
      <c r="IH150" s="12"/>
      <c r="II150" s="12"/>
      <c r="IJ150" s="12"/>
      <c r="IK150" s="12"/>
      <c r="IL150" s="12"/>
      <c r="IM150" s="12"/>
      <c r="IN150" s="12"/>
      <c r="IO150" s="12"/>
      <c r="IP150" s="12"/>
      <c r="IQ150" s="12"/>
      <c r="IR150" s="12"/>
      <c r="IS150" s="12"/>
      <c r="IT150" s="12"/>
      <c r="IU150" s="12"/>
      <c r="IV150" s="12"/>
      <c r="IW150" s="12"/>
      <c r="IX150" s="12"/>
      <c r="IY150" s="12"/>
      <c r="IZ150" s="12"/>
      <c r="JA150" s="12"/>
      <c r="JB150" s="12"/>
      <c r="JC150" s="12"/>
      <c r="JD150" s="12"/>
      <c r="JE150" s="12"/>
      <c r="JF150" s="12"/>
      <c r="JG150" s="12"/>
      <c r="JH150" s="12"/>
      <c r="JI150" s="12"/>
      <c r="JJ150" s="12"/>
      <c r="JK150" s="12"/>
      <c r="JL150" s="12"/>
      <c r="JM150" s="12"/>
      <c r="JN150" s="12"/>
      <c r="JO150" s="12"/>
      <c r="JP150" s="12"/>
      <c r="JQ150" s="12"/>
      <c r="JR150" s="12"/>
      <c r="JS150" s="12"/>
      <c r="JT150" s="12"/>
      <c r="JU150" s="12"/>
      <c r="JV150" s="12"/>
      <c r="JW150" s="12"/>
      <c r="JX150" s="12"/>
      <c r="JY150" s="12"/>
      <c r="JZ150" s="12"/>
      <c r="KA150" s="12"/>
      <c r="KB150" s="12"/>
      <c r="KC150" s="12"/>
      <c r="KD150" s="12"/>
      <c r="KE150" s="12"/>
      <c r="KF150" s="12"/>
      <c r="KG150" s="12"/>
      <c r="KH150" s="12"/>
      <c r="KI150" s="12"/>
      <c r="KJ150" s="12"/>
      <c r="KK150" s="12"/>
      <c r="KL150" s="12"/>
      <c r="KM150" s="12"/>
      <c r="KN150" s="12"/>
      <c r="KO150" s="12"/>
      <c r="KP150" s="12"/>
      <c r="KQ150" s="12"/>
      <c r="KR150" s="12"/>
      <c r="KS150" s="12"/>
      <c r="KT150" s="12"/>
      <c r="KU150" s="12"/>
      <c r="KV150" s="12"/>
      <c r="KW150" s="12"/>
      <c r="KX150" s="12"/>
      <c r="KY150" s="12"/>
      <c r="KZ150" s="12"/>
      <c r="LA150" s="12"/>
      <c r="LB150" s="12"/>
      <c r="LC150" s="12"/>
      <c r="LD150" s="12"/>
      <c r="LE150" s="12"/>
      <c r="LF150" s="12"/>
      <c r="LG150" s="12"/>
      <c r="LH150" s="12"/>
      <c r="LI150" s="12"/>
      <c r="LJ150" s="12"/>
      <c r="LK150" s="12"/>
      <c r="LL150" s="12"/>
      <c r="LM150" s="12"/>
      <c r="LN150" s="12"/>
      <c r="LO150" s="12"/>
      <c r="LP150" s="12"/>
      <c r="LQ150" s="12"/>
      <c r="LR150" s="12"/>
      <c r="LS150" s="12"/>
      <c r="LT150" s="12"/>
      <c r="LU150" s="12"/>
      <c r="LV150" s="12"/>
      <c r="LW150" s="12"/>
      <c r="LX150" s="12"/>
      <c r="LY150" s="12"/>
      <c r="LZ150" s="12"/>
      <c r="MA150" s="12"/>
      <c r="MB150" s="12"/>
      <c r="MC150" s="12"/>
      <c r="MD150" s="12"/>
      <c r="ME150" s="12"/>
      <c r="MF150" s="12"/>
      <c r="MG150" s="12"/>
      <c r="MH150" s="12"/>
      <c r="MI150" s="12"/>
      <c r="MJ150" s="12"/>
      <c r="MK150" s="12"/>
      <c r="ML150" s="12"/>
      <c r="MM150" s="12"/>
      <c r="MN150" s="12"/>
      <c r="MO150" s="12"/>
      <c r="MP150" s="12"/>
      <c r="MQ150" s="12"/>
      <c r="MR150" s="12"/>
      <c r="MS150" s="12"/>
      <c r="MT150" s="12"/>
      <c r="MU150" s="12"/>
      <c r="MV150" s="12"/>
      <c r="MW150" s="12"/>
      <c r="MX150" s="12"/>
      <c r="MY150" s="12"/>
      <c r="MZ150" s="12"/>
      <c r="NA150" s="12"/>
      <c r="NB150" s="12"/>
      <c r="NC150" s="12"/>
      <c r="ND150" s="12"/>
      <c r="NE150" s="12"/>
      <c r="NF150" s="12"/>
      <c r="NG150" s="12"/>
      <c r="NH150" s="12"/>
      <c r="NI150" s="12"/>
      <c r="NJ150" s="12"/>
      <c r="NK150" s="12"/>
      <c r="NL150" s="12"/>
      <c r="NM150" s="12"/>
      <c r="NN150" s="12"/>
      <c r="NO150" s="12"/>
      <c r="NP150" s="12"/>
      <c r="NQ150" s="12"/>
      <c r="NR150" s="12"/>
      <c r="NS150" s="12"/>
      <c r="NT150" s="12"/>
      <c r="NU150" s="12"/>
      <c r="NV150" s="12"/>
      <c r="NW150" s="12"/>
      <c r="NX150" s="12"/>
      <c r="NY150" s="12"/>
      <c r="NZ150" s="12"/>
      <c r="OA150" s="12"/>
      <c r="OB150" s="12"/>
      <c r="OC150" s="12"/>
      <c r="OD150" s="12"/>
      <c r="OE150" s="12"/>
      <c r="OF150" s="12"/>
      <c r="OG150" s="12"/>
      <c r="OH150" s="12"/>
      <c r="OI150" s="12"/>
      <c r="OJ150" s="12"/>
      <c r="OK150" s="12"/>
      <c r="OL150" s="12"/>
      <c r="OM150" s="12"/>
      <c r="ON150" s="12"/>
      <c r="OO150" s="12"/>
      <c r="OP150" s="12"/>
      <c r="OQ150" s="12"/>
      <c r="OR150" s="12"/>
      <c r="OS150" s="12"/>
      <c r="OT150" s="12"/>
      <c r="OU150" s="12"/>
      <c r="OV150" s="12"/>
      <c r="OW150" s="12"/>
      <c r="OX150" s="12"/>
      <c r="OY150" s="12"/>
      <c r="OZ150" s="12"/>
      <c r="PA150" s="12"/>
      <c r="PB150" s="12"/>
      <c r="PC150" s="12"/>
      <c r="PD150" s="12"/>
      <c r="PE150" s="12"/>
      <c r="PF150" s="12"/>
      <c r="PG150" s="12"/>
      <c r="PH150" s="12"/>
      <c r="PI150" s="12"/>
      <c r="PJ150" s="12"/>
      <c r="PK150" s="12"/>
      <c r="PL150" s="12"/>
      <c r="PM150" s="12"/>
      <c r="PN150" s="12"/>
      <c r="PO150" s="12"/>
      <c r="PP150" s="12"/>
      <c r="PQ150" s="12"/>
      <c r="PR150" s="12"/>
      <c r="PS150" s="12"/>
      <c r="PT150" s="12"/>
      <c r="PU150" s="12"/>
      <c r="PV150" s="12"/>
      <c r="PW150" s="12"/>
      <c r="PX150" s="12"/>
      <c r="PY150" s="12"/>
      <c r="PZ150" s="12"/>
      <c r="QA150" s="12"/>
      <c r="QB150" s="12"/>
      <c r="QC150" s="12"/>
      <c r="QD150" s="12"/>
      <c r="QE150" s="12"/>
      <c r="QF150" s="12"/>
      <c r="QG150" s="12"/>
      <c r="QH150" s="12"/>
      <c r="QI150" s="12"/>
      <c r="QJ150" s="12"/>
      <c r="QK150" s="12"/>
      <c r="QL150" s="12"/>
      <c r="QM150" s="12"/>
      <c r="QN150" s="12"/>
      <c r="QO150" s="12"/>
      <c r="QP150" s="12"/>
      <c r="QQ150" s="12"/>
      <c r="QR150" s="12"/>
      <c r="QS150" s="12"/>
      <c r="QT150" s="12"/>
      <c r="QU150" s="12"/>
      <c r="QV150" s="12"/>
      <c r="QW150" s="12"/>
      <c r="QX150" s="12"/>
      <c r="QY150" s="12"/>
      <c r="QZ150" s="12"/>
      <c r="RA150" s="12"/>
      <c r="RB150" s="12"/>
      <c r="RC150" s="12"/>
      <c r="RD150" s="12"/>
      <c r="RE150" s="12"/>
      <c r="RF150" s="12"/>
      <c r="RG150" s="12"/>
      <c r="RH150" s="12"/>
      <c r="RI150" s="12"/>
      <c r="RJ150" s="12"/>
      <c r="RK150" s="12"/>
      <c r="RL150" s="12"/>
      <c r="RM150" s="12"/>
      <c r="RN150" s="12"/>
      <c r="RO150" s="12"/>
      <c r="RP150" s="12"/>
      <c r="RQ150" s="12"/>
      <c r="RR150" s="12"/>
      <c r="RS150" s="12"/>
      <c r="RT150" s="12"/>
      <c r="RU150" s="12"/>
      <c r="RV150" s="12"/>
      <c r="RW150" s="12"/>
      <c r="RX150" s="12"/>
      <c r="RY150" s="12"/>
      <c r="RZ150" s="12"/>
      <c r="SA150" s="12"/>
      <c r="SB150" s="12"/>
      <c r="SC150" s="12"/>
      <c r="SD150" s="12"/>
      <c r="SE150" s="12"/>
      <c r="SF150" s="12"/>
      <c r="SG150" s="12"/>
      <c r="SH150" s="12"/>
      <c r="SI150" s="12"/>
      <c r="SJ150" s="12"/>
      <c r="SK150" s="12"/>
      <c r="SL150" s="12"/>
      <c r="SM150" s="12"/>
      <c r="SN150" s="12"/>
      <c r="SO150" s="12"/>
      <c r="SP150" s="12"/>
      <c r="SQ150" s="12"/>
      <c r="SR150" s="12"/>
      <c r="SS150" s="12"/>
      <c r="ST150" s="12"/>
      <c r="SU150" s="12"/>
      <c r="SV150" s="12"/>
      <c r="SW150" s="12"/>
      <c r="SX150" s="12"/>
      <c r="SY150" s="12"/>
      <c r="SZ150" s="12"/>
      <c r="TA150" s="12"/>
      <c r="TB150" s="12"/>
      <c r="TC150" s="12"/>
      <c r="TD150" s="12"/>
      <c r="TE150" s="12"/>
      <c r="TF150" s="12"/>
      <c r="TG150" s="12"/>
      <c r="TH150" s="12"/>
      <c r="TI150" s="12"/>
      <c r="TJ150" s="12"/>
      <c r="TK150" s="12"/>
      <c r="TL150" s="12"/>
      <c r="TM150" s="12"/>
      <c r="TN150" s="12"/>
      <c r="TO150" s="12"/>
      <c r="TP150" s="12"/>
      <c r="TQ150" s="12"/>
      <c r="TR150" s="12"/>
      <c r="TS150" s="12"/>
      <c r="TT150" s="12"/>
      <c r="TU150" s="12"/>
      <c r="TV150" s="12"/>
      <c r="TW150" s="12"/>
      <c r="TX150" s="12"/>
      <c r="TY150" s="12"/>
      <c r="TZ150" s="12"/>
      <c r="UA150" s="12"/>
      <c r="UB150" s="12"/>
      <c r="UC150" s="12"/>
      <c r="UD150" s="12"/>
      <c r="UE150" s="12"/>
      <c r="UF150" s="12"/>
      <c r="UG150" s="12"/>
      <c r="UH150" s="12"/>
      <c r="UI150" s="12"/>
      <c r="UJ150" s="12"/>
      <c r="UK150" s="12"/>
      <c r="UL150" s="12"/>
      <c r="UM150" s="12"/>
      <c r="UN150" s="12"/>
      <c r="UO150" s="12"/>
      <c r="UP150" s="12"/>
      <c r="UQ150" s="12"/>
      <c r="UR150" s="12"/>
      <c r="US150" s="12"/>
      <c r="UT150" s="12"/>
      <c r="UU150" s="12"/>
      <c r="UV150" s="12"/>
      <c r="UW150" s="12"/>
      <c r="UX150" s="12"/>
      <c r="UY150" s="12"/>
      <c r="UZ150" s="12"/>
      <c r="VA150" s="12"/>
      <c r="VB150" s="12"/>
      <c r="VC150" s="12"/>
      <c r="VD150" s="12"/>
      <c r="VE150" s="12"/>
      <c r="VF150" s="12"/>
      <c r="VG150" s="12"/>
      <c r="VH150" s="12"/>
      <c r="VI150" s="12"/>
      <c r="VJ150" s="12"/>
      <c r="VK150" s="12"/>
      <c r="VL150" s="12"/>
      <c r="VM150" s="12"/>
      <c r="VN150" s="12"/>
      <c r="VO150" s="12"/>
      <c r="VP150" s="12"/>
      <c r="VQ150" s="12"/>
      <c r="VR150" s="12"/>
      <c r="VS150" s="12"/>
      <c r="VT150" s="12"/>
      <c r="VU150" s="12"/>
      <c r="VV150" s="12"/>
      <c r="VW150" s="12"/>
      <c r="VX150" s="12"/>
      <c r="VY150" s="12"/>
      <c r="VZ150" s="12"/>
      <c r="WA150" s="12"/>
      <c r="WB150" s="12"/>
      <c r="WC150" s="12"/>
      <c r="WD150" s="12"/>
      <c r="WE150" s="12"/>
      <c r="WF150" s="12"/>
      <c r="WG150" s="12"/>
      <c r="WH150" s="12"/>
      <c r="WI150" s="12"/>
      <c r="WJ150" s="12"/>
      <c r="WK150" s="12"/>
      <c r="WL150" s="12"/>
      <c r="WM150" s="12"/>
      <c r="WN150" s="12"/>
      <c r="WO150" s="12"/>
      <c r="WP150" s="12"/>
      <c r="WQ150" s="12"/>
      <c r="WR150" s="12"/>
      <c r="WS150" s="12"/>
      <c r="WT150" s="12"/>
      <c r="WU150" s="12"/>
      <c r="WV150" s="12"/>
      <c r="WW150" s="12"/>
      <c r="WX150" s="12"/>
      <c r="WY150" s="12"/>
      <c r="WZ150" s="12"/>
      <c r="XA150" s="12"/>
      <c r="XB150" s="12"/>
      <c r="XC150" s="12"/>
      <c r="XD150" s="12"/>
      <c r="XE150" s="12"/>
      <c r="XF150" s="12"/>
      <c r="XG150" s="12"/>
      <c r="XH150" s="12"/>
      <c r="XI150" s="12"/>
      <c r="XJ150" s="12"/>
      <c r="XK150" s="12"/>
      <c r="XL150" s="12"/>
      <c r="XM150" s="12"/>
      <c r="XN150" s="12"/>
      <c r="XO150" s="12"/>
      <c r="XP150" s="12"/>
      <c r="XQ150" s="12"/>
      <c r="XR150" s="12"/>
      <c r="XS150" s="12"/>
      <c r="XT150" s="12"/>
      <c r="XU150" s="12"/>
      <c r="XV150" s="12"/>
      <c r="XW150" s="12"/>
      <c r="XX150" s="12"/>
      <c r="XY150" s="12"/>
      <c r="XZ150" s="12"/>
      <c r="YA150" s="12"/>
      <c r="YB150" s="12"/>
      <c r="YC150" s="12"/>
      <c r="YD150" s="12"/>
      <c r="YE150" s="12"/>
      <c r="YF150" s="12"/>
      <c r="YG150" s="12"/>
      <c r="YH150" s="12"/>
      <c r="YI150" s="12"/>
      <c r="YJ150" s="12"/>
      <c r="YK150" s="12"/>
      <c r="YL150" s="12"/>
      <c r="YM150" s="12"/>
      <c r="YN150" s="12"/>
      <c r="YO150" s="12"/>
      <c r="YP150" s="12"/>
      <c r="YQ150" s="12"/>
      <c r="YR150" s="12"/>
      <c r="YS150" s="12"/>
      <c r="YT150" s="12"/>
      <c r="YU150" s="12"/>
      <c r="YV150" s="12"/>
      <c r="YW150" s="12"/>
      <c r="YX150" s="12"/>
      <c r="YY150" s="12"/>
      <c r="YZ150" s="12"/>
      <c r="ZA150" s="12"/>
      <c r="ZB150" s="12"/>
      <c r="ZC150" s="12"/>
      <c r="ZD150" s="12"/>
      <c r="ZE150" s="12"/>
      <c r="ZF150" s="12"/>
      <c r="ZG150" s="12"/>
      <c r="ZH150" s="12"/>
      <c r="ZI150" s="12"/>
      <c r="ZJ150" s="12"/>
      <c r="ZK150" s="12"/>
      <c r="ZL150" s="12"/>
      <c r="ZM150" s="12"/>
      <c r="ZN150" s="12"/>
      <c r="ZO150" s="12"/>
      <c r="ZP150" s="12"/>
      <c r="ZQ150" s="12"/>
      <c r="ZR150" s="12"/>
      <c r="ZS150" s="12"/>
      <c r="ZT150" s="12"/>
      <c r="ZU150" s="12"/>
      <c r="ZV150" s="12"/>
      <c r="ZW150" s="12"/>
      <c r="ZX150" s="12"/>
      <c r="ZY150" s="12"/>
      <c r="ZZ150" s="12"/>
      <c r="AAA150" s="12"/>
      <c r="AAB150" s="12"/>
      <c r="AAC150" s="12"/>
      <c r="AAD150" s="12"/>
      <c r="AAE150" s="12"/>
      <c r="AAF150" s="12"/>
      <c r="AAG150" s="12"/>
      <c r="AAH150" s="12"/>
      <c r="AAI150" s="12"/>
      <c r="AAJ150" s="12"/>
      <c r="AAK150" s="12"/>
      <c r="AAL150" s="12"/>
      <c r="AAM150" s="12"/>
      <c r="AAN150" s="12"/>
      <c r="AAO150" s="12"/>
      <c r="AAP150" s="12"/>
      <c r="AAQ150" s="12"/>
      <c r="AAR150" s="12"/>
      <c r="AAS150" s="12"/>
      <c r="AAT150" s="12"/>
      <c r="AAU150" s="12"/>
      <c r="AAV150" s="12"/>
      <c r="AAW150" s="12"/>
      <c r="AAX150" s="12"/>
      <c r="AAY150" s="12"/>
      <c r="AAZ150" s="12"/>
      <c r="ABA150" s="12"/>
      <c r="ABB150" s="12"/>
      <c r="ABC150" s="12"/>
      <c r="ABD150" s="12"/>
      <c r="ABE150" s="12"/>
      <c r="ABF150" s="12"/>
      <c r="ABG150" s="12"/>
      <c r="ABH150" s="12"/>
      <c r="ABI150" s="12"/>
      <c r="ABJ150" s="12"/>
      <c r="ABK150" s="12"/>
      <c r="ABL150" s="12"/>
      <c r="ABM150" s="12"/>
      <c r="ABN150" s="12"/>
      <c r="ABO150" s="12"/>
      <c r="ABP150" s="12"/>
      <c r="ABQ150" s="12"/>
      <c r="ABR150" s="12"/>
      <c r="ABS150" s="12"/>
      <c r="ABT150" s="12"/>
      <c r="ABU150" s="12"/>
      <c r="ABV150" s="12"/>
      <c r="ABW150" s="12"/>
      <c r="ABX150" s="12"/>
      <c r="ABY150" s="12"/>
      <c r="ABZ150" s="12"/>
      <c r="ACA150" s="12"/>
      <c r="ACB150" s="12"/>
      <c r="ACC150" s="12"/>
      <c r="ACD150" s="12"/>
      <c r="ACE150" s="12"/>
      <c r="ACF150" s="12"/>
      <c r="ACG150" s="12"/>
      <c r="ACH150" s="12"/>
      <c r="ACI150" s="12"/>
      <c r="ACJ150" s="12"/>
      <c r="ACK150" s="12"/>
      <c r="ACL150" s="12"/>
      <c r="ACM150" s="12"/>
      <c r="ACN150" s="12"/>
      <c r="ACO150" s="12"/>
      <c r="ACP150" s="12"/>
      <c r="ACQ150" s="12"/>
      <c r="ACR150" s="12"/>
      <c r="ACS150" s="12"/>
      <c r="ACT150" s="12"/>
      <c r="ACU150" s="12"/>
      <c r="ACV150" s="12"/>
      <c r="ACW150" s="12"/>
      <c r="ACX150" s="12"/>
      <c r="ACY150" s="12"/>
      <c r="ACZ150" s="12"/>
      <c r="ADA150" s="12"/>
    </row>
    <row r="151" spans="1:786" s="99" customFormat="1" ht="36" x14ac:dyDescent="0.3">
      <c r="A151" s="59">
        <v>1</v>
      </c>
      <c r="B151" s="44" t="s">
        <v>524</v>
      </c>
      <c r="C151" s="45" t="s">
        <v>65</v>
      </c>
      <c r="D151" s="46"/>
      <c r="E151" s="46"/>
      <c r="F151" s="46"/>
      <c r="G151" s="97">
        <v>7500000</v>
      </c>
      <c r="H151" s="46">
        <v>1</v>
      </c>
      <c r="I151" s="46" t="s">
        <v>41</v>
      </c>
      <c r="J151" s="46" t="s">
        <v>141</v>
      </c>
      <c r="K151" s="48">
        <v>2000</v>
      </c>
      <c r="L151" s="49">
        <v>36810</v>
      </c>
      <c r="M151" s="50">
        <v>1068500</v>
      </c>
      <c r="N151" s="51">
        <v>120</v>
      </c>
      <c r="O151" s="51"/>
      <c r="P151" s="52" t="s">
        <v>525</v>
      </c>
      <c r="Q151" s="53" t="s">
        <v>526</v>
      </c>
      <c r="R151" s="54"/>
      <c r="S151" s="55" t="str">
        <f t="shared" si="16"/>
        <v>Coal</v>
      </c>
      <c r="T151" s="56"/>
      <c r="U151" s="56"/>
      <c r="V151" s="56"/>
      <c r="W151" s="56"/>
      <c r="X151" s="56"/>
      <c r="Y151" s="56"/>
      <c r="Z151" s="56"/>
      <c r="AA151" s="12"/>
      <c r="AB151" s="57">
        <f t="shared" si="33"/>
        <v>0.56336082562282086</v>
      </c>
      <c r="AC151" s="57">
        <f t="shared" si="34"/>
        <v>3.0769230769230771</v>
      </c>
      <c r="AD151" s="57">
        <f t="shared" si="35"/>
        <v>0</v>
      </c>
      <c r="AE151" s="57">
        <f t="shared" si="36"/>
        <v>3.6402839025458977</v>
      </c>
      <c r="AF151" s="58"/>
      <c r="AG151" s="58">
        <f t="shared" si="37"/>
        <v>3.6402839025458977</v>
      </c>
      <c r="AH151" s="58">
        <f t="shared" si="38"/>
        <v>0</v>
      </c>
      <c r="AI151" s="58">
        <f t="shared" si="39"/>
        <v>0</v>
      </c>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c r="DA151" s="12"/>
      <c r="DB151" s="12"/>
      <c r="DC151" s="12"/>
      <c r="DD151" s="12"/>
      <c r="DE151" s="12"/>
      <c r="DF151" s="12"/>
      <c r="DG151" s="12"/>
      <c r="DH151" s="12"/>
      <c r="DI151" s="12"/>
      <c r="DJ151" s="12"/>
      <c r="DK151" s="12"/>
      <c r="DL151" s="12"/>
      <c r="DM151" s="12"/>
      <c r="DN151" s="12"/>
      <c r="DO151" s="12"/>
      <c r="DP151" s="12"/>
      <c r="DQ151" s="12"/>
      <c r="DR151" s="12"/>
      <c r="DS151" s="12"/>
      <c r="DT151" s="12"/>
      <c r="DU151" s="12"/>
      <c r="DV151" s="12"/>
      <c r="DW151" s="12"/>
      <c r="DX151" s="12"/>
      <c r="DY151" s="12"/>
      <c r="DZ151" s="12"/>
      <c r="EA151" s="12"/>
      <c r="EB151" s="12"/>
      <c r="EC151" s="12"/>
      <c r="ED151" s="12"/>
      <c r="EE151" s="12"/>
      <c r="EF151" s="12"/>
      <c r="EG151" s="12"/>
      <c r="EH151" s="12"/>
      <c r="EI151" s="12"/>
      <c r="EJ151" s="12"/>
      <c r="EK151" s="12"/>
      <c r="EL151" s="12"/>
      <c r="EM151" s="12"/>
      <c r="EN151" s="12"/>
      <c r="EO151" s="12"/>
      <c r="EP151" s="12"/>
      <c r="EQ151" s="12"/>
      <c r="ER151" s="12"/>
      <c r="ES151" s="12"/>
      <c r="ET151" s="12"/>
      <c r="EU151" s="12"/>
      <c r="EV151" s="12"/>
      <c r="EW151" s="12"/>
      <c r="EX151" s="12"/>
      <c r="EY151" s="12"/>
      <c r="EZ151" s="12"/>
      <c r="FA151" s="12"/>
      <c r="FB151" s="12"/>
      <c r="FC151" s="12"/>
      <c r="FD151" s="12"/>
      <c r="FE151" s="12"/>
      <c r="FF151" s="12"/>
      <c r="FG151" s="12"/>
      <c r="FH151" s="12"/>
      <c r="FI151" s="12"/>
      <c r="FJ151" s="12"/>
      <c r="FK151" s="12"/>
      <c r="FL151" s="12"/>
      <c r="FM151" s="12"/>
      <c r="FN151" s="12"/>
      <c r="FO151" s="12"/>
      <c r="FP151" s="12"/>
      <c r="FQ151" s="12"/>
      <c r="FR151" s="12"/>
      <c r="FS151" s="12"/>
      <c r="FT151" s="12"/>
      <c r="FU151" s="12"/>
      <c r="FV151" s="12"/>
      <c r="FW151" s="12"/>
      <c r="FX151" s="12"/>
      <c r="FY151" s="12"/>
      <c r="FZ151" s="12"/>
      <c r="GA151" s="12"/>
      <c r="GB151" s="12"/>
      <c r="GC151" s="12"/>
      <c r="GD151" s="12"/>
      <c r="GE151" s="12"/>
      <c r="GF151" s="12"/>
      <c r="GG151" s="12"/>
      <c r="GH151" s="12"/>
      <c r="GI151" s="12"/>
      <c r="GJ151" s="12"/>
      <c r="GK151" s="12"/>
      <c r="GL151" s="12"/>
      <c r="GM151" s="12"/>
      <c r="GN151" s="12"/>
      <c r="GO151" s="12"/>
      <c r="GP151" s="12"/>
      <c r="GQ151" s="12"/>
      <c r="GR151" s="12"/>
      <c r="GS151" s="12"/>
      <c r="GT151" s="12"/>
      <c r="GU151" s="12"/>
      <c r="GV151" s="12"/>
      <c r="GW151" s="12"/>
      <c r="GX151" s="12"/>
      <c r="GY151" s="12"/>
      <c r="GZ151" s="12"/>
      <c r="HA151" s="12"/>
      <c r="HB151" s="12"/>
      <c r="HC151" s="12"/>
      <c r="HD151" s="12"/>
      <c r="HE151" s="12"/>
      <c r="HF151" s="12"/>
      <c r="HG151" s="12"/>
      <c r="HH151" s="12"/>
      <c r="HI151" s="12"/>
      <c r="HJ151" s="12"/>
      <c r="HK151" s="12"/>
      <c r="HL151" s="12"/>
      <c r="HM151" s="12"/>
      <c r="HN151" s="12"/>
      <c r="HO151" s="12"/>
      <c r="HP151" s="12"/>
      <c r="HQ151" s="12"/>
      <c r="HR151" s="12"/>
      <c r="HS151" s="12"/>
      <c r="HT151" s="12"/>
      <c r="HU151" s="12"/>
      <c r="HV151" s="12"/>
      <c r="HW151" s="12"/>
      <c r="HX151" s="12"/>
      <c r="HY151" s="12"/>
      <c r="HZ151" s="12"/>
      <c r="IA151" s="12"/>
      <c r="IB151" s="12"/>
      <c r="IC151" s="12"/>
      <c r="ID151" s="12"/>
      <c r="IE151" s="12"/>
      <c r="IF151" s="12"/>
      <c r="IG151" s="12"/>
      <c r="IH151" s="12"/>
      <c r="II151" s="12"/>
      <c r="IJ151" s="12"/>
      <c r="IK151" s="12"/>
      <c r="IL151" s="12"/>
      <c r="IM151" s="12"/>
      <c r="IN151" s="12"/>
      <c r="IO151" s="12"/>
      <c r="IP151" s="12"/>
      <c r="IQ151" s="12"/>
      <c r="IR151" s="12"/>
      <c r="IS151" s="12"/>
      <c r="IT151" s="12"/>
      <c r="IU151" s="12"/>
      <c r="IV151" s="12"/>
      <c r="IW151" s="12"/>
      <c r="IX151" s="12"/>
      <c r="IY151" s="12"/>
      <c r="IZ151" s="12"/>
      <c r="JA151" s="12"/>
      <c r="JB151" s="12"/>
      <c r="JC151" s="12"/>
      <c r="JD151" s="12"/>
      <c r="JE151" s="12"/>
      <c r="JF151" s="12"/>
      <c r="JG151" s="12"/>
      <c r="JH151" s="12"/>
      <c r="JI151" s="12"/>
      <c r="JJ151" s="12"/>
      <c r="JK151" s="12"/>
      <c r="JL151" s="12"/>
      <c r="JM151" s="12"/>
      <c r="JN151" s="12"/>
      <c r="JO151" s="12"/>
      <c r="JP151" s="12"/>
      <c r="JQ151" s="12"/>
      <c r="JR151" s="12"/>
      <c r="JS151" s="12"/>
      <c r="JT151" s="12"/>
      <c r="JU151" s="12"/>
      <c r="JV151" s="12"/>
      <c r="JW151" s="12"/>
      <c r="JX151" s="12"/>
      <c r="JY151" s="12"/>
      <c r="JZ151" s="12"/>
      <c r="KA151" s="12"/>
      <c r="KB151" s="12"/>
      <c r="KC151" s="12"/>
      <c r="KD151" s="12"/>
      <c r="KE151" s="12"/>
      <c r="KF151" s="12"/>
      <c r="KG151" s="12"/>
      <c r="KH151" s="12"/>
      <c r="KI151" s="12"/>
      <c r="KJ151" s="12"/>
      <c r="KK151" s="12"/>
      <c r="KL151" s="12"/>
      <c r="KM151" s="12"/>
      <c r="KN151" s="12"/>
      <c r="KO151" s="12"/>
      <c r="KP151" s="12"/>
      <c r="KQ151" s="12"/>
      <c r="KR151" s="12"/>
      <c r="KS151" s="12"/>
      <c r="KT151" s="12"/>
      <c r="KU151" s="12"/>
      <c r="KV151" s="12"/>
      <c r="KW151" s="12"/>
      <c r="KX151" s="12"/>
      <c r="KY151" s="12"/>
      <c r="KZ151" s="12"/>
      <c r="LA151" s="12"/>
      <c r="LB151" s="12"/>
      <c r="LC151" s="12"/>
      <c r="LD151" s="12"/>
      <c r="LE151" s="12"/>
      <c r="LF151" s="12"/>
      <c r="LG151" s="12"/>
      <c r="LH151" s="12"/>
      <c r="LI151" s="12"/>
      <c r="LJ151" s="12"/>
      <c r="LK151" s="12"/>
      <c r="LL151" s="12"/>
      <c r="LM151" s="12"/>
      <c r="LN151" s="12"/>
      <c r="LO151" s="12"/>
      <c r="LP151" s="12"/>
      <c r="LQ151" s="12"/>
      <c r="LR151" s="12"/>
      <c r="LS151" s="12"/>
      <c r="LT151" s="12"/>
      <c r="LU151" s="12"/>
      <c r="LV151" s="12"/>
      <c r="LW151" s="12"/>
      <c r="LX151" s="12"/>
      <c r="LY151" s="12"/>
      <c r="LZ151" s="12"/>
      <c r="MA151" s="12"/>
      <c r="MB151" s="12"/>
      <c r="MC151" s="12"/>
      <c r="MD151" s="12"/>
      <c r="ME151" s="12"/>
      <c r="MF151" s="12"/>
      <c r="MG151" s="12"/>
      <c r="MH151" s="12"/>
      <c r="MI151" s="12"/>
      <c r="MJ151" s="12"/>
      <c r="MK151" s="12"/>
      <c r="ML151" s="12"/>
      <c r="MM151" s="12"/>
      <c r="MN151" s="12"/>
      <c r="MO151" s="12"/>
      <c r="MP151" s="12"/>
      <c r="MQ151" s="12"/>
      <c r="MR151" s="12"/>
      <c r="MS151" s="12"/>
      <c r="MT151" s="12"/>
      <c r="MU151" s="12"/>
      <c r="MV151" s="12"/>
      <c r="MW151" s="12"/>
      <c r="MX151" s="12"/>
      <c r="MY151" s="12"/>
      <c r="MZ151" s="12"/>
      <c r="NA151" s="12"/>
      <c r="NB151" s="12"/>
      <c r="NC151" s="12"/>
      <c r="ND151" s="12"/>
      <c r="NE151" s="12"/>
      <c r="NF151" s="12"/>
      <c r="NG151" s="12"/>
      <c r="NH151" s="12"/>
      <c r="NI151" s="12"/>
      <c r="NJ151" s="12"/>
      <c r="NK151" s="12"/>
      <c r="NL151" s="12"/>
      <c r="NM151" s="12"/>
      <c r="NN151" s="12"/>
      <c r="NO151" s="12"/>
      <c r="NP151" s="12"/>
      <c r="NQ151" s="12"/>
      <c r="NR151" s="12"/>
      <c r="NS151" s="12"/>
      <c r="NT151" s="12"/>
      <c r="NU151" s="12"/>
      <c r="NV151" s="12"/>
      <c r="NW151" s="12"/>
      <c r="NX151" s="12"/>
      <c r="NY151" s="12"/>
      <c r="NZ151" s="12"/>
      <c r="OA151" s="12"/>
      <c r="OB151" s="12"/>
      <c r="OC151" s="12"/>
      <c r="OD151" s="12"/>
      <c r="OE151" s="12"/>
      <c r="OF151" s="12"/>
      <c r="OG151" s="12"/>
      <c r="OH151" s="12"/>
      <c r="OI151" s="12"/>
      <c r="OJ151" s="12"/>
      <c r="OK151" s="12"/>
      <c r="OL151" s="12"/>
      <c r="OM151" s="12"/>
      <c r="ON151" s="12"/>
      <c r="OO151" s="12"/>
      <c r="OP151" s="12"/>
      <c r="OQ151" s="12"/>
      <c r="OR151" s="12"/>
      <c r="OS151" s="12"/>
      <c r="OT151" s="12"/>
      <c r="OU151" s="12"/>
      <c r="OV151" s="12"/>
      <c r="OW151" s="12"/>
      <c r="OX151" s="12"/>
      <c r="OY151" s="12"/>
      <c r="OZ151" s="12"/>
      <c r="PA151" s="12"/>
      <c r="PB151" s="12"/>
      <c r="PC151" s="12"/>
      <c r="PD151" s="12"/>
      <c r="PE151" s="12"/>
      <c r="PF151" s="12"/>
      <c r="PG151" s="12"/>
      <c r="PH151" s="12"/>
      <c r="PI151" s="12"/>
      <c r="PJ151" s="12"/>
      <c r="PK151" s="12"/>
      <c r="PL151" s="12"/>
      <c r="PM151" s="12"/>
      <c r="PN151" s="12"/>
      <c r="PO151" s="12"/>
      <c r="PP151" s="12"/>
      <c r="PQ151" s="12"/>
      <c r="PR151" s="12"/>
      <c r="PS151" s="12"/>
      <c r="PT151" s="12"/>
      <c r="PU151" s="12"/>
      <c r="PV151" s="12"/>
      <c r="PW151" s="12"/>
      <c r="PX151" s="12"/>
      <c r="PY151" s="12"/>
      <c r="PZ151" s="12"/>
      <c r="QA151" s="12"/>
      <c r="QB151" s="12"/>
      <c r="QC151" s="12"/>
      <c r="QD151" s="12"/>
      <c r="QE151" s="12"/>
      <c r="QF151" s="12"/>
      <c r="QG151" s="12"/>
      <c r="QH151" s="12"/>
      <c r="QI151" s="12"/>
      <c r="QJ151" s="12"/>
      <c r="QK151" s="12"/>
      <c r="QL151" s="12"/>
      <c r="QM151" s="12"/>
      <c r="QN151" s="12"/>
      <c r="QO151" s="12"/>
      <c r="QP151" s="12"/>
      <c r="QQ151" s="12"/>
      <c r="QR151" s="12"/>
      <c r="QS151" s="12"/>
      <c r="QT151" s="12"/>
      <c r="QU151" s="12"/>
      <c r="QV151" s="12"/>
      <c r="QW151" s="12"/>
      <c r="QX151" s="12"/>
      <c r="QY151" s="12"/>
      <c r="QZ151" s="12"/>
      <c r="RA151" s="12"/>
      <c r="RB151" s="12"/>
      <c r="RC151" s="12"/>
      <c r="RD151" s="12"/>
      <c r="RE151" s="12"/>
      <c r="RF151" s="12"/>
      <c r="RG151" s="12"/>
      <c r="RH151" s="12"/>
      <c r="RI151" s="12"/>
      <c r="RJ151" s="12"/>
      <c r="RK151" s="12"/>
      <c r="RL151" s="12"/>
      <c r="RM151" s="12"/>
      <c r="RN151" s="12"/>
      <c r="RO151" s="12"/>
      <c r="RP151" s="12"/>
      <c r="RQ151" s="12"/>
      <c r="RR151" s="12"/>
      <c r="RS151" s="12"/>
      <c r="RT151" s="12"/>
      <c r="RU151" s="12"/>
      <c r="RV151" s="12"/>
      <c r="RW151" s="12"/>
      <c r="RX151" s="12"/>
      <c r="RY151" s="12"/>
      <c r="RZ151" s="12"/>
      <c r="SA151" s="12"/>
      <c r="SB151" s="12"/>
      <c r="SC151" s="12"/>
      <c r="SD151" s="12"/>
      <c r="SE151" s="12"/>
      <c r="SF151" s="12"/>
      <c r="SG151" s="12"/>
      <c r="SH151" s="12"/>
      <c r="SI151" s="12"/>
      <c r="SJ151" s="12"/>
      <c r="SK151" s="12"/>
      <c r="SL151" s="12"/>
      <c r="SM151" s="12"/>
      <c r="SN151" s="12"/>
      <c r="SO151" s="12"/>
      <c r="SP151" s="12"/>
      <c r="SQ151" s="12"/>
      <c r="SR151" s="12"/>
      <c r="SS151" s="12"/>
      <c r="ST151" s="12"/>
      <c r="SU151" s="12"/>
      <c r="SV151" s="12"/>
      <c r="SW151" s="12"/>
      <c r="SX151" s="12"/>
      <c r="SY151" s="12"/>
      <c r="SZ151" s="12"/>
      <c r="TA151" s="12"/>
      <c r="TB151" s="12"/>
      <c r="TC151" s="12"/>
      <c r="TD151" s="12"/>
      <c r="TE151" s="12"/>
      <c r="TF151" s="12"/>
      <c r="TG151" s="12"/>
      <c r="TH151" s="12"/>
      <c r="TI151" s="12"/>
      <c r="TJ151" s="12"/>
      <c r="TK151" s="12"/>
      <c r="TL151" s="12"/>
      <c r="TM151" s="12"/>
      <c r="TN151" s="12"/>
      <c r="TO151" s="12"/>
      <c r="TP151" s="12"/>
      <c r="TQ151" s="12"/>
      <c r="TR151" s="12"/>
      <c r="TS151" s="12"/>
      <c r="TT151" s="12"/>
      <c r="TU151" s="12"/>
      <c r="TV151" s="12"/>
      <c r="TW151" s="12"/>
      <c r="TX151" s="12"/>
      <c r="TY151" s="12"/>
      <c r="TZ151" s="12"/>
      <c r="UA151" s="12"/>
      <c r="UB151" s="12"/>
      <c r="UC151" s="12"/>
      <c r="UD151" s="12"/>
      <c r="UE151" s="12"/>
      <c r="UF151" s="12"/>
      <c r="UG151" s="12"/>
      <c r="UH151" s="12"/>
      <c r="UI151" s="12"/>
      <c r="UJ151" s="12"/>
      <c r="UK151" s="12"/>
      <c r="UL151" s="12"/>
      <c r="UM151" s="12"/>
      <c r="UN151" s="12"/>
      <c r="UO151" s="12"/>
      <c r="UP151" s="12"/>
      <c r="UQ151" s="12"/>
      <c r="UR151" s="12"/>
      <c r="US151" s="12"/>
      <c r="UT151" s="12"/>
      <c r="UU151" s="12"/>
      <c r="UV151" s="12"/>
      <c r="UW151" s="12"/>
      <c r="UX151" s="12"/>
      <c r="UY151" s="12"/>
      <c r="UZ151" s="12"/>
      <c r="VA151" s="12"/>
      <c r="VB151" s="12"/>
      <c r="VC151" s="12"/>
      <c r="VD151" s="12"/>
      <c r="VE151" s="12"/>
      <c r="VF151" s="12"/>
      <c r="VG151" s="12"/>
      <c r="VH151" s="12"/>
      <c r="VI151" s="12"/>
      <c r="VJ151" s="12"/>
      <c r="VK151" s="12"/>
      <c r="VL151" s="12"/>
      <c r="VM151" s="12"/>
      <c r="VN151" s="12"/>
      <c r="VO151" s="12"/>
      <c r="VP151" s="12"/>
      <c r="VQ151" s="12"/>
      <c r="VR151" s="12"/>
      <c r="VS151" s="12"/>
      <c r="VT151" s="12"/>
      <c r="VU151" s="12"/>
      <c r="VV151" s="12"/>
      <c r="VW151" s="12"/>
      <c r="VX151" s="12"/>
      <c r="VY151" s="12"/>
      <c r="VZ151" s="12"/>
      <c r="WA151" s="12"/>
      <c r="WB151" s="12"/>
      <c r="WC151" s="12"/>
      <c r="WD151" s="12"/>
      <c r="WE151" s="12"/>
      <c r="WF151" s="12"/>
      <c r="WG151" s="12"/>
      <c r="WH151" s="12"/>
      <c r="WI151" s="12"/>
      <c r="WJ151" s="12"/>
      <c r="WK151" s="12"/>
      <c r="WL151" s="12"/>
      <c r="WM151" s="12"/>
      <c r="WN151" s="12"/>
      <c r="WO151" s="12"/>
      <c r="WP151" s="12"/>
      <c r="WQ151" s="12"/>
      <c r="WR151" s="12"/>
      <c r="WS151" s="12"/>
      <c r="WT151" s="12"/>
      <c r="WU151" s="12"/>
      <c r="WV151" s="12"/>
      <c r="WW151" s="12"/>
      <c r="WX151" s="12"/>
      <c r="WY151" s="12"/>
      <c r="WZ151" s="12"/>
      <c r="XA151" s="12"/>
      <c r="XB151" s="12"/>
      <c r="XC151" s="12"/>
      <c r="XD151" s="12"/>
      <c r="XE151" s="12"/>
      <c r="XF151" s="12"/>
      <c r="XG151" s="12"/>
      <c r="XH151" s="12"/>
      <c r="XI151" s="12"/>
      <c r="XJ151" s="12"/>
      <c r="XK151" s="12"/>
      <c r="XL151" s="12"/>
      <c r="XM151" s="12"/>
      <c r="XN151" s="12"/>
      <c r="XO151" s="12"/>
      <c r="XP151" s="12"/>
      <c r="XQ151" s="12"/>
      <c r="XR151" s="12"/>
      <c r="XS151" s="12"/>
      <c r="XT151" s="12"/>
      <c r="XU151" s="12"/>
      <c r="XV151" s="12"/>
      <c r="XW151" s="12"/>
      <c r="XX151" s="12"/>
      <c r="XY151" s="12"/>
      <c r="XZ151" s="12"/>
      <c r="YA151" s="12"/>
      <c r="YB151" s="12"/>
      <c r="YC151" s="12"/>
      <c r="YD151" s="12"/>
      <c r="YE151" s="12"/>
      <c r="YF151" s="12"/>
      <c r="YG151" s="12"/>
      <c r="YH151" s="12"/>
      <c r="YI151" s="12"/>
      <c r="YJ151" s="12"/>
      <c r="YK151" s="12"/>
      <c r="YL151" s="12"/>
      <c r="YM151" s="12"/>
      <c r="YN151" s="12"/>
      <c r="YO151" s="12"/>
      <c r="YP151" s="12"/>
      <c r="YQ151" s="12"/>
      <c r="YR151" s="12"/>
      <c r="YS151" s="12"/>
      <c r="YT151" s="12"/>
      <c r="YU151" s="12"/>
      <c r="YV151" s="12"/>
      <c r="YW151" s="12"/>
      <c r="YX151" s="12"/>
      <c r="YY151" s="12"/>
      <c r="YZ151" s="12"/>
      <c r="ZA151" s="12"/>
      <c r="ZB151" s="12"/>
      <c r="ZC151" s="12"/>
      <c r="ZD151" s="12"/>
      <c r="ZE151" s="12"/>
      <c r="ZF151" s="12"/>
      <c r="ZG151" s="12"/>
      <c r="ZH151" s="12"/>
      <c r="ZI151" s="12"/>
      <c r="ZJ151" s="12"/>
      <c r="ZK151" s="12"/>
      <c r="ZL151" s="12"/>
      <c r="ZM151" s="12"/>
      <c r="ZN151" s="12"/>
      <c r="ZO151" s="12"/>
      <c r="ZP151" s="12"/>
      <c r="ZQ151" s="12"/>
      <c r="ZR151" s="12"/>
      <c r="ZS151" s="12"/>
      <c r="ZT151" s="12"/>
      <c r="ZU151" s="12"/>
      <c r="ZV151" s="12"/>
      <c r="ZW151" s="12"/>
      <c r="ZX151" s="12"/>
      <c r="ZY151" s="12"/>
      <c r="ZZ151" s="12"/>
      <c r="AAA151" s="12"/>
      <c r="AAB151" s="12"/>
      <c r="AAC151" s="12"/>
      <c r="AAD151" s="12"/>
      <c r="AAE151" s="12"/>
      <c r="AAF151" s="12"/>
      <c r="AAG151" s="12"/>
      <c r="AAH151" s="12"/>
      <c r="AAI151" s="12"/>
      <c r="AAJ151" s="12"/>
      <c r="AAK151" s="12"/>
      <c r="AAL151" s="12"/>
      <c r="AAM151" s="12"/>
      <c r="AAN151" s="12"/>
      <c r="AAO151" s="12"/>
      <c r="AAP151" s="12"/>
      <c r="AAQ151" s="12"/>
      <c r="AAR151" s="12"/>
      <c r="AAS151" s="12"/>
      <c r="AAT151" s="12"/>
      <c r="AAU151" s="12"/>
      <c r="AAV151" s="12"/>
      <c r="AAW151" s="12"/>
      <c r="AAX151" s="12"/>
      <c r="AAY151" s="12"/>
      <c r="AAZ151" s="12"/>
      <c r="ABA151" s="12"/>
      <c r="ABB151" s="12"/>
      <c r="ABC151" s="12"/>
      <c r="ABD151" s="12"/>
      <c r="ABE151" s="12"/>
      <c r="ABF151" s="12"/>
      <c r="ABG151" s="12"/>
      <c r="ABH151" s="12"/>
      <c r="ABI151" s="12"/>
      <c r="ABJ151" s="12"/>
      <c r="ABK151" s="12"/>
      <c r="ABL151" s="12"/>
      <c r="ABM151" s="12"/>
      <c r="ABN151" s="12"/>
      <c r="ABO151" s="12"/>
      <c r="ABP151" s="12"/>
      <c r="ABQ151" s="12"/>
      <c r="ABR151" s="12"/>
      <c r="ABS151" s="12"/>
      <c r="ABT151" s="12"/>
      <c r="ABU151" s="12"/>
      <c r="ABV151" s="12"/>
      <c r="ABW151" s="12"/>
      <c r="ABX151" s="12"/>
      <c r="ABY151" s="12"/>
      <c r="ABZ151" s="12"/>
      <c r="ACA151" s="12"/>
      <c r="ACB151" s="12"/>
      <c r="ACC151" s="12"/>
      <c r="ACD151" s="12"/>
      <c r="ACE151" s="12"/>
      <c r="ACF151" s="12"/>
      <c r="ACG151" s="12"/>
      <c r="ACH151" s="12"/>
      <c r="ACI151" s="12"/>
      <c r="ACJ151" s="12"/>
      <c r="ACK151" s="12"/>
      <c r="ACL151" s="12"/>
      <c r="ACM151" s="12"/>
      <c r="ACN151" s="12"/>
      <c r="ACO151" s="12"/>
      <c r="ACP151" s="12"/>
      <c r="ACQ151" s="12"/>
      <c r="ACR151" s="12"/>
      <c r="ACS151" s="12"/>
      <c r="ACT151" s="12"/>
      <c r="ACU151" s="12"/>
      <c r="ACV151" s="12"/>
      <c r="ACW151" s="12"/>
      <c r="ACX151" s="12"/>
      <c r="ACY151" s="12"/>
      <c r="ACZ151" s="12"/>
      <c r="ADA151" s="12"/>
    </row>
    <row r="152" spans="1:786" s="112" customFormat="1" ht="64.8" customHeight="1" x14ac:dyDescent="0.3">
      <c r="A152" s="59">
        <v>1</v>
      </c>
      <c r="B152" s="44" t="s">
        <v>527</v>
      </c>
      <c r="C152" s="45" t="s">
        <v>55</v>
      </c>
      <c r="D152" s="46" t="s">
        <v>131</v>
      </c>
      <c r="E152" s="46" t="s">
        <v>528</v>
      </c>
      <c r="F152" s="46">
        <v>15</v>
      </c>
      <c r="G152" s="97">
        <v>15000000</v>
      </c>
      <c r="H152" s="46">
        <v>1</v>
      </c>
      <c r="I152" s="46" t="s">
        <v>41</v>
      </c>
      <c r="J152" s="46" t="s">
        <v>91</v>
      </c>
      <c r="K152" s="48">
        <v>2000</v>
      </c>
      <c r="L152" s="49">
        <v>36777</v>
      </c>
      <c r="M152" s="50">
        <v>1800000</v>
      </c>
      <c r="N152" s="51">
        <v>5.2</v>
      </c>
      <c r="O152" s="51"/>
      <c r="P152" s="52" t="s">
        <v>529</v>
      </c>
      <c r="Q152" s="53" t="s">
        <v>530</v>
      </c>
      <c r="R152" s="54" t="s">
        <v>327</v>
      </c>
      <c r="S152" s="55" t="str">
        <f t="shared" si="16"/>
        <v>Cu</v>
      </c>
      <c r="T152" s="56">
        <v>1340</v>
      </c>
      <c r="U152" s="56">
        <v>0.4</v>
      </c>
      <c r="V152" s="56">
        <v>0.2</v>
      </c>
      <c r="W152" s="56">
        <v>0.5604187088369349</v>
      </c>
      <c r="X152" s="56">
        <v>1968</v>
      </c>
      <c r="Y152" s="56">
        <v>317</v>
      </c>
      <c r="Z152" s="56" t="s">
        <v>328</v>
      </c>
      <c r="AA152" s="12"/>
      <c r="AB152" s="57">
        <f t="shared" si="33"/>
        <v>0.94904023034260876</v>
      </c>
      <c r="AC152" s="57">
        <f t="shared" si="34"/>
        <v>0.13333333333333333</v>
      </c>
      <c r="AD152" s="57">
        <f t="shared" si="35"/>
        <v>0</v>
      </c>
      <c r="AE152" s="57">
        <f t="shared" si="36"/>
        <v>1.0823735636759422</v>
      </c>
      <c r="AF152" s="58"/>
      <c r="AG152" s="58">
        <f t="shared" si="37"/>
        <v>1.0823735636759422</v>
      </c>
      <c r="AH152" s="58">
        <f t="shared" si="38"/>
        <v>0</v>
      </c>
      <c r="AI152" s="58">
        <f t="shared" si="39"/>
        <v>0</v>
      </c>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c r="DA152" s="12"/>
      <c r="DB152" s="12"/>
      <c r="DC152" s="12"/>
      <c r="DD152" s="12"/>
      <c r="DE152" s="12"/>
      <c r="DF152" s="12"/>
      <c r="DG152" s="12"/>
      <c r="DH152" s="12"/>
      <c r="DI152" s="12"/>
      <c r="DJ152" s="12"/>
      <c r="DK152" s="12"/>
      <c r="DL152" s="12"/>
      <c r="DM152" s="12"/>
      <c r="DN152" s="12"/>
      <c r="DO152" s="12"/>
      <c r="DP152" s="12"/>
      <c r="DQ152" s="12"/>
      <c r="DR152" s="12"/>
      <c r="DS152" s="12"/>
      <c r="DT152" s="12"/>
      <c r="DU152" s="12"/>
      <c r="DV152" s="12"/>
      <c r="DW152" s="12"/>
      <c r="DX152" s="12"/>
      <c r="DY152" s="12"/>
      <c r="DZ152" s="12"/>
      <c r="EA152" s="12"/>
      <c r="EB152" s="12"/>
      <c r="EC152" s="12"/>
      <c r="ED152" s="12"/>
      <c r="EE152" s="12"/>
      <c r="EF152" s="12"/>
      <c r="EG152" s="12"/>
      <c r="EH152" s="12"/>
      <c r="EI152" s="12"/>
      <c r="EJ152" s="12"/>
      <c r="EK152" s="12"/>
      <c r="EL152" s="12"/>
      <c r="EM152" s="12"/>
      <c r="EN152" s="12"/>
      <c r="EO152" s="12"/>
      <c r="EP152" s="12"/>
      <c r="EQ152" s="12"/>
      <c r="ER152" s="12"/>
      <c r="ES152" s="12"/>
      <c r="ET152" s="12"/>
      <c r="EU152" s="12"/>
      <c r="EV152" s="12"/>
      <c r="EW152" s="12"/>
      <c r="EX152" s="12"/>
      <c r="EY152" s="12"/>
      <c r="EZ152" s="12"/>
      <c r="FA152" s="12"/>
      <c r="FB152" s="12"/>
      <c r="FC152" s="12"/>
      <c r="FD152" s="12"/>
      <c r="FE152" s="12"/>
      <c r="FF152" s="12"/>
      <c r="FG152" s="12"/>
      <c r="FH152" s="12"/>
      <c r="FI152" s="12"/>
      <c r="FJ152" s="12"/>
      <c r="FK152" s="12"/>
      <c r="FL152" s="12"/>
      <c r="FM152" s="12"/>
      <c r="FN152" s="12"/>
      <c r="FO152" s="12"/>
      <c r="FP152" s="12"/>
      <c r="FQ152" s="12"/>
      <c r="FR152" s="12"/>
      <c r="FS152" s="12"/>
      <c r="FT152" s="12"/>
      <c r="FU152" s="12"/>
      <c r="FV152" s="12"/>
      <c r="FW152" s="12"/>
      <c r="FX152" s="12"/>
      <c r="FY152" s="12"/>
      <c r="FZ152" s="12"/>
      <c r="GA152" s="12"/>
      <c r="GB152" s="12"/>
      <c r="GC152" s="12"/>
      <c r="GD152" s="12"/>
      <c r="GE152" s="12"/>
      <c r="GF152" s="12"/>
      <c r="GG152" s="12"/>
      <c r="GH152" s="12"/>
      <c r="GI152" s="12"/>
      <c r="GJ152" s="12"/>
      <c r="GK152" s="12"/>
      <c r="GL152" s="12"/>
      <c r="GM152" s="12"/>
      <c r="GN152" s="12"/>
      <c r="GO152" s="12"/>
      <c r="GP152" s="12"/>
      <c r="GQ152" s="12"/>
      <c r="GR152" s="12"/>
      <c r="GS152" s="12"/>
      <c r="GT152" s="12"/>
      <c r="GU152" s="12"/>
      <c r="GV152" s="12"/>
      <c r="GW152" s="12"/>
      <c r="GX152" s="12"/>
      <c r="GY152" s="12"/>
      <c r="GZ152" s="12"/>
      <c r="HA152" s="12"/>
      <c r="HB152" s="12"/>
      <c r="HC152" s="12"/>
      <c r="HD152" s="12"/>
      <c r="HE152" s="12"/>
      <c r="HF152" s="12"/>
      <c r="HG152" s="12"/>
      <c r="HH152" s="12"/>
      <c r="HI152" s="12"/>
      <c r="HJ152" s="12"/>
      <c r="HK152" s="12"/>
      <c r="HL152" s="12"/>
      <c r="HM152" s="12"/>
      <c r="HN152" s="12"/>
      <c r="HO152" s="12"/>
      <c r="HP152" s="12"/>
      <c r="HQ152" s="12"/>
      <c r="HR152" s="12"/>
      <c r="HS152" s="12"/>
      <c r="HT152" s="12"/>
      <c r="HU152" s="12"/>
      <c r="HV152" s="12"/>
      <c r="HW152" s="12"/>
      <c r="HX152" s="12"/>
      <c r="HY152" s="12"/>
      <c r="HZ152" s="12"/>
      <c r="IA152" s="12"/>
      <c r="IB152" s="12"/>
      <c r="IC152" s="12"/>
      <c r="ID152" s="12"/>
      <c r="IE152" s="12"/>
      <c r="IF152" s="12"/>
      <c r="IG152" s="12"/>
      <c r="IH152" s="12"/>
      <c r="II152" s="12"/>
      <c r="IJ152" s="12"/>
      <c r="IK152" s="12"/>
      <c r="IL152" s="12"/>
      <c r="IM152" s="12"/>
      <c r="IN152" s="12"/>
      <c r="IO152" s="12"/>
      <c r="IP152" s="12"/>
      <c r="IQ152" s="12"/>
      <c r="IR152" s="12"/>
      <c r="IS152" s="12"/>
      <c r="IT152" s="12"/>
      <c r="IU152" s="12"/>
      <c r="IV152" s="12"/>
      <c r="IW152" s="12"/>
      <c r="IX152" s="12"/>
      <c r="IY152" s="12"/>
      <c r="IZ152" s="12"/>
      <c r="JA152" s="12"/>
      <c r="JB152" s="12"/>
      <c r="JC152" s="12"/>
      <c r="JD152" s="12"/>
      <c r="JE152" s="12"/>
      <c r="JF152" s="12"/>
      <c r="JG152" s="12"/>
      <c r="JH152" s="12"/>
      <c r="JI152" s="12"/>
      <c r="JJ152" s="12"/>
      <c r="JK152" s="12"/>
      <c r="JL152" s="12"/>
      <c r="JM152" s="12"/>
      <c r="JN152" s="12"/>
      <c r="JO152" s="12"/>
      <c r="JP152" s="12"/>
      <c r="JQ152" s="12"/>
      <c r="JR152" s="12"/>
      <c r="JS152" s="12"/>
      <c r="JT152" s="12"/>
      <c r="JU152" s="12"/>
      <c r="JV152" s="12"/>
      <c r="JW152" s="12"/>
      <c r="JX152" s="12"/>
      <c r="JY152" s="12"/>
      <c r="JZ152" s="12"/>
      <c r="KA152" s="12"/>
      <c r="KB152" s="12"/>
      <c r="KC152" s="12"/>
      <c r="KD152" s="12"/>
      <c r="KE152" s="12"/>
      <c r="KF152" s="12"/>
      <c r="KG152" s="12"/>
      <c r="KH152" s="12"/>
      <c r="KI152" s="12"/>
      <c r="KJ152" s="12"/>
      <c r="KK152" s="12"/>
      <c r="KL152" s="12"/>
      <c r="KM152" s="12"/>
      <c r="KN152" s="12"/>
      <c r="KO152" s="12"/>
      <c r="KP152" s="12"/>
      <c r="KQ152" s="12"/>
      <c r="KR152" s="12"/>
      <c r="KS152" s="12"/>
      <c r="KT152" s="12"/>
      <c r="KU152" s="12"/>
      <c r="KV152" s="12"/>
      <c r="KW152" s="12"/>
      <c r="KX152" s="12"/>
      <c r="KY152" s="12"/>
      <c r="KZ152" s="12"/>
      <c r="LA152" s="12"/>
      <c r="LB152" s="12"/>
      <c r="LC152" s="12"/>
      <c r="LD152" s="12"/>
      <c r="LE152" s="12"/>
      <c r="LF152" s="12"/>
      <c r="LG152" s="12"/>
      <c r="LH152" s="12"/>
      <c r="LI152" s="12"/>
      <c r="LJ152" s="12"/>
      <c r="LK152" s="12"/>
      <c r="LL152" s="12"/>
      <c r="LM152" s="12"/>
      <c r="LN152" s="12"/>
      <c r="LO152" s="12"/>
      <c r="LP152" s="12"/>
      <c r="LQ152" s="12"/>
      <c r="LR152" s="12"/>
      <c r="LS152" s="12"/>
      <c r="LT152" s="12"/>
      <c r="LU152" s="12"/>
      <c r="LV152" s="12"/>
      <c r="LW152" s="12"/>
      <c r="LX152" s="12"/>
      <c r="LY152" s="12"/>
      <c r="LZ152" s="12"/>
      <c r="MA152" s="12"/>
      <c r="MB152" s="12"/>
      <c r="MC152" s="12"/>
      <c r="MD152" s="12"/>
      <c r="ME152" s="12"/>
      <c r="MF152" s="12"/>
      <c r="MG152" s="12"/>
      <c r="MH152" s="12"/>
      <c r="MI152" s="12"/>
      <c r="MJ152" s="12"/>
      <c r="MK152" s="12"/>
      <c r="ML152" s="12"/>
      <c r="MM152" s="12"/>
      <c r="MN152" s="12"/>
      <c r="MO152" s="12"/>
      <c r="MP152" s="12"/>
      <c r="MQ152" s="12"/>
      <c r="MR152" s="12"/>
      <c r="MS152" s="12"/>
      <c r="MT152" s="12"/>
      <c r="MU152" s="12"/>
      <c r="MV152" s="12"/>
      <c r="MW152" s="12"/>
      <c r="MX152" s="12"/>
      <c r="MY152" s="12"/>
      <c r="MZ152" s="12"/>
      <c r="NA152" s="12"/>
      <c r="NB152" s="12"/>
      <c r="NC152" s="12"/>
      <c r="ND152" s="12"/>
      <c r="NE152" s="12"/>
      <c r="NF152" s="12"/>
      <c r="NG152" s="12"/>
      <c r="NH152" s="12"/>
      <c r="NI152" s="12"/>
      <c r="NJ152" s="12"/>
      <c r="NK152" s="12"/>
      <c r="NL152" s="12"/>
      <c r="NM152" s="12"/>
      <c r="NN152" s="12"/>
      <c r="NO152" s="12"/>
      <c r="NP152" s="12"/>
      <c r="NQ152" s="12"/>
      <c r="NR152" s="12"/>
      <c r="NS152" s="12"/>
      <c r="NT152" s="12"/>
      <c r="NU152" s="12"/>
      <c r="NV152" s="12"/>
      <c r="NW152" s="12"/>
      <c r="NX152" s="12"/>
      <c r="NY152" s="12"/>
      <c r="NZ152" s="12"/>
      <c r="OA152" s="12"/>
      <c r="OB152" s="12"/>
      <c r="OC152" s="12"/>
      <c r="OD152" s="12"/>
      <c r="OE152" s="12"/>
      <c r="OF152" s="12"/>
      <c r="OG152" s="12"/>
      <c r="OH152" s="12"/>
      <c r="OI152" s="12"/>
      <c r="OJ152" s="12"/>
      <c r="OK152" s="12"/>
      <c r="OL152" s="12"/>
      <c r="OM152" s="12"/>
      <c r="ON152" s="12"/>
      <c r="OO152" s="12"/>
      <c r="OP152" s="12"/>
      <c r="OQ152" s="12"/>
      <c r="OR152" s="12"/>
      <c r="OS152" s="12"/>
      <c r="OT152" s="12"/>
      <c r="OU152" s="12"/>
      <c r="OV152" s="12"/>
      <c r="OW152" s="12"/>
      <c r="OX152" s="12"/>
      <c r="OY152" s="12"/>
      <c r="OZ152" s="12"/>
      <c r="PA152" s="12"/>
      <c r="PB152" s="12"/>
      <c r="PC152" s="12"/>
      <c r="PD152" s="12"/>
      <c r="PE152" s="12"/>
      <c r="PF152" s="12"/>
      <c r="PG152" s="12"/>
      <c r="PH152" s="12"/>
      <c r="PI152" s="12"/>
      <c r="PJ152" s="12"/>
      <c r="PK152" s="12"/>
      <c r="PL152" s="12"/>
      <c r="PM152" s="12"/>
      <c r="PN152" s="12"/>
      <c r="PO152" s="12"/>
      <c r="PP152" s="12"/>
      <c r="PQ152" s="12"/>
      <c r="PR152" s="12"/>
      <c r="PS152" s="12"/>
      <c r="PT152" s="12"/>
      <c r="PU152" s="12"/>
      <c r="PV152" s="12"/>
      <c r="PW152" s="12"/>
      <c r="PX152" s="12"/>
      <c r="PY152" s="12"/>
      <c r="PZ152" s="12"/>
      <c r="QA152" s="12"/>
      <c r="QB152" s="12"/>
      <c r="QC152" s="12"/>
      <c r="QD152" s="12"/>
      <c r="QE152" s="12"/>
      <c r="QF152" s="12"/>
      <c r="QG152" s="12"/>
      <c r="QH152" s="12"/>
      <c r="QI152" s="12"/>
      <c r="QJ152" s="12"/>
      <c r="QK152" s="12"/>
      <c r="QL152" s="12"/>
      <c r="QM152" s="12"/>
      <c r="QN152" s="12"/>
      <c r="QO152" s="12"/>
      <c r="QP152" s="12"/>
      <c r="QQ152" s="12"/>
      <c r="QR152" s="12"/>
      <c r="QS152" s="12"/>
      <c r="QT152" s="12"/>
      <c r="QU152" s="12"/>
      <c r="QV152" s="12"/>
      <c r="QW152" s="12"/>
      <c r="QX152" s="12"/>
      <c r="QY152" s="12"/>
      <c r="QZ152" s="12"/>
      <c r="RA152" s="12"/>
      <c r="RB152" s="12"/>
      <c r="RC152" s="12"/>
      <c r="RD152" s="12"/>
      <c r="RE152" s="12"/>
      <c r="RF152" s="12"/>
      <c r="RG152" s="12"/>
      <c r="RH152" s="12"/>
      <c r="RI152" s="12"/>
      <c r="RJ152" s="12"/>
      <c r="RK152" s="12"/>
      <c r="RL152" s="12"/>
      <c r="RM152" s="12"/>
      <c r="RN152" s="12"/>
      <c r="RO152" s="12"/>
      <c r="RP152" s="12"/>
      <c r="RQ152" s="12"/>
      <c r="RR152" s="12"/>
      <c r="RS152" s="12"/>
      <c r="RT152" s="12"/>
      <c r="RU152" s="12"/>
      <c r="RV152" s="12"/>
      <c r="RW152" s="12"/>
      <c r="RX152" s="12"/>
      <c r="RY152" s="12"/>
      <c r="RZ152" s="12"/>
      <c r="SA152" s="12"/>
      <c r="SB152" s="12"/>
      <c r="SC152" s="12"/>
      <c r="SD152" s="12"/>
      <c r="SE152" s="12"/>
      <c r="SF152" s="12"/>
      <c r="SG152" s="12"/>
      <c r="SH152" s="12"/>
      <c r="SI152" s="12"/>
      <c r="SJ152" s="12"/>
      <c r="SK152" s="12"/>
      <c r="SL152" s="12"/>
      <c r="SM152" s="12"/>
      <c r="SN152" s="12"/>
      <c r="SO152" s="12"/>
      <c r="SP152" s="12"/>
      <c r="SQ152" s="12"/>
      <c r="SR152" s="12"/>
      <c r="SS152" s="12"/>
      <c r="ST152" s="12"/>
      <c r="SU152" s="12"/>
      <c r="SV152" s="12"/>
      <c r="SW152" s="12"/>
      <c r="SX152" s="12"/>
      <c r="SY152" s="12"/>
      <c r="SZ152" s="12"/>
      <c r="TA152" s="12"/>
      <c r="TB152" s="12"/>
      <c r="TC152" s="12"/>
      <c r="TD152" s="12"/>
      <c r="TE152" s="12"/>
      <c r="TF152" s="12"/>
      <c r="TG152" s="12"/>
      <c r="TH152" s="12"/>
      <c r="TI152" s="12"/>
      <c r="TJ152" s="12"/>
      <c r="TK152" s="12"/>
      <c r="TL152" s="12"/>
      <c r="TM152" s="12"/>
      <c r="TN152" s="12"/>
      <c r="TO152" s="12"/>
      <c r="TP152" s="12"/>
      <c r="TQ152" s="12"/>
      <c r="TR152" s="12"/>
      <c r="TS152" s="12"/>
      <c r="TT152" s="12"/>
      <c r="TU152" s="12"/>
      <c r="TV152" s="12"/>
      <c r="TW152" s="12"/>
      <c r="TX152" s="12"/>
      <c r="TY152" s="12"/>
      <c r="TZ152" s="12"/>
      <c r="UA152" s="12"/>
      <c r="UB152" s="12"/>
      <c r="UC152" s="12"/>
      <c r="UD152" s="12"/>
      <c r="UE152" s="12"/>
      <c r="UF152" s="12"/>
      <c r="UG152" s="12"/>
      <c r="UH152" s="12"/>
      <c r="UI152" s="12"/>
      <c r="UJ152" s="12"/>
      <c r="UK152" s="12"/>
      <c r="UL152" s="12"/>
      <c r="UM152" s="12"/>
      <c r="UN152" s="12"/>
      <c r="UO152" s="12"/>
      <c r="UP152" s="12"/>
      <c r="UQ152" s="12"/>
      <c r="UR152" s="12"/>
      <c r="US152" s="12"/>
      <c r="UT152" s="12"/>
      <c r="UU152" s="12"/>
      <c r="UV152" s="12"/>
      <c r="UW152" s="12"/>
      <c r="UX152" s="12"/>
      <c r="UY152" s="12"/>
      <c r="UZ152" s="12"/>
      <c r="VA152" s="12"/>
      <c r="VB152" s="12"/>
      <c r="VC152" s="12"/>
      <c r="VD152" s="12"/>
      <c r="VE152" s="12"/>
      <c r="VF152" s="12"/>
      <c r="VG152" s="12"/>
      <c r="VH152" s="12"/>
      <c r="VI152" s="12"/>
      <c r="VJ152" s="12"/>
      <c r="VK152" s="12"/>
      <c r="VL152" s="12"/>
      <c r="VM152" s="12"/>
      <c r="VN152" s="12"/>
      <c r="VO152" s="12"/>
      <c r="VP152" s="12"/>
      <c r="VQ152" s="12"/>
      <c r="VR152" s="12"/>
      <c r="VS152" s="12"/>
      <c r="VT152" s="12"/>
      <c r="VU152" s="12"/>
      <c r="VV152" s="12"/>
      <c r="VW152" s="12"/>
      <c r="VX152" s="12"/>
      <c r="VY152" s="12"/>
      <c r="VZ152" s="12"/>
      <c r="WA152" s="12"/>
      <c r="WB152" s="12"/>
      <c r="WC152" s="12"/>
      <c r="WD152" s="12"/>
      <c r="WE152" s="12"/>
      <c r="WF152" s="12"/>
      <c r="WG152" s="12"/>
      <c r="WH152" s="12"/>
      <c r="WI152" s="12"/>
      <c r="WJ152" s="12"/>
      <c r="WK152" s="12"/>
      <c r="WL152" s="12"/>
      <c r="WM152" s="12"/>
      <c r="WN152" s="12"/>
      <c r="WO152" s="12"/>
      <c r="WP152" s="12"/>
      <c r="WQ152" s="12"/>
      <c r="WR152" s="12"/>
      <c r="WS152" s="12"/>
      <c r="WT152" s="12"/>
      <c r="WU152" s="12"/>
      <c r="WV152" s="12"/>
      <c r="WW152" s="12"/>
      <c r="WX152" s="12"/>
      <c r="WY152" s="12"/>
      <c r="WZ152" s="12"/>
      <c r="XA152" s="12"/>
      <c r="XB152" s="12"/>
      <c r="XC152" s="12"/>
      <c r="XD152" s="12"/>
      <c r="XE152" s="12"/>
      <c r="XF152" s="12"/>
      <c r="XG152" s="12"/>
      <c r="XH152" s="12"/>
      <c r="XI152" s="12"/>
      <c r="XJ152" s="12"/>
      <c r="XK152" s="12"/>
      <c r="XL152" s="12"/>
      <c r="XM152" s="12"/>
      <c r="XN152" s="12"/>
      <c r="XO152" s="12"/>
      <c r="XP152" s="12"/>
      <c r="XQ152" s="12"/>
      <c r="XR152" s="12"/>
      <c r="XS152" s="12"/>
      <c r="XT152" s="12"/>
      <c r="XU152" s="12"/>
      <c r="XV152" s="12"/>
      <c r="XW152" s="12"/>
      <c r="XX152" s="12"/>
      <c r="XY152" s="12"/>
      <c r="XZ152" s="12"/>
      <c r="YA152" s="12"/>
      <c r="YB152" s="12"/>
      <c r="YC152" s="12"/>
      <c r="YD152" s="12"/>
      <c r="YE152" s="12"/>
      <c r="YF152" s="12"/>
      <c r="YG152" s="12"/>
      <c r="YH152" s="12"/>
      <c r="YI152" s="12"/>
      <c r="YJ152" s="12"/>
      <c r="YK152" s="12"/>
      <c r="YL152" s="12"/>
      <c r="YM152" s="12"/>
      <c r="YN152" s="12"/>
      <c r="YO152" s="12"/>
      <c r="YP152" s="12"/>
      <c r="YQ152" s="12"/>
      <c r="YR152" s="12"/>
      <c r="YS152" s="12"/>
      <c r="YT152" s="12"/>
      <c r="YU152" s="12"/>
      <c r="YV152" s="12"/>
      <c r="YW152" s="12"/>
      <c r="YX152" s="12"/>
      <c r="YY152" s="12"/>
      <c r="YZ152" s="12"/>
      <c r="ZA152" s="12"/>
      <c r="ZB152" s="12"/>
      <c r="ZC152" s="12"/>
      <c r="ZD152" s="12"/>
      <c r="ZE152" s="12"/>
      <c r="ZF152" s="12"/>
      <c r="ZG152" s="12"/>
      <c r="ZH152" s="12"/>
      <c r="ZI152" s="12"/>
      <c r="ZJ152" s="12"/>
      <c r="ZK152" s="12"/>
      <c r="ZL152" s="12"/>
      <c r="ZM152" s="12"/>
      <c r="ZN152" s="12"/>
      <c r="ZO152" s="12"/>
      <c r="ZP152" s="12"/>
      <c r="ZQ152" s="12"/>
      <c r="ZR152" s="12"/>
      <c r="ZS152" s="12"/>
      <c r="ZT152" s="12"/>
      <c r="ZU152" s="12"/>
      <c r="ZV152" s="12"/>
      <c r="ZW152" s="12"/>
      <c r="ZX152" s="12"/>
      <c r="ZY152" s="12"/>
      <c r="ZZ152" s="12"/>
      <c r="AAA152" s="12"/>
      <c r="AAB152" s="12"/>
      <c r="AAC152" s="12"/>
      <c r="AAD152" s="12"/>
      <c r="AAE152" s="12"/>
      <c r="AAF152" s="12"/>
      <c r="AAG152" s="12"/>
      <c r="AAH152" s="12"/>
      <c r="AAI152" s="12"/>
      <c r="AAJ152" s="12"/>
      <c r="AAK152" s="12"/>
      <c r="AAL152" s="12"/>
      <c r="AAM152" s="12"/>
      <c r="AAN152" s="12"/>
      <c r="AAO152" s="12"/>
      <c r="AAP152" s="12"/>
      <c r="AAQ152" s="12"/>
      <c r="AAR152" s="12"/>
      <c r="AAS152" s="12"/>
      <c r="AAT152" s="12"/>
      <c r="AAU152" s="12"/>
      <c r="AAV152" s="12"/>
      <c r="AAW152" s="12"/>
      <c r="AAX152" s="12"/>
      <c r="AAY152" s="12"/>
      <c r="AAZ152" s="12"/>
      <c r="ABA152" s="12"/>
      <c r="ABB152" s="12"/>
      <c r="ABC152" s="12"/>
      <c r="ABD152" s="12"/>
      <c r="ABE152" s="12"/>
      <c r="ABF152" s="12"/>
      <c r="ABG152" s="12"/>
      <c r="ABH152" s="12"/>
      <c r="ABI152" s="12"/>
      <c r="ABJ152" s="12"/>
      <c r="ABK152" s="12"/>
      <c r="ABL152" s="12"/>
      <c r="ABM152" s="12"/>
      <c r="ABN152" s="12"/>
      <c r="ABO152" s="12"/>
      <c r="ABP152" s="12"/>
      <c r="ABQ152" s="12"/>
      <c r="ABR152" s="12"/>
      <c r="ABS152" s="12"/>
      <c r="ABT152" s="12"/>
      <c r="ABU152" s="12"/>
      <c r="ABV152" s="12"/>
      <c r="ABW152" s="12"/>
      <c r="ABX152" s="12"/>
      <c r="ABY152" s="12"/>
      <c r="ABZ152" s="12"/>
      <c r="ACA152" s="12"/>
      <c r="ACB152" s="12"/>
      <c r="ACC152" s="12"/>
      <c r="ACD152" s="12"/>
      <c r="ACE152" s="12"/>
      <c r="ACF152" s="12"/>
      <c r="ACG152" s="12"/>
      <c r="ACH152" s="12"/>
      <c r="ACI152" s="12"/>
      <c r="ACJ152" s="12"/>
      <c r="ACK152" s="12"/>
      <c r="ACL152" s="12"/>
      <c r="ACM152" s="12"/>
      <c r="ACN152" s="12"/>
      <c r="ACO152" s="12"/>
      <c r="ACP152" s="12"/>
      <c r="ACQ152" s="12"/>
      <c r="ACR152" s="12"/>
      <c r="ACS152" s="12"/>
      <c r="ACT152" s="12"/>
      <c r="ACU152" s="12"/>
      <c r="ACV152" s="12"/>
      <c r="ACW152" s="12"/>
      <c r="ACX152" s="12"/>
      <c r="ACY152" s="12"/>
      <c r="ACZ152" s="12"/>
      <c r="ADA152" s="12"/>
    </row>
    <row r="153" spans="1:786" s="99" customFormat="1" ht="39.6" customHeight="1" x14ac:dyDescent="0.3">
      <c r="A153" s="64">
        <v>3</v>
      </c>
      <c r="B153" s="44" t="s">
        <v>531</v>
      </c>
      <c r="C153" s="45" t="s">
        <v>73</v>
      </c>
      <c r="D153" s="46"/>
      <c r="E153" s="46"/>
      <c r="F153" s="46"/>
      <c r="G153" s="97"/>
      <c r="H153" s="46">
        <v>1</v>
      </c>
      <c r="I153" s="46" t="s">
        <v>41</v>
      </c>
      <c r="J153" s="46" t="s">
        <v>56</v>
      </c>
      <c r="K153" s="48">
        <v>2000</v>
      </c>
      <c r="L153" s="113">
        <v>36595</v>
      </c>
      <c r="M153" s="50">
        <v>20000</v>
      </c>
      <c r="N153" s="51"/>
      <c r="O153" s="51"/>
      <c r="P153" s="52" t="s">
        <v>532</v>
      </c>
      <c r="Q153" s="53" t="s">
        <v>533</v>
      </c>
      <c r="R153" s="54"/>
      <c r="S153" s="55" t="str">
        <f t="shared" si="16"/>
        <v>Pb Zn</v>
      </c>
      <c r="T153" s="56"/>
      <c r="U153" s="56"/>
      <c r="V153" s="56"/>
      <c r="W153" s="56"/>
      <c r="X153" s="56"/>
      <c r="Y153" s="56"/>
      <c r="Z153" s="56" t="s">
        <v>328</v>
      </c>
      <c r="AA153" s="12"/>
      <c r="AB153" s="57">
        <f t="shared" si="33"/>
        <v>1.0544891448251209E-2</v>
      </c>
      <c r="AC153" s="57">
        <f t="shared" si="34"/>
        <v>0</v>
      </c>
      <c r="AD153" s="57">
        <f t="shared" si="35"/>
        <v>0</v>
      </c>
      <c r="AE153" s="57">
        <f t="shared" si="36"/>
        <v>1.0544891448251209E-2</v>
      </c>
      <c r="AF153" s="58"/>
      <c r="AG153" s="58">
        <f t="shared" si="37"/>
        <v>0</v>
      </c>
      <c r="AH153" s="58">
        <f t="shared" si="38"/>
        <v>0</v>
      </c>
      <c r="AI153" s="58">
        <f t="shared" si="39"/>
        <v>1.0544891448251209E-2</v>
      </c>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c r="DA153" s="12"/>
      <c r="DB153" s="12"/>
      <c r="DC153" s="12"/>
      <c r="DD153" s="12"/>
      <c r="DE153" s="12"/>
      <c r="DF153" s="12"/>
      <c r="DG153" s="12"/>
      <c r="DH153" s="12"/>
      <c r="DI153" s="12"/>
      <c r="DJ153" s="12"/>
      <c r="DK153" s="12"/>
      <c r="DL153" s="12"/>
      <c r="DM153" s="12"/>
      <c r="DN153" s="12"/>
      <c r="DO153" s="12"/>
      <c r="DP153" s="12"/>
      <c r="DQ153" s="12"/>
      <c r="DR153" s="12"/>
      <c r="DS153" s="12"/>
      <c r="DT153" s="12"/>
      <c r="DU153" s="12"/>
      <c r="DV153" s="12"/>
      <c r="DW153" s="12"/>
      <c r="DX153" s="12"/>
      <c r="DY153" s="12"/>
      <c r="DZ153" s="12"/>
      <c r="EA153" s="12"/>
      <c r="EB153" s="12"/>
      <c r="EC153" s="12"/>
      <c r="ED153" s="12"/>
      <c r="EE153" s="12"/>
      <c r="EF153" s="12"/>
      <c r="EG153" s="12"/>
      <c r="EH153" s="12"/>
      <c r="EI153" s="12"/>
      <c r="EJ153" s="12"/>
      <c r="EK153" s="12"/>
      <c r="EL153" s="12"/>
      <c r="EM153" s="12"/>
      <c r="EN153" s="12"/>
      <c r="EO153" s="12"/>
      <c r="EP153" s="12"/>
      <c r="EQ153" s="12"/>
      <c r="ER153" s="12"/>
      <c r="ES153" s="12"/>
      <c r="ET153" s="12"/>
      <c r="EU153" s="12"/>
      <c r="EV153" s="12"/>
      <c r="EW153" s="12"/>
      <c r="EX153" s="12"/>
      <c r="EY153" s="12"/>
      <c r="EZ153" s="12"/>
      <c r="FA153" s="12"/>
      <c r="FB153" s="12"/>
      <c r="FC153" s="12"/>
      <c r="FD153" s="12"/>
      <c r="FE153" s="12"/>
      <c r="FF153" s="12"/>
      <c r="FG153" s="12"/>
      <c r="FH153" s="12"/>
      <c r="FI153" s="12"/>
      <c r="FJ153" s="12"/>
      <c r="FK153" s="12"/>
      <c r="FL153" s="12"/>
      <c r="FM153" s="12"/>
      <c r="FN153" s="12"/>
      <c r="FO153" s="12"/>
      <c r="FP153" s="12"/>
      <c r="FQ153" s="12"/>
      <c r="FR153" s="12"/>
      <c r="FS153" s="12"/>
      <c r="FT153" s="12"/>
      <c r="FU153" s="12"/>
      <c r="FV153" s="12"/>
      <c r="FW153" s="12"/>
      <c r="FX153" s="12"/>
      <c r="FY153" s="12"/>
      <c r="FZ153" s="12"/>
      <c r="GA153" s="12"/>
      <c r="GB153" s="12"/>
      <c r="GC153" s="12"/>
      <c r="GD153" s="12"/>
      <c r="GE153" s="12"/>
      <c r="GF153" s="12"/>
      <c r="GG153" s="12"/>
      <c r="GH153" s="12"/>
      <c r="GI153" s="12"/>
      <c r="GJ153" s="12"/>
      <c r="GK153" s="12"/>
      <c r="GL153" s="12"/>
      <c r="GM153" s="12"/>
      <c r="GN153" s="12"/>
      <c r="GO153" s="12"/>
      <c r="GP153" s="12"/>
      <c r="GQ153" s="12"/>
      <c r="GR153" s="12"/>
      <c r="GS153" s="12"/>
      <c r="GT153" s="12"/>
      <c r="GU153" s="12"/>
      <c r="GV153" s="12"/>
      <c r="GW153" s="12"/>
      <c r="GX153" s="12"/>
      <c r="GY153" s="12"/>
      <c r="GZ153" s="12"/>
      <c r="HA153" s="12"/>
      <c r="HB153" s="12"/>
      <c r="HC153" s="12"/>
      <c r="HD153" s="12"/>
      <c r="HE153" s="12"/>
      <c r="HF153" s="12"/>
      <c r="HG153" s="12"/>
      <c r="HH153" s="12"/>
      <c r="HI153" s="12"/>
      <c r="HJ153" s="12"/>
      <c r="HK153" s="12"/>
      <c r="HL153" s="12"/>
      <c r="HM153" s="12"/>
      <c r="HN153" s="12"/>
      <c r="HO153" s="12"/>
      <c r="HP153" s="12"/>
      <c r="HQ153" s="12"/>
      <c r="HR153" s="12"/>
      <c r="HS153" s="12"/>
      <c r="HT153" s="12"/>
      <c r="HU153" s="12"/>
      <c r="HV153" s="12"/>
      <c r="HW153" s="12"/>
      <c r="HX153" s="12"/>
      <c r="HY153" s="12"/>
      <c r="HZ153" s="12"/>
      <c r="IA153" s="12"/>
      <c r="IB153" s="12"/>
      <c r="IC153" s="12"/>
      <c r="ID153" s="12"/>
      <c r="IE153" s="12"/>
      <c r="IF153" s="12"/>
      <c r="IG153" s="12"/>
      <c r="IH153" s="12"/>
      <c r="II153" s="12"/>
      <c r="IJ153" s="12"/>
      <c r="IK153" s="12"/>
      <c r="IL153" s="12"/>
      <c r="IM153" s="12"/>
      <c r="IN153" s="12"/>
      <c r="IO153" s="12"/>
      <c r="IP153" s="12"/>
      <c r="IQ153" s="12"/>
      <c r="IR153" s="12"/>
      <c r="IS153" s="12"/>
      <c r="IT153" s="12"/>
      <c r="IU153" s="12"/>
      <c r="IV153" s="12"/>
      <c r="IW153" s="12"/>
      <c r="IX153" s="12"/>
      <c r="IY153" s="12"/>
      <c r="IZ153" s="12"/>
      <c r="JA153" s="12"/>
      <c r="JB153" s="12"/>
      <c r="JC153" s="12"/>
      <c r="JD153" s="12"/>
      <c r="JE153" s="12"/>
      <c r="JF153" s="12"/>
      <c r="JG153" s="12"/>
      <c r="JH153" s="12"/>
      <c r="JI153" s="12"/>
      <c r="JJ153" s="12"/>
      <c r="JK153" s="12"/>
      <c r="JL153" s="12"/>
      <c r="JM153" s="12"/>
      <c r="JN153" s="12"/>
      <c r="JO153" s="12"/>
      <c r="JP153" s="12"/>
      <c r="JQ153" s="12"/>
      <c r="JR153" s="12"/>
      <c r="JS153" s="12"/>
      <c r="JT153" s="12"/>
      <c r="JU153" s="12"/>
      <c r="JV153" s="12"/>
      <c r="JW153" s="12"/>
      <c r="JX153" s="12"/>
      <c r="JY153" s="12"/>
      <c r="JZ153" s="12"/>
      <c r="KA153" s="12"/>
      <c r="KB153" s="12"/>
      <c r="KC153" s="12"/>
      <c r="KD153" s="12"/>
      <c r="KE153" s="12"/>
      <c r="KF153" s="12"/>
      <c r="KG153" s="12"/>
      <c r="KH153" s="12"/>
      <c r="KI153" s="12"/>
      <c r="KJ153" s="12"/>
      <c r="KK153" s="12"/>
      <c r="KL153" s="12"/>
      <c r="KM153" s="12"/>
      <c r="KN153" s="12"/>
      <c r="KO153" s="12"/>
      <c r="KP153" s="12"/>
      <c r="KQ153" s="12"/>
      <c r="KR153" s="12"/>
      <c r="KS153" s="12"/>
      <c r="KT153" s="12"/>
      <c r="KU153" s="12"/>
      <c r="KV153" s="12"/>
      <c r="KW153" s="12"/>
      <c r="KX153" s="12"/>
      <c r="KY153" s="12"/>
      <c r="KZ153" s="12"/>
      <c r="LA153" s="12"/>
      <c r="LB153" s="12"/>
      <c r="LC153" s="12"/>
      <c r="LD153" s="12"/>
      <c r="LE153" s="12"/>
      <c r="LF153" s="12"/>
      <c r="LG153" s="12"/>
      <c r="LH153" s="12"/>
      <c r="LI153" s="12"/>
      <c r="LJ153" s="12"/>
      <c r="LK153" s="12"/>
      <c r="LL153" s="12"/>
      <c r="LM153" s="12"/>
      <c r="LN153" s="12"/>
      <c r="LO153" s="12"/>
      <c r="LP153" s="12"/>
      <c r="LQ153" s="12"/>
      <c r="LR153" s="12"/>
      <c r="LS153" s="12"/>
      <c r="LT153" s="12"/>
      <c r="LU153" s="12"/>
      <c r="LV153" s="12"/>
      <c r="LW153" s="12"/>
      <c r="LX153" s="12"/>
      <c r="LY153" s="12"/>
      <c r="LZ153" s="12"/>
      <c r="MA153" s="12"/>
      <c r="MB153" s="12"/>
      <c r="MC153" s="12"/>
      <c r="MD153" s="12"/>
      <c r="ME153" s="12"/>
      <c r="MF153" s="12"/>
      <c r="MG153" s="12"/>
      <c r="MH153" s="12"/>
      <c r="MI153" s="12"/>
      <c r="MJ153" s="12"/>
      <c r="MK153" s="12"/>
      <c r="ML153" s="12"/>
      <c r="MM153" s="12"/>
      <c r="MN153" s="12"/>
      <c r="MO153" s="12"/>
      <c r="MP153" s="12"/>
      <c r="MQ153" s="12"/>
      <c r="MR153" s="12"/>
      <c r="MS153" s="12"/>
      <c r="MT153" s="12"/>
      <c r="MU153" s="12"/>
      <c r="MV153" s="12"/>
      <c r="MW153" s="12"/>
      <c r="MX153" s="12"/>
      <c r="MY153" s="12"/>
      <c r="MZ153" s="12"/>
      <c r="NA153" s="12"/>
      <c r="NB153" s="12"/>
      <c r="NC153" s="12"/>
      <c r="ND153" s="12"/>
      <c r="NE153" s="12"/>
      <c r="NF153" s="12"/>
      <c r="NG153" s="12"/>
      <c r="NH153" s="12"/>
      <c r="NI153" s="12"/>
      <c r="NJ153" s="12"/>
      <c r="NK153" s="12"/>
      <c r="NL153" s="12"/>
      <c r="NM153" s="12"/>
      <c r="NN153" s="12"/>
      <c r="NO153" s="12"/>
      <c r="NP153" s="12"/>
      <c r="NQ153" s="12"/>
      <c r="NR153" s="12"/>
      <c r="NS153" s="12"/>
      <c r="NT153" s="12"/>
      <c r="NU153" s="12"/>
      <c r="NV153" s="12"/>
      <c r="NW153" s="12"/>
      <c r="NX153" s="12"/>
      <c r="NY153" s="12"/>
      <c r="NZ153" s="12"/>
      <c r="OA153" s="12"/>
      <c r="OB153" s="12"/>
      <c r="OC153" s="12"/>
      <c r="OD153" s="12"/>
      <c r="OE153" s="12"/>
      <c r="OF153" s="12"/>
      <c r="OG153" s="12"/>
      <c r="OH153" s="12"/>
      <c r="OI153" s="12"/>
      <c r="OJ153" s="12"/>
      <c r="OK153" s="12"/>
      <c r="OL153" s="12"/>
      <c r="OM153" s="12"/>
      <c r="ON153" s="12"/>
      <c r="OO153" s="12"/>
      <c r="OP153" s="12"/>
      <c r="OQ153" s="12"/>
      <c r="OR153" s="12"/>
      <c r="OS153" s="12"/>
      <c r="OT153" s="12"/>
      <c r="OU153" s="12"/>
      <c r="OV153" s="12"/>
      <c r="OW153" s="12"/>
      <c r="OX153" s="12"/>
      <c r="OY153" s="12"/>
      <c r="OZ153" s="12"/>
      <c r="PA153" s="12"/>
      <c r="PB153" s="12"/>
      <c r="PC153" s="12"/>
      <c r="PD153" s="12"/>
      <c r="PE153" s="12"/>
      <c r="PF153" s="12"/>
      <c r="PG153" s="12"/>
      <c r="PH153" s="12"/>
      <c r="PI153" s="12"/>
      <c r="PJ153" s="12"/>
      <c r="PK153" s="12"/>
      <c r="PL153" s="12"/>
      <c r="PM153" s="12"/>
      <c r="PN153" s="12"/>
      <c r="PO153" s="12"/>
      <c r="PP153" s="12"/>
      <c r="PQ153" s="12"/>
      <c r="PR153" s="12"/>
      <c r="PS153" s="12"/>
      <c r="PT153" s="12"/>
      <c r="PU153" s="12"/>
      <c r="PV153" s="12"/>
      <c r="PW153" s="12"/>
      <c r="PX153" s="12"/>
      <c r="PY153" s="12"/>
      <c r="PZ153" s="12"/>
      <c r="QA153" s="12"/>
      <c r="QB153" s="12"/>
      <c r="QC153" s="12"/>
      <c r="QD153" s="12"/>
      <c r="QE153" s="12"/>
      <c r="QF153" s="12"/>
      <c r="QG153" s="12"/>
      <c r="QH153" s="12"/>
      <c r="QI153" s="12"/>
      <c r="QJ153" s="12"/>
      <c r="QK153" s="12"/>
      <c r="QL153" s="12"/>
      <c r="QM153" s="12"/>
      <c r="QN153" s="12"/>
      <c r="QO153" s="12"/>
      <c r="QP153" s="12"/>
      <c r="QQ153" s="12"/>
      <c r="QR153" s="12"/>
      <c r="QS153" s="12"/>
      <c r="QT153" s="12"/>
      <c r="QU153" s="12"/>
      <c r="QV153" s="12"/>
      <c r="QW153" s="12"/>
      <c r="QX153" s="12"/>
      <c r="QY153" s="12"/>
      <c r="QZ153" s="12"/>
      <c r="RA153" s="12"/>
      <c r="RB153" s="12"/>
      <c r="RC153" s="12"/>
      <c r="RD153" s="12"/>
      <c r="RE153" s="12"/>
      <c r="RF153" s="12"/>
      <c r="RG153" s="12"/>
      <c r="RH153" s="12"/>
      <c r="RI153" s="12"/>
      <c r="RJ153" s="12"/>
      <c r="RK153" s="12"/>
      <c r="RL153" s="12"/>
      <c r="RM153" s="12"/>
      <c r="RN153" s="12"/>
      <c r="RO153" s="12"/>
      <c r="RP153" s="12"/>
      <c r="RQ153" s="12"/>
      <c r="RR153" s="12"/>
      <c r="RS153" s="12"/>
      <c r="RT153" s="12"/>
      <c r="RU153" s="12"/>
      <c r="RV153" s="12"/>
      <c r="RW153" s="12"/>
      <c r="RX153" s="12"/>
      <c r="RY153" s="12"/>
      <c r="RZ153" s="12"/>
      <c r="SA153" s="12"/>
      <c r="SB153" s="12"/>
      <c r="SC153" s="12"/>
      <c r="SD153" s="12"/>
      <c r="SE153" s="12"/>
      <c r="SF153" s="12"/>
      <c r="SG153" s="12"/>
      <c r="SH153" s="12"/>
      <c r="SI153" s="12"/>
      <c r="SJ153" s="12"/>
      <c r="SK153" s="12"/>
      <c r="SL153" s="12"/>
      <c r="SM153" s="12"/>
      <c r="SN153" s="12"/>
      <c r="SO153" s="12"/>
      <c r="SP153" s="12"/>
      <c r="SQ153" s="12"/>
      <c r="SR153" s="12"/>
      <c r="SS153" s="12"/>
      <c r="ST153" s="12"/>
      <c r="SU153" s="12"/>
      <c r="SV153" s="12"/>
      <c r="SW153" s="12"/>
      <c r="SX153" s="12"/>
      <c r="SY153" s="12"/>
      <c r="SZ153" s="12"/>
      <c r="TA153" s="12"/>
      <c r="TB153" s="12"/>
      <c r="TC153" s="12"/>
      <c r="TD153" s="12"/>
      <c r="TE153" s="12"/>
      <c r="TF153" s="12"/>
      <c r="TG153" s="12"/>
      <c r="TH153" s="12"/>
      <c r="TI153" s="12"/>
      <c r="TJ153" s="12"/>
      <c r="TK153" s="12"/>
      <c r="TL153" s="12"/>
      <c r="TM153" s="12"/>
      <c r="TN153" s="12"/>
      <c r="TO153" s="12"/>
      <c r="TP153" s="12"/>
      <c r="TQ153" s="12"/>
      <c r="TR153" s="12"/>
      <c r="TS153" s="12"/>
      <c r="TT153" s="12"/>
      <c r="TU153" s="12"/>
      <c r="TV153" s="12"/>
      <c r="TW153" s="12"/>
      <c r="TX153" s="12"/>
      <c r="TY153" s="12"/>
      <c r="TZ153" s="12"/>
      <c r="UA153" s="12"/>
      <c r="UB153" s="12"/>
      <c r="UC153" s="12"/>
      <c r="UD153" s="12"/>
      <c r="UE153" s="12"/>
      <c r="UF153" s="12"/>
      <c r="UG153" s="12"/>
      <c r="UH153" s="12"/>
      <c r="UI153" s="12"/>
      <c r="UJ153" s="12"/>
      <c r="UK153" s="12"/>
      <c r="UL153" s="12"/>
      <c r="UM153" s="12"/>
      <c r="UN153" s="12"/>
      <c r="UO153" s="12"/>
      <c r="UP153" s="12"/>
      <c r="UQ153" s="12"/>
      <c r="UR153" s="12"/>
      <c r="US153" s="12"/>
      <c r="UT153" s="12"/>
      <c r="UU153" s="12"/>
      <c r="UV153" s="12"/>
      <c r="UW153" s="12"/>
      <c r="UX153" s="12"/>
      <c r="UY153" s="12"/>
      <c r="UZ153" s="12"/>
      <c r="VA153" s="12"/>
      <c r="VB153" s="12"/>
      <c r="VC153" s="12"/>
      <c r="VD153" s="12"/>
      <c r="VE153" s="12"/>
      <c r="VF153" s="12"/>
      <c r="VG153" s="12"/>
      <c r="VH153" s="12"/>
      <c r="VI153" s="12"/>
      <c r="VJ153" s="12"/>
      <c r="VK153" s="12"/>
      <c r="VL153" s="12"/>
      <c r="VM153" s="12"/>
      <c r="VN153" s="12"/>
      <c r="VO153" s="12"/>
      <c r="VP153" s="12"/>
      <c r="VQ153" s="12"/>
      <c r="VR153" s="12"/>
      <c r="VS153" s="12"/>
      <c r="VT153" s="12"/>
      <c r="VU153" s="12"/>
      <c r="VV153" s="12"/>
      <c r="VW153" s="12"/>
      <c r="VX153" s="12"/>
      <c r="VY153" s="12"/>
      <c r="VZ153" s="12"/>
      <c r="WA153" s="12"/>
      <c r="WB153" s="12"/>
      <c r="WC153" s="12"/>
      <c r="WD153" s="12"/>
      <c r="WE153" s="12"/>
      <c r="WF153" s="12"/>
      <c r="WG153" s="12"/>
      <c r="WH153" s="12"/>
      <c r="WI153" s="12"/>
      <c r="WJ153" s="12"/>
      <c r="WK153" s="12"/>
      <c r="WL153" s="12"/>
      <c r="WM153" s="12"/>
      <c r="WN153" s="12"/>
      <c r="WO153" s="12"/>
      <c r="WP153" s="12"/>
      <c r="WQ153" s="12"/>
      <c r="WR153" s="12"/>
      <c r="WS153" s="12"/>
      <c r="WT153" s="12"/>
      <c r="WU153" s="12"/>
      <c r="WV153" s="12"/>
      <c r="WW153" s="12"/>
      <c r="WX153" s="12"/>
      <c r="WY153" s="12"/>
      <c r="WZ153" s="12"/>
      <c r="XA153" s="12"/>
      <c r="XB153" s="12"/>
      <c r="XC153" s="12"/>
      <c r="XD153" s="12"/>
      <c r="XE153" s="12"/>
      <c r="XF153" s="12"/>
      <c r="XG153" s="12"/>
      <c r="XH153" s="12"/>
      <c r="XI153" s="12"/>
      <c r="XJ153" s="12"/>
      <c r="XK153" s="12"/>
      <c r="XL153" s="12"/>
      <c r="XM153" s="12"/>
      <c r="XN153" s="12"/>
      <c r="XO153" s="12"/>
      <c r="XP153" s="12"/>
      <c r="XQ153" s="12"/>
      <c r="XR153" s="12"/>
      <c r="XS153" s="12"/>
      <c r="XT153" s="12"/>
      <c r="XU153" s="12"/>
      <c r="XV153" s="12"/>
      <c r="XW153" s="12"/>
      <c r="XX153" s="12"/>
      <c r="XY153" s="12"/>
      <c r="XZ153" s="12"/>
      <c r="YA153" s="12"/>
      <c r="YB153" s="12"/>
      <c r="YC153" s="12"/>
      <c r="YD153" s="12"/>
      <c r="YE153" s="12"/>
      <c r="YF153" s="12"/>
      <c r="YG153" s="12"/>
      <c r="YH153" s="12"/>
      <c r="YI153" s="12"/>
      <c r="YJ153" s="12"/>
      <c r="YK153" s="12"/>
      <c r="YL153" s="12"/>
      <c r="YM153" s="12"/>
      <c r="YN153" s="12"/>
      <c r="YO153" s="12"/>
      <c r="YP153" s="12"/>
      <c r="YQ153" s="12"/>
      <c r="YR153" s="12"/>
      <c r="YS153" s="12"/>
      <c r="YT153" s="12"/>
      <c r="YU153" s="12"/>
      <c r="YV153" s="12"/>
      <c r="YW153" s="12"/>
      <c r="YX153" s="12"/>
      <c r="YY153" s="12"/>
      <c r="YZ153" s="12"/>
      <c r="ZA153" s="12"/>
      <c r="ZB153" s="12"/>
      <c r="ZC153" s="12"/>
      <c r="ZD153" s="12"/>
      <c r="ZE153" s="12"/>
      <c r="ZF153" s="12"/>
      <c r="ZG153" s="12"/>
      <c r="ZH153" s="12"/>
      <c r="ZI153" s="12"/>
      <c r="ZJ153" s="12"/>
      <c r="ZK153" s="12"/>
      <c r="ZL153" s="12"/>
      <c r="ZM153" s="12"/>
      <c r="ZN153" s="12"/>
      <c r="ZO153" s="12"/>
      <c r="ZP153" s="12"/>
      <c r="ZQ153" s="12"/>
      <c r="ZR153" s="12"/>
      <c r="ZS153" s="12"/>
      <c r="ZT153" s="12"/>
      <c r="ZU153" s="12"/>
      <c r="ZV153" s="12"/>
      <c r="ZW153" s="12"/>
      <c r="ZX153" s="12"/>
      <c r="ZY153" s="12"/>
      <c r="ZZ153" s="12"/>
      <c r="AAA153" s="12"/>
      <c r="AAB153" s="12"/>
      <c r="AAC153" s="12"/>
      <c r="AAD153" s="12"/>
      <c r="AAE153" s="12"/>
      <c r="AAF153" s="12"/>
      <c r="AAG153" s="12"/>
      <c r="AAH153" s="12"/>
      <c r="AAI153" s="12"/>
      <c r="AAJ153" s="12"/>
      <c r="AAK153" s="12"/>
      <c r="AAL153" s="12"/>
      <c r="AAM153" s="12"/>
      <c r="AAN153" s="12"/>
      <c r="AAO153" s="12"/>
      <c r="AAP153" s="12"/>
      <c r="AAQ153" s="12"/>
      <c r="AAR153" s="12"/>
      <c r="AAS153" s="12"/>
      <c r="AAT153" s="12"/>
      <c r="AAU153" s="12"/>
      <c r="AAV153" s="12"/>
      <c r="AAW153" s="12"/>
      <c r="AAX153" s="12"/>
      <c r="AAY153" s="12"/>
      <c r="AAZ153" s="12"/>
      <c r="ABA153" s="12"/>
      <c r="ABB153" s="12"/>
      <c r="ABC153" s="12"/>
      <c r="ABD153" s="12"/>
      <c r="ABE153" s="12"/>
      <c r="ABF153" s="12"/>
      <c r="ABG153" s="12"/>
      <c r="ABH153" s="12"/>
      <c r="ABI153" s="12"/>
      <c r="ABJ153" s="12"/>
      <c r="ABK153" s="12"/>
      <c r="ABL153" s="12"/>
      <c r="ABM153" s="12"/>
      <c r="ABN153" s="12"/>
      <c r="ABO153" s="12"/>
      <c r="ABP153" s="12"/>
      <c r="ABQ153" s="12"/>
      <c r="ABR153" s="12"/>
      <c r="ABS153" s="12"/>
      <c r="ABT153" s="12"/>
      <c r="ABU153" s="12"/>
      <c r="ABV153" s="12"/>
      <c r="ABW153" s="12"/>
      <c r="ABX153" s="12"/>
      <c r="ABY153" s="12"/>
      <c r="ABZ153" s="12"/>
      <c r="ACA153" s="12"/>
      <c r="ACB153" s="12"/>
      <c r="ACC153" s="12"/>
      <c r="ACD153" s="12"/>
      <c r="ACE153" s="12"/>
      <c r="ACF153" s="12"/>
      <c r="ACG153" s="12"/>
      <c r="ACH153" s="12"/>
      <c r="ACI153" s="12"/>
      <c r="ACJ153" s="12"/>
      <c r="ACK153" s="12"/>
      <c r="ACL153" s="12"/>
      <c r="ACM153" s="12"/>
      <c r="ACN153" s="12"/>
      <c r="ACO153" s="12"/>
      <c r="ACP153" s="12"/>
      <c r="ACQ153" s="12"/>
      <c r="ACR153" s="12"/>
      <c r="ACS153" s="12"/>
      <c r="ACT153" s="12"/>
      <c r="ACU153" s="12"/>
      <c r="ACV153" s="12"/>
      <c r="ACW153" s="12"/>
      <c r="ACX153" s="12"/>
      <c r="ACY153" s="12"/>
      <c r="ACZ153" s="12"/>
      <c r="ADA153" s="12"/>
    </row>
    <row r="154" spans="1:786" s="99" customFormat="1" ht="36" x14ac:dyDescent="0.3">
      <c r="A154" s="59">
        <v>1</v>
      </c>
      <c r="B154" s="44" t="s">
        <v>534</v>
      </c>
      <c r="C154" s="45" t="s">
        <v>77</v>
      </c>
      <c r="D154" s="46" t="s">
        <v>535</v>
      </c>
      <c r="E154" s="46" t="s">
        <v>230</v>
      </c>
      <c r="F154" s="46">
        <v>7</v>
      </c>
      <c r="G154" s="97">
        <v>800000</v>
      </c>
      <c r="H154" s="46">
        <v>1</v>
      </c>
      <c r="I154" s="46" t="s">
        <v>41</v>
      </c>
      <c r="J154" s="46" t="s">
        <v>51</v>
      </c>
      <c r="K154" s="48">
        <v>2000</v>
      </c>
      <c r="L154" s="49">
        <v>36555</v>
      </c>
      <c r="M154" s="50">
        <v>100000</v>
      </c>
      <c r="N154" s="51">
        <v>100</v>
      </c>
      <c r="O154" s="51"/>
      <c r="P154" s="52" t="s">
        <v>536</v>
      </c>
      <c r="Q154" s="53" t="s">
        <v>537</v>
      </c>
      <c r="R154" s="54" t="s">
        <v>538</v>
      </c>
      <c r="S154" s="55" t="str">
        <f t="shared" si="16"/>
        <v>Au</v>
      </c>
      <c r="T154" s="56"/>
      <c r="U154" s="56"/>
      <c r="V154" s="56"/>
      <c r="W154" s="56"/>
      <c r="X154" s="56">
        <v>1999</v>
      </c>
      <c r="Y154" s="56"/>
      <c r="Z154" s="56" t="s">
        <v>539</v>
      </c>
      <c r="AA154" s="12"/>
      <c r="AB154" s="57">
        <f t="shared" si="33"/>
        <v>5.2724457241256045E-2</v>
      </c>
      <c r="AC154" s="57">
        <f t="shared" si="34"/>
        <v>2.5641025641025643</v>
      </c>
      <c r="AD154" s="57">
        <f t="shared" si="35"/>
        <v>0</v>
      </c>
      <c r="AE154" s="57">
        <f t="shared" si="36"/>
        <v>2.6168270213438203</v>
      </c>
      <c r="AF154" s="58"/>
      <c r="AG154" s="58">
        <f t="shared" si="37"/>
        <v>2.6168270213438203</v>
      </c>
      <c r="AH154" s="58">
        <f t="shared" si="38"/>
        <v>0</v>
      </c>
      <c r="AI154" s="58">
        <f t="shared" si="39"/>
        <v>0</v>
      </c>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c r="DA154" s="12"/>
      <c r="DB154" s="12"/>
      <c r="DC154" s="12"/>
      <c r="DD154" s="12"/>
      <c r="DE154" s="12"/>
      <c r="DF154" s="12"/>
      <c r="DG154" s="12"/>
      <c r="DH154" s="12"/>
      <c r="DI154" s="12"/>
      <c r="DJ154" s="12"/>
      <c r="DK154" s="12"/>
      <c r="DL154" s="12"/>
      <c r="DM154" s="12"/>
      <c r="DN154" s="12"/>
      <c r="DO154" s="12"/>
      <c r="DP154" s="12"/>
      <c r="DQ154" s="12"/>
      <c r="DR154" s="12"/>
      <c r="DS154" s="12"/>
      <c r="DT154" s="12"/>
      <c r="DU154" s="12"/>
      <c r="DV154" s="12"/>
      <c r="DW154" s="12"/>
      <c r="DX154" s="12"/>
      <c r="DY154" s="12"/>
      <c r="DZ154" s="12"/>
      <c r="EA154" s="12"/>
      <c r="EB154" s="12"/>
      <c r="EC154" s="12"/>
      <c r="ED154" s="12"/>
      <c r="EE154" s="12"/>
      <c r="EF154" s="12"/>
      <c r="EG154" s="12"/>
      <c r="EH154" s="12"/>
      <c r="EI154" s="12"/>
      <c r="EJ154" s="12"/>
      <c r="EK154" s="12"/>
      <c r="EL154" s="12"/>
      <c r="EM154" s="12"/>
      <c r="EN154" s="12"/>
      <c r="EO154" s="12"/>
      <c r="EP154" s="12"/>
      <c r="EQ154" s="12"/>
      <c r="ER154" s="12"/>
      <c r="ES154" s="12"/>
      <c r="ET154" s="12"/>
      <c r="EU154" s="12"/>
      <c r="EV154" s="12"/>
      <c r="EW154" s="12"/>
      <c r="EX154" s="12"/>
      <c r="EY154" s="12"/>
      <c r="EZ154" s="12"/>
      <c r="FA154" s="12"/>
      <c r="FB154" s="12"/>
      <c r="FC154" s="12"/>
      <c r="FD154" s="12"/>
      <c r="FE154" s="12"/>
      <c r="FF154" s="12"/>
      <c r="FG154" s="12"/>
      <c r="FH154" s="12"/>
      <c r="FI154" s="12"/>
      <c r="FJ154" s="12"/>
      <c r="FK154" s="12"/>
      <c r="FL154" s="12"/>
      <c r="FM154" s="12"/>
      <c r="FN154" s="12"/>
      <c r="FO154" s="12"/>
      <c r="FP154" s="12"/>
      <c r="FQ154" s="12"/>
      <c r="FR154" s="12"/>
      <c r="FS154" s="12"/>
      <c r="FT154" s="12"/>
      <c r="FU154" s="12"/>
      <c r="FV154" s="12"/>
      <c r="FW154" s="12"/>
      <c r="FX154" s="12"/>
      <c r="FY154" s="12"/>
      <c r="FZ154" s="12"/>
      <c r="GA154" s="12"/>
      <c r="GB154" s="12"/>
      <c r="GC154" s="12"/>
      <c r="GD154" s="12"/>
      <c r="GE154" s="12"/>
      <c r="GF154" s="12"/>
      <c r="GG154" s="12"/>
      <c r="GH154" s="12"/>
      <c r="GI154" s="12"/>
      <c r="GJ154" s="12"/>
      <c r="GK154" s="12"/>
      <c r="GL154" s="12"/>
      <c r="GM154" s="12"/>
      <c r="GN154" s="12"/>
      <c r="GO154" s="12"/>
      <c r="GP154" s="12"/>
      <c r="GQ154" s="12"/>
      <c r="GR154" s="12"/>
      <c r="GS154" s="12"/>
      <c r="GT154" s="12"/>
      <c r="GU154" s="12"/>
      <c r="GV154" s="12"/>
      <c r="GW154" s="12"/>
      <c r="GX154" s="12"/>
      <c r="GY154" s="12"/>
      <c r="GZ154" s="12"/>
      <c r="HA154" s="12"/>
      <c r="HB154" s="12"/>
      <c r="HC154" s="12"/>
      <c r="HD154" s="12"/>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c r="JW154" s="12"/>
      <c r="JX154" s="12"/>
      <c r="JY154" s="12"/>
      <c r="JZ154" s="12"/>
      <c r="KA154" s="12"/>
      <c r="KB154" s="12"/>
      <c r="KC154" s="12"/>
      <c r="KD154" s="12"/>
      <c r="KE154" s="12"/>
      <c r="KF154" s="12"/>
      <c r="KG154" s="12"/>
      <c r="KH154" s="12"/>
      <c r="KI154" s="12"/>
      <c r="KJ154" s="12"/>
      <c r="KK154" s="12"/>
      <c r="KL154" s="12"/>
      <c r="KM154" s="12"/>
      <c r="KN154" s="12"/>
      <c r="KO154" s="12"/>
      <c r="KP154" s="12"/>
      <c r="KQ154" s="12"/>
      <c r="KR154" s="12"/>
      <c r="KS154" s="12"/>
      <c r="KT154" s="12"/>
      <c r="KU154" s="12"/>
      <c r="KV154" s="12"/>
      <c r="KW154" s="12"/>
      <c r="KX154" s="12"/>
      <c r="KY154" s="12"/>
      <c r="KZ154" s="12"/>
      <c r="LA154" s="12"/>
      <c r="LB154" s="12"/>
      <c r="LC154" s="12"/>
      <c r="LD154" s="12"/>
      <c r="LE154" s="12"/>
      <c r="LF154" s="12"/>
      <c r="LG154" s="12"/>
      <c r="LH154" s="12"/>
      <c r="LI154" s="12"/>
      <c r="LJ154" s="12"/>
      <c r="LK154" s="12"/>
      <c r="LL154" s="12"/>
      <c r="LM154" s="12"/>
      <c r="LN154" s="12"/>
      <c r="LO154" s="12"/>
      <c r="LP154" s="12"/>
      <c r="LQ154" s="12"/>
      <c r="LR154" s="12"/>
      <c r="LS154" s="12"/>
      <c r="LT154" s="12"/>
      <c r="LU154" s="12"/>
      <c r="LV154" s="12"/>
      <c r="LW154" s="12"/>
      <c r="LX154" s="12"/>
      <c r="LY154" s="12"/>
      <c r="LZ154" s="12"/>
      <c r="MA154" s="12"/>
      <c r="MB154" s="12"/>
      <c r="MC154" s="12"/>
      <c r="MD154" s="12"/>
      <c r="ME154" s="12"/>
      <c r="MF154" s="12"/>
      <c r="MG154" s="12"/>
      <c r="MH154" s="12"/>
      <c r="MI154" s="12"/>
      <c r="MJ154" s="12"/>
      <c r="MK154" s="12"/>
      <c r="ML154" s="12"/>
      <c r="MM154" s="12"/>
      <c r="MN154" s="12"/>
      <c r="MO154" s="12"/>
      <c r="MP154" s="12"/>
      <c r="MQ154" s="12"/>
      <c r="MR154" s="12"/>
      <c r="MS154" s="12"/>
      <c r="MT154" s="12"/>
      <c r="MU154" s="12"/>
      <c r="MV154" s="12"/>
      <c r="MW154" s="12"/>
      <c r="MX154" s="12"/>
      <c r="MY154" s="12"/>
      <c r="MZ154" s="12"/>
      <c r="NA154" s="12"/>
      <c r="NB154" s="12"/>
      <c r="NC154" s="12"/>
      <c r="ND154" s="12"/>
      <c r="NE154" s="12"/>
      <c r="NF154" s="12"/>
      <c r="NG154" s="12"/>
      <c r="NH154" s="12"/>
      <c r="NI154" s="12"/>
      <c r="NJ154" s="12"/>
      <c r="NK154" s="12"/>
      <c r="NL154" s="12"/>
      <c r="NM154" s="12"/>
      <c r="NN154" s="12"/>
      <c r="NO154" s="12"/>
      <c r="NP154" s="12"/>
      <c r="NQ154" s="12"/>
      <c r="NR154" s="12"/>
      <c r="NS154" s="12"/>
      <c r="NT154" s="12"/>
      <c r="NU154" s="12"/>
      <c r="NV154" s="12"/>
      <c r="NW154" s="12"/>
      <c r="NX154" s="12"/>
      <c r="NY154" s="12"/>
      <c r="NZ154" s="12"/>
      <c r="OA154" s="12"/>
      <c r="OB154" s="12"/>
      <c r="OC154" s="12"/>
      <c r="OD154" s="12"/>
      <c r="OE154" s="12"/>
      <c r="OF154" s="12"/>
      <c r="OG154" s="12"/>
      <c r="OH154" s="12"/>
      <c r="OI154" s="12"/>
      <c r="OJ154" s="12"/>
      <c r="OK154" s="12"/>
      <c r="OL154" s="12"/>
      <c r="OM154" s="12"/>
      <c r="ON154" s="12"/>
      <c r="OO154" s="12"/>
      <c r="OP154" s="12"/>
      <c r="OQ154" s="12"/>
      <c r="OR154" s="12"/>
      <c r="OS154" s="12"/>
      <c r="OT154" s="12"/>
      <c r="OU154" s="12"/>
      <c r="OV154" s="12"/>
      <c r="OW154" s="12"/>
      <c r="OX154" s="12"/>
      <c r="OY154" s="12"/>
      <c r="OZ154" s="12"/>
      <c r="PA154" s="12"/>
      <c r="PB154" s="12"/>
      <c r="PC154" s="12"/>
      <c r="PD154" s="12"/>
      <c r="PE154" s="12"/>
      <c r="PF154" s="12"/>
      <c r="PG154" s="12"/>
      <c r="PH154" s="12"/>
      <c r="PI154" s="12"/>
      <c r="PJ154" s="12"/>
      <c r="PK154" s="12"/>
      <c r="PL154" s="12"/>
      <c r="PM154" s="12"/>
      <c r="PN154" s="12"/>
      <c r="PO154" s="12"/>
      <c r="PP154" s="12"/>
      <c r="PQ154" s="12"/>
      <c r="PR154" s="12"/>
      <c r="PS154" s="12"/>
      <c r="PT154" s="12"/>
      <c r="PU154" s="12"/>
      <c r="PV154" s="12"/>
      <c r="PW154" s="12"/>
      <c r="PX154" s="12"/>
      <c r="PY154" s="12"/>
      <c r="PZ154" s="12"/>
      <c r="QA154" s="12"/>
      <c r="QB154" s="12"/>
      <c r="QC154" s="12"/>
      <c r="QD154" s="12"/>
      <c r="QE154" s="12"/>
      <c r="QF154" s="12"/>
      <c r="QG154" s="12"/>
      <c r="QH154" s="12"/>
      <c r="QI154" s="12"/>
      <c r="QJ154" s="12"/>
      <c r="QK154" s="12"/>
      <c r="QL154" s="12"/>
      <c r="QM154" s="12"/>
      <c r="QN154" s="12"/>
      <c r="QO154" s="12"/>
      <c r="QP154" s="12"/>
      <c r="QQ154" s="12"/>
      <c r="QR154" s="12"/>
      <c r="QS154" s="12"/>
      <c r="QT154" s="12"/>
      <c r="QU154" s="12"/>
      <c r="QV154" s="12"/>
      <c r="QW154" s="12"/>
      <c r="QX154" s="12"/>
      <c r="QY154" s="12"/>
      <c r="QZ154" s="12"/>
      <c r="RA154" s="12"/>
      <c r="RB154" s="12"/>
      <c r="RC154" s="12"/>
      <c r="RD154" s="12"/>
      <c r="RE154" s="12"/>
      <c r="RF154" s="12"/>
      <c r="RG154" s="12"/>
      <c r="RH154" s="12"/>
      <c r="RI154" s="12"/>
      <c r="RJ154" s="12"/>
      <c r="RK154" s="12"/>
      <c r="RL154" s="12"/>
      <c r="RM154" s="12"/>
      <c r="RN154" s="12"/>
      <c r="RO154" s="12"/>
      <c r="RP154" s="12"/>
      <c r="RQ154" s="12"/>
      <c r="RR154" s="12"/>
      <c r="RS154" s="12"/>
      <c r="RT154" s="12"/>
      <c r="RU154" s="12"/>
      <c r="RV154" s="12"/>
      <c r="RW154" s="12"/>
      <c r="RX154" s="12"/>
      <c r="RY154" s="12"/>
      <c r="RZ154" s="12"/>
      <c r="SA154" s="12"/>
      <c r="SB154" s="12"/>
      <c r="SC154" s="12"/>
      <c r="SD154" s="12"/>
      <c r="SE154" s="12"/>
      <c r="SF154" s="12"/>
      <c r="SG154" s="12"/>
      <c r="SH154" s="12"/>
      <c r="SI154" s="12"/>
      <c r="SJ154" s="12"/>
      <c r="SK154" s="12"/>
      <c r="SL154" s="12"/>
      <c r="SM154" s="12"/>
      <c r="SN154" s="12"/>
      <c r="SO154" s="12"/>
      <c r="SP154" s="12"/>
      <c r="SQ154" s="12"/>
      <c r="SR154" s="12"/>
      <c r="SS154" s="12"/>
      <c r="ST154" s="12"/>
      <c r="SU154" s="12"/>
      <c r="SV154" s="12"/>
      <c r="SW154" s="12"/>
      <c r="SX154" s="12"/>
      <c r="SY154" s="12"/>
      <c r="SZ154" s="12"/>
      <c r="TA154" s="12"/>
      <c r="TB154" s="12"/>
      <c r="TC154" s="12"/>
      <c r="TD154" s="12"/>
      <c r="TE154" s="12"/>
      <c r="TF154" s="12"/>
      <c r="TG154" s="12"/>
      <c r="TH154" s="12"/>
      <c r="TI154" s="12"/>
      <c r="TJ154" s="12"/>
      <c r="TK154" s="12"/>
      <c r="TL154" s="12"/>
      <c r="TM154" s="12"/>
      <c r="TN154" s="12"/>
      <c r="TO154" s="12"/>
      <c r="TP154" s="12"/>
      <c r="TQ154" s="12"/>
      <c r="TR154" s="12"/>
      <c r="TS154" s="12"/>
      <c r="TT154" s="12"/>
      <c r="TU154" s="12"/>
      <c r="TV154" s="12"/>
      <c r="TW154" s="12"/>
      <c r="TX154" s="12"/>
      <c r="TY154" s="12"/>
      <c r="TZ154" s="12"/>
      <c r="UA154" s="12"/>
      <c r="UB154" s="12"/>
      <c r="UC154" s="12"/>
      <c r="UD154" s="12"/>
      <c r="UE154" s="12"/>
      <c r="UF154" s="12"/>
      <c r="UG154" s="12"/>
      <c r="UH154" s="12"/>
      <c r="UI154" s="12"/>
      <c r="UJ154" s="12"/>
      <c r="UK154" s="12"/>
      <c r="UL154" s="12"/>
      <c r="UM154" s="12"/>
      <c r="UN154" s="12"/>
      <c r="UO154" s="12"/>
      <c r="UP154" s="12"/>
      <c r="UQ154" s="12"/>
      <c r="UR154" s="12"/>
      <c r="US154" s="12"/>
      <c r="UT154" s="12"/>
      <c r="UU154" s="12"/>
      <c r="UV154" s="12"/>
      <c r="UW154" s="12"/>
      <c r="UX154" s="12"/>
      <c r="UY154" s="12"/>
      <c r="UZ154" s="12"/>
      <c r="VA154" s="12"/>
      <c r="VB154" s="12"/>
      <c r="VC154" s="12"/>
      <c r="VD154" s="12"/>
      <c r="VE154" s="12"/>
      <c r="VF154" s="12"/>
      <c r="VG154" s="12"/>
      <c r="VH154" s="12"/>
      <c r="VI154" s="12"/>
      <c r="VJ154" s="12"/>
      <c r="VK154" s="12"/>
      <c r="VL154" s="12"/>
      <c r="VM154" s="12"/>
      <c r="VN154" s="12"/>
      <c r="VO154" s="12"/>
      <c r="VP154" s="12"/>
      <c r="VQ154" s="12"/>
      <c r="VR154" s="12"/>
      <c r="VS154" s="12"/>
      <c r="VT154" s="12"/>
      <c r="VU154" s="12"/>
      <c r="VV154" s="12"/>
      <c r="VW154" s="12"/>
      <c r="VX154" s="12"/>
      <c r="VY154" s="12"/>
      <c r="VZ154" s="12"/>
      <c r="WA154" s="12"/>
      <c r="WB154" s="12"/>
      <c r="WC154" s="12"/>
      <c r="WD154" s="12"/>
      <c r="WE154" s="12"/>
      <c r="WF154" s="12"/>
      <c r="WG154" s="12"/>
      <c r="WH154" s="12"/>
      <c r="WI154" s="12"/>
      <c r="WJ154" s="12"/>
      <c r="WK154" s="12"/>
      <c r="WL154" s="12"/>
      <c r="WM154" s="12"/>
      <c r="WN154" s="12"/>
      <c r="WO154" s="12"/>
      <c r="WP154" s="12"/>
      <c r="WQ154" s="12"/>
      <c r="WR154" s="12"/>
      <c r="WS154" s="12"/>
      <c r="WT154" s="12"/>
      <c r="WU154" s="12"/>
      <c r="WV154" s="12"/>
      <c r="WW154" s="12"/>
      <c r="WX154" s="12"/>
      <c r="WY154" s="12"/>
      <c r="WZ154" s="12"/>
      <c r="XA154" s="12"/>
      <c r="XB154" s="12"/>
      <c r="XC154" s="12"/>
      <c r="XD154" s="12"/>
      <c r="XE154" s="12"/>
      <c r="XF154" s="12"/>
      <c r="XG154" s="12"/>
      <c r="XH154" s="12"/>
      <c r="XI154" s="12"/>
      <c r="XJ154" s="12"/>
      <c r="XK154" s="12"/>
      <c r="XL154" s="12"/>
      <c r="XM154" s="12"/>
      <c r="XN154" s="12"/>
      <c r="XO154" s="12"/>
      <c r="XP154" s="12"/>
      <c r="XQ154" s="12"/>
      <c r="XR154" s="12"/>
      <c r="XS154" s="12"/>
      <c r="XT154" s="12"/>
      <c r="XU154" s="12"/>
      <c r="XV154" s="12"/>
      <c r="XW154" s="12"/>
      <c r="XX154" s="12"/>
      <c r="XY154" s="12"/>
      <c r="XZ154" s="12"/>
      <c r="YA154" s="12"/>
      <c r="YB154" s="12"/>
      <c r="YC154" s="12"/>
      <c r="YD154" s="12"/>
      <c r="YE154" s="12"/>
      <c r="YF154" s="12"/>
      <c r="YG154" s="12"/>
      <c r="YH154" s="12"/>
      <c r="YI154" s="12"/>
      <c r="YJ154" s="12"/>
      <c r="YK154" s="12"/>
      <c r="YL154" s="12"/>
      <c r="YM154" s="12"/>
      <c r="YN154" s="12"/>
      <c r="YO154" s="12"/>
      <c r="YP154" s="12"/>
      <c r="YQ154" s="12"/>
      <c r="YR154" s="12"/>
      <c r="YS154" s="12"/>
      <c r="YT154" s="12"/>
      <c r="YU154" s="12"/>
      <c r="YV154" s="12"/>
      <c r="YW154" s="12"/>
      <c r="YX154" s="12"/>
      <c r="YY154" s="12"/>
      <c r="YZ154" s="12"/>
      <c r="ZA154" s="12"/>
      <c r="ZB154" s="12"/>
      <c r="ZC154" s="12"/>
      <c r="ZD154" s="12"/>
      <c r="ZE154" s="12"/>
      <c r="ZF154" s="12"/>
      <c r="ZG154" s="12"/>
      <c r="ZH154" s="12"/>
      <c r="ZI154" s="12"/>
      <c r="ZJ154" s="12"/>
      <c r="ZK154" s="12"/>
      <c r="ZL154" s="12"/>
      <c r="ZM154" s="12"/>
      <c r="ZN154" s="12"/>
      <c r="ZO154" s="12"/>
      <c r="ZP154" s="12"/>
      <c r="ZQ154" s="12"/>
      <c r="ZR154" s="12"/>
      <c r="ZS154" s="12"/>
      <c r="ZT154" s="12"/>
      <c r="ZU154" s="12"/>
      <c r="ZV154" s="12"/>
      <c r="ZW154" s="12"/>
      <c r="ZX154" s="12"/>
      <c r="ZY154" s="12"/>
      <c r="ZZ154" s="12"/>
      <c r="AAA154" s="12"/>
      <c r="AAB154" s="12"/>
      <c r="AAC154" s="12"/>
      <c r="AAD154" s="12"/>
      <c r="AAE154" s="12"/>
      <c r="AAF154" s="12"/>
      <c r="AAG154" s="12"/>
      <c r="AAH154" s="12"/>
      <c r="AAI154" s="12"/>
      <c r="AAJ154" s="12"/>
      <c r="AAK154" s="12"/>
      <c r="AAL154" s="12"/>
      <c r="AAM154" s="12"/>
      <c r="AAN154" s="12"/>
      <c r="AAO154" s="12"/>
      <c r="AAP154" s="12"/>
      <c r="AAQ154" s="12"/>
      <c r="AAR154" s="12"/>
      <c r="AAS154" s="12"/>
      <c r="AAT154" s="12"/>
      <c r="AAU154" s="12"/>
      <c r="AAV154" s="12"/>
      <c r="AAW154" s="12"/>
      <c r="AAX154" s="12"/>
      <c r="AAY154" s="12"/>
      <c r="AAZ154" s="12"/>
      <c r="ABA154" s="12"/>
      <c r="ABB154" s="12"/>
      <c r="ABC154" s="12"/>
      <c r="ABD154" s="12"/>
      <c r="ABE154" s="12"/>
      <c r="ABF154" s="12"/>
      <c r="ABG154" s="12"/>
      <c r="ABH154" s="12"/>
      <c r="ABI154" s="12"/>
      <c r="ABJ154" s="12"/>
      <c r="ABK154" s="12"/>
      <c r="ABL154" s="12"/>
      <c r="ABM154" s="12"/>
      <c r="ABN154" s="12"/>
      <c r="ABO154" s="12"/>
      <c r="ABP154" s="12"/>
      <c r="ABQ154" s="12"/>
      <c r="ABR154" s="12"/>
      <c r="ABS154" s="12"/>
      <c r="ABT154" s="12"/>
      <c r="ABU154" s="12"/>
      <c r="ABV154" s="12"/>
      <c r="ABW154" s="12"/>
      <c r="ABX154" s="12"/>
      <c r="ABY154" s="12"/>
      <c r="ABZ154" s="12"/>
      <c r="ACA154" s="12"/>
      <c r="ACB154" s="12"/>
      <c r="ACC154" s="12"/>
      <c r="ACD154" s="12"/>
      <c r="ACE154" s="12"/>
      <c r="ACF154" s="12"/>
      <c r="ACG154" s="12"/>
      <c r="ACH154" s="12"/>
      <c r="ACI154" s="12"/>
      <c r="ACJ154" s="12"/>
      <c r="ACK154" s="12"/>
      <c r="ACL154" s="12"/>
      <c r="ACM154" s="12"/>
      <c r="ACN154" s="12"/>
      <c r="ACO154" s="12"/>
      <c r="ACP154" s="12"/>
      <c r="ACQ154" s="12"/>
      <c r="ACR154" s="12"/>
      <c r="ACS154" s="12"/>
      <c r="ACT154" s="12"/>
      <c r="ACU154" s="12"/>
      <c r="ACV154" s="12"/>
      <c r="ACW154" s="12"/>
      <c r="ACX154" s="12"/>
      <c r="ACY154" s="12"/>
      <c r="ACZ154" s="12"/>
      <c r="ADA154" s="12"/>
    </row>
    <row r="155" spans="1:786" s="99" customFormat="1" ht="15.6" x14ac:dyDescent="0.3">
      <c r="A155" s="59">
        <v>1</v>
      </c>
      <c r="B155" s="114" t="s">
        <v>540</v>
      </c>
      <c r="C155" s="115" t="s">
        <v>55</v>
      </c>
      <c r="D155" s="116"/>
      <c r="E155" s="116"/>
      <c r="F155" s="116"/>
      <c r="G155" s="71"/>
      <c r="H155" s="116">
        <v>1</v>
      </c>
      <c r="I155" s="116" t="s">
        <v>46</v>
      </c>
      <c r="J155" s="116" t="s">
        <v>51</v>
      </c>
      <c r="K155" s="117">
        <v>1999</v>
      </c>
      <c r="L155" s="85">
        <v>36381</v>
      </c>
      <c r="M155" s="118">
        <v>5700000</v>
      </c>
      <c r="N155" s="119"/>
      <c r="O155" s="119"/>
      <c r="P155" s="75" t="s">
        <v>541</v>
      </c>
      <c r="Q155" s="96" t="s">
        <v>542</v>
      </c>
      <c r="R155" s="54" t="s">
        <v>327</v>
      </c>
      <c r="S155" s="55" t="str">
        <f t="shared" si="16"/>
        <v>Cu</v>
      </c>
      <c r="T155" s="56">
        <v>2000</v>
      </c>
      <c r="U155" s="56">
        <v>0.34</v>
      </c>
      <c r="V155" s="56">
        <v>0.24</v>
      </c>
      <c r="W155" s="56">
        <v>0.53250245060432189</v>
      </c>
      <c r="X155" s="56">
        <v>1955</v>
      </c>
      <c r="Y155" s="56">
        <v>575</v>
      </c>
      <c r="Z155" s="56" t="s">
        <v>328</v>
      </c>
      <c r="AA155" s="12"/>
      <c r="AB155" s="57">
        <f t="shared" si="33"/>
        <v>3.0052940627515947</v>
      </c>
      <c r="AC155" s="57">
        <f t="shared" si="34"/>
        <v>0</v>
      </c>
      <c r="AD155" s="57">
        <f t="shared" si="35"/>
        <v>0</v>
      </c>
      <c r="AE155" s="57">
        <f t="shared" si="36"/>
        <v>3.0052940627515947</v>
      </c>
      <c r="AF155" s="58"/>
      <c r="AG155" s="58">
        <f t="shared" si="37"/>
        <v>3.0052940627515947</v>
      </c>
      <c r="AH155" s="58">
        <f t="shared" si="38"/>
        <v>0</v>
      </c>
      <c r="AI155" s="58">
        <f t="shared" si="39"/>
        <v>0</v>
      </c>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c r="DA155" s="12"/>
      <c r="DB155" s="12"/>
      <c r="DC155" s="12"/>
      <c r="DD155" s="12"/>
      <c r="DE155" s="12"/>
      <c r="DF155" s="12"/>
      <c r="DG155" s="12"/>
      <c r="DH155" s="12"/>
      <c r="DI155" s="12"/>
      <c r="DJ155" s="12"/>
      <c r="DK155" s="12"/>
      <c r="DL155" s="12"/>
      <c r="DM155" s="12"/>
      <c r="DN155" s="12"/>
      <c r="DO155" s="12"/>
      <c r="DP155" s="12"/>
      <c r="DQ155" s="12"/>
      <c r="DR155" s="12"/>
      <c r="DS155" s="12"/>
      <c r="DT155" s="12"/>
      <c r="DU155" s="12"/>
      <c r="DV155" s="12"/>
      <c r="DW155" s="12"/>
      <c r="DX155" s="12"/>
      <c r="DY155" s="12"/>
      <c r="DZ155" s="12"/>
      <c r="EA155" s="12"/>
      <c r="EB155" s="12"/>
      <c r="EC155" s="12"/>
      <c r="ED155" s="12"/>
      <c r="EE155" s="12"/>
      <c r="EF155" s="12"/>
      <c r="EG155" s="12"/>
      <c r="EH155" s="12"/>
      <c r="EI155" s="12"/>
      <c r="EJ155" s="12"/>
      <c r="EK155" s="12"/>
      <c r="EL155" s="12"/>
      <c r="EM155" s="12"/>
      <c r="EN155" s="12"/>
      <c r="EO155" s="12"/>
      <c r="EP155" s="12"/>
      <c r="EQ155" s="12"/>
      <c r="ER155" s="12"/>
      <c r="ES155" s="12"/>
      <c r="ET155" s="12"/>
      <c r="EU155" s="12"/>
      <c r="EV155" s="12"/>
      <c r="EW155" s="12"/>
      <c r="EX155" s="12"/>
      <c r="EY155" s="12"/>
      <c r="EZ155" s="12"/>
      <c r="FA155" s="12"/>
      <c r="FB155" s="12"/>
      <c r="FC155" s="12"/>
      <c r="FD155" s="12"/>
      <c r="FE155" s="12"/>
      <c r="FF155" s="12"/>
      <c r="FG155" s="12"/>
      <c r="FH155" s="12"/>
      <c r="FI155" s="12"/>
      <c r="FJ155" s="12"/>
      <c r="FK155" s="12"/>
      <c r="FL155" s="12"/>
      <c r="FM155" s="12"/>
      <c r="FN155" s="12"/>
      <c r="FO155" s="12"/>
      <c r="FP155" s="12"/>
      <c r="FQ155" s="12"/>
      <c r="FR155" s="12"/>
      <c r="FS155" s="12"/>
      <c r="FT155" s="12"/>
      <c r="FU155" s="12"/>
      <c r="FV155" s="12"/>
      <c r="FW155" s="12"/>
      <c r="FX155" s="12"/>
      <c r="FY155" s="12"/>
      <c r="FZ155" s="12"/>
      <c r="GA155" s="12"/>
      <c r="GB155" s="12"/>
      <c r="GC155" s="12"/>
      <c r="GD155" s="12"/>
      <c r="GE155" s="12"/>
      <c r="GF155" s="12"/>
      <c r="GG155" s="12"/>
      <c r="GH155" s="12"/>
      <c r="GI155" s="12"/>
      <c r="GJ155" s="12"/>
      <c r="GK155" s="12"/>
      <c r="GL155" s="12"/>
      <c r="GM155" s="12"/>
      <c r="GN155" s="12"/>
      <c r="GO155" s="12"/>
      <c r="GP155" s="12"/>
      <c r="GQ155" s="12"/>
      <c r="GR155" s="12"/>
      <c r="GS155" s="12"/>
      <c r="GT155" s="12"/>
      <c r="GU155" s="12"/>
      <c r="GV155" s="12"/>
      <c r="GW155" s="12"/>
      <c r="GX155" s="12"/>
      <c r="GY155" s="12"/>
      <c r="GZ155" s="12"/>
      <c r="HA155" s="12"/>
      <c r="HB155" s="12"/>
      <c r="HC155" s="12"/>
      <c r="HD155" s="12"/>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c r="JW155" s="12"/>
      <c r="JX155" s="12"/>
      <c r="JY155" s="12"/>
      <c r="JZ155" s="12"/>
      <c r="KA155" s="12"/>
      <c r="KB155" s="12"/>
      <c r="KC155" s="12"/>
      <c r="KD155" s="12"/>
      <c r="KE155" s="12"/>
      <c r="KF155" s="12"/>
      <c r="KG155" s="12"/>
      <c r="KH155" s="12"/>
      <c r="KI155" s="12"/>
      <c r="KJ155" s="12"/>
      <c r="KK155" s="12"/>
      <c r="KL155" s="12"/>
      <c r="KM155" s="12"/>
      <c r="KN155" s="12"/>
      <c r="KO155" s="12"/>
      <c r="KP155" s="12"/>
      <c r="KQ155" s="12"/>
      <c r="KR155" s="12"/>
      <c r="KS155" s="12"/>
      <c r="KT155" s="12"/>
      <c r="KU155" s="12"/>
      <c r="KV155" s="12"/>
      <c r="KW155" s="12"/>
      <c r="KX155" s="12"/>
      <c r="KY155" s="12"/>
      <c r="KZ155" s="12"/>
      <c r="LA155" s="12"/>
      <c r="LB155" s="12"/>
      <c r="LC155" s="12"/>
      <c r="LD155" s="12"/>
      <c r="LE155" s="12"/>
      <c r="LF155" s="12"/>
      <c r="LG155" s="12"/>
      <c r="LH155" s="12"/>
      <c r="LI155" s="12"/>
      <c r="LJ155" s="12"/>
      <c r="LK155" s="12"/>
      <c r="LL155" s="12"/>
      <c r="LM155" s="12"/>
      <c r="LN155" s="12"/>
      <c r="LO155" s="12"/>
      <c r="LP155" s="12"/>
      <c r="LQ155" s="12"/>
      <c r="LR155" s="12"/>
      <c r="LS155" s="12"/>
      <c r="LT155" s="12"/>
      <c r="LU155" s="12"/>
      <c r="LV155" s="12"/>
      <c r="LW155" s="12"/>
      <c r="LX155" s="12"/>
      <c r="LY155" s="12"/>
      <c r="LZ155" s="12"/>
      <c r="MA155" s="12"/>
      <c r="MB155" s="12"/>
      <c r="MC155" s="12"/>
      <c r="MD155" s="12"/>
      <c r="ME155" s="12"/>
      <c r="MF155" s="12"/>
      <c r="MG155" s="12"/>
      <c r="MH155" s="12"/>
      <c r="MI155" s="12"/>
      <c r="MJ155" s="12"/>
      <c r="MK155" s="12"/>
      <c r="ML155" s="12"/>
      <c r="MM155" s="12"/>
      <c r="MN155" s="12"/>
      <c r="MO155" s="12"/>
      <c r="MP155" s="12"/>
      <c r="MQ155" s="12"/>
      <c r="MR155" s="12"/>
      <c r="MS155" s="12"/>
      <c r="MT155" s="12"/>
      <c r="MU155" s="12"/>
      <c r="MV155" s="12"/>
      <c r="MW155" s="12"/>
      <c r="MX155" s="12"/>
      <c r="MY155" s="12"/>
      <c r="MZ155" s="12"/>
      <c r="NA155" s="12"/>
      <c r="NB155" s="12"/>
      <c r="NC155" s="12"/>
      <c r="ND155" s="12"/>
      <c r="NE155" s="12"/>
      <c r="NF155" s="12"/>
      <c r="NG155" s="12"/>
      <c r="NH155" s="12"/>
      <c r="NI155" s="12"/>
      <c r="NJ155" s="12"/>
      <c r="NK155" s="12"/>
      <c r="NL155" s="12"/>
      <c r="NM155" s="12"/>
      <c r="NN155" s="12"/>
      <c r="NO155" s="12"/>
      <c r="NP155" s="12"/>
      <c r="NQ155" s="12"/>
      <c r="NR155" s="12"/>
      <c r="NS155" s="12"/>
      <c r="NT155" s="12"/>
      <c r="NU155" s="12"/>
      <c r="NV155" s="12"/>
      <c r="NW155" s="12"/>
      <c r="NX155" s="12"/>
      <c r="NY155" s="12"/>
      <c r="NZ155" s="12"/>
      <c r="OA155" s="12"/>
      <c r="OB155" s="12"/>
      <c r="OC155" s="12"/>
      <c r="OD155" s="12"/>
      <c r="OE155" s="12"/>
      <c r="OF155" s="12"/>
      <c r="OG155" s="12"/>
      <c r="OH155" s="12"/>
      <c r="OI155" s="12"/>
      <c r="OJ155" s="12"/>
      <c r="OK155" s="12"/>
      <c r="OL155" s="12"/>
      <c r="OM155" s="12"/>
      <c r="ON155" s="12"/>
      <c r="OO155" s="12"/>
      <c r="OP155" s="12"/>
      <c r="OQ155" s="12"/>
      <c r="OR155" s="12"/>
      <c r="OS155" s="12"/>
      <c r="OT155" s="12"/>
      <c r="OU155" s="12"/>
      <c r="OV155" s="12"/>
      <c r="OW155" s="12"/>
      <c r="OX155" s="12"/>
      <c r="OY155" s="12"/>
      <c r="OZ155" s="12"/>
      <c r="PA155" s="12"/>
      <c r="PB155" s="12"/>
      <c r="PC155" s="12"/>
      <c r="PD155" s="12"/>
      <c r="PE155" s="12"/>
      <c r="PF155" s="12"/>
      <c r="PG155" s="12"/>
      <c r="PH155" s="12"/>
      <c r="PI155" s="12"/>
      <c r="PJ155" s="12"/>
      <c r="PK155" s="12"/>
      <c r="PL155" s="12"/>
      <c r="PM155" s="12"/>
      <c r="PN155" s="12"/>
      <c r="PO155" s="12"/>
      <c r="PP155" s="12"/>
      <c r="PQ155" s="12"/>
      <c r="PR155" s="12"/>
      <c r="PS155" s="12"/>
      <c r="PT155" s="12"/>
      <c r="PU155" s="12"/>
      <c r="PV155" s="12"/>
      <c r="PW155" s="12"/>
      <c r="PX155" s="12"/>
      <c r="PY155" s="12"/>
      <c r="PZ155" s="12"/>
      <c r="QA155" s="12"/>
      <c r="QB155" s="12"/>
      <c r="QC155" s="12"/>
      <c r="QD155" s="12"/>
      <c r="QE155" s="12"/>
      <c r="QF155" s="12"/>
      <c r="QG155" s="12"/>
      <c r="QH155" s="12"/>
      <c r="QI155" s="12"/>
      <c r="QJ155" s="12"/>
      <c r="QK155" s="12"/>
      <c r="QL155" s="12"/>
      <c r="QM155" s="12"/>
      <c r="QN155" s="12"/>
      <c r="QO155" s="12"/>
      <c r="QP155" s="12"/>
      <c r="QQ155" s="12"/>
      <c r="QR155" s="12"/>
      <c r="QS155" s="12"/>
      <c r="QT155" s="12"/>
      <c r="QU155" s="12"/>
      <c r="QV155" s="12"/>
      <c r="QW155" s="12"/>
      <c r="QX155" s="12"/>
      <c r="QY155" s="12"/>
      <c r="QZ155" s="12"/>
      <c r="RA155" s="12"/>
      <c r="RB155" s="12"/>
      <c r="RC155" s="12"/>
      <c r="RD155" s="12"/>
      <c r="RE155" s="12"/>
      <c r="RF155" s="12"/>
      <c r="RG155" s="12"/>
      <c r="RH155" s="12"/>
      <c r="RI155" s="12"/>
      <c r="RJ155" s="12"/>
      <c r="RK155" s="12"/>
      <c r="RL155" s="12"/>
      <c r="RM155" s="12"/>
      <c r="RN155" s="12"/>
      <c r="RO155" s="12"/>
      <c r="RP155" s="12"/>
      <c r="RQ155" s="12"/>
      <c r="RR155" s="12"/>
      <c r="RS155" s="12"/>
      <c r="RT155" s="12"/>
      <c r="RU155" s="12"/>
      <c r="RV155" s="12"/>
      <c r="RW155" s="12"/>
      <c r="RX155" s="12"/>
      <c r="RY155" s="12"/>
      <c r="RZ155" s="12"/>
      <c r="SA155" s="12"/>
      <c r="SB155" s="12"/>
      <c r="SC155" s="12"/>
      <c r="SD155" s="12"/>
      <c r="SE155" s="12"/>
      <c r="SF155" s="12"/>
      <c r="SG155" s="12"/>
      <c r="SH155" s="12"/>
      <c r="SI155" s="12"/>
      <c r="SJ155" s="12"/>
      <c r="SK155" s="12"/>
      <c r="SL155" s="12"/>
      <c r="SM155" s="12"/>
      <c r="SN155" s="12"/>
      <c r="SO155" s="12"/>
      <c r="SP155" s="12"/>
      <c r="SQ155" s="12"/>
      <c r="SR155" s="12"/>
      <c r="SS155" s="12"/>
      <c r="ST155" s="12"/>
      <c r="SU155" s="12"/>
      <c r="SV155" s="12"/>
      <c r="SW155" s="12"/>
      <c r="SX155" s="12"/>
      <c r="SY155" s="12"/>
      <c r="SZ155" s="12"/>
      <c r="TA155" s="12"/>
      <c r="TB155" s="12"/>
      <c r="TC155" s="12"/>
      <c r="TD155" s="12"/>
      <c r="TE155" s="12"/>
      <c r="TF155" s="12"/>
      <c r="TG155" s="12"/>
      <c r="TH155" s="12"/>
      <c r="TI155" s="12"/>
      <c r="TJ155" s="12"/>
      <c r="TK155" s="12"/>
      <c r="TL155" s="12"/>
      <c r="TM155" s="12"/>
      <c r="TN155" s="12"/>
      <c r="TO155" s="12"/>
      <c r="TP155" s="12"/>
      <c r="TQ155" s="12"/>
      <c r="TR155" s="12"/>
      <c r="TS155" s="12"/>
      <c r="TT155" s="12"/>
      <c r="TU155" s="12"/>
      <c r="TV155" s="12"/>
      <c r="TW155" s="12"/>
      <c r="TX155" s="12"/>
      <c r="TY155" s="12"/>
      <c r="TZ155" s="12"/>
      <c r="UA155" s="12"/>
      <c r="UB155" s="12"/>
      <c r="UC155" s="12"/>
      <c r="UD155" s="12"/>
      <c r="UE155" s="12"/>
      <c r="UF155" s="12"/>
      <c r="UG155" s="12"/>
      <c r="UH155" s="12"/>
      <c r="UI155" s="12"/>
      <c r="UJ155" s="12"/>
      <c r="UK155" s="12"/>
      <c r="UL155" s="12"/>
      <c r="UM155" s="12"/>
      <c r="UN155" s="12"/>
      <c r="UO155" s="12"/>
      <c r="UP155" s="12"/>
      <c r="UQ155" s="12"/>
      <c r="UR155" s="12"/>
      <c r="US155" s="12"/>
      <c r="UT155" s="12"/>
      <c r="UU155" s="12"/>
      <c r="UV155" s="12"/>
      <c r="UW155" s="12"/>
      <c r="UX155" s="12"/>
      <c r="UY155" s="12"/>
      <c r="UZ155" s="12"/>
      <c r="VA155" s="12"/>
      <c r="VB155" s="12"/>
      <c r="VC155" s="12"/>
      <c r="VD155" s="12"/>
      <c r="VE155" s="12"/>
      <c r="VF155" s="12"/>
      <c r="VG155" s="12"/>
      <c r="VH155" s="12"/>
      <c r="VI155" s="12"/>
      <c r="VJ155" s="12"/>
      <c r="VK155" s="12"/>
      <c r="VL155" s="12"/>
      <c r="VM155" s="12"/>
      <c r="VN155" s="12"/>
      <c r="VO155" s="12"/>
      <c r="VP155" s="12"/>
      <c r="VQ155" s="12"/>
      <c r="VR155" s="12"/>
      <c r="VS155" s="12"/>
      <c r="VT155" s="12"/>
      <c r="VU155" s="12"/>
      <c r="VV155" s="12"/>
      <c r="VW155" s="12"/>
      <c r="VX155" s="12"/>
      <c r="VY155" s="12"/>
      <c r="VZ155" s="12"/>
      <c r="WA155" s="12"/>
      <c r="WB155" s="12"/>
      <c r="WC155" s="12"/>
      <c r="WD155" s="12"/>
      <c r="WE155" s="12"/>
      <c r="WF155" s="12"/>
      <c r="WG155" s="12"/>
      <c r="WH155" s="12"/>
      <c r="WI155" s="12"/>
      <c r="WJ155" s="12"/>
      <c r="WK155" s="12"/>
      <c r="WL155" s="12"/>
      <c r="WM155" s="12"/>
      <c r="WN155" s="12"/>
      <c r="WO155" s="12"/>
      <c r="WP155" s="12"/>
      <c r="WQ155" s="12"/>
      <c r="WR155" s="12"/>
      <c r="WS155" s="12"/>
      <c r="WT155" s="12"/>
      <c r="WU155" s="12"/>
      <c r="WV155" s="12"/>
      <c r="WW155" s="12"/>
      <c r="WX155" s="12"/>
      <c r="WY155" s="12"/>
      <c r="WZ155" s="12"/>
      <c r="XA155" s="12"/>
      <c r="XB155" s="12"/>
      <c r="XC155" s="12"/>
      <c r="XD155" s="12"/>
      <c r="XE155" s="12"/>
      <c r="XF155" s="12"/>
      <c r="XG155" s="12"/>
      <c r="XH155" s="12"/>
      <c r="XI155" s="12"/>
      <c r="XJ155" s="12"/>
      <c r="XK155" s="12"/>
      <c r="XL155" s="12"/>
      <c r="XM155" s="12"/>
      <c r="XN155" s="12"/>
      <c r="XO155" s="12"/>
      <c r="XP155" s="12"/>
      <c r="XQ155" s="12"/>
      <c r="XR155" s="12"/>
      <c r="XS155" s="12"/>
      <c r="XT155" s="12"/>
      <c r="XU155" s="12"/>
      <c r="XV155" s="12"/>
      <c r="XW155" s="12"/>
      <c r="XX155" s="12"/>
      <c r="XY155" s="12"/>
      <c r="XZ155" s="12"/>
      <c r="YA155" s="12"/>
      <c r="YB155" s="12"/>
      <c r="YC155" s="12"/>
      <c r="YD155" s="12"/>
      <c r="YE155" s="12"/>
      <c r="YF155" s="12"/>
      <c r="YG155" s="12"/>
      <c r="YH155" s="12"/>
      <c r="YI155" s="12"/>
      <c r="YJ155" s="12"/>
      <c r="YK155" s="12"/>
      <c r="YL155" s="12"/>
      <c r="YM155" s="12"/>
      <c r="YN155" s="12"/>
      <c r="YO155" s="12"/>
      <c r="YP155" s="12"/>
      <c r="YQ155" s="12"/>
      <c r="YR155" s="12"/>
      <c r="YS155" s="12"/>
      <c r="YT155" s="12"/>
      <c r="YU155" s="12"/>
      <c r="YV155" s="12"/>
      <c r="YW155" s="12"/>
      <c r="YX155" s="12"/>
      <c r="YY155" s="12"/>
      <c r="YZ155" s="12"/>
      <c r="ZA155" s="12"/>
      <c r="ZB155" s="12"/>
      <c r="ZC155" s="12"/>
      <c r="ZD155" s="12"/>
      <c r="ZE155" s="12"/>
      <c r="ZF155" s="12"/>
      <c r="ZG155" s="12"/>
      <c r="ZH155" s="12"/>
      <c r="ZI155" s="12"/>
      <c r="ZJ155" s="12"/>
      <c r="ZK155" s="12"/>
      <c r="ZL155" s="12"/>
      <c r="ZM155" s="12"/>
      <c r="ZN155" s="12"/>
      <c r="ZO155" s="12"/>
      <c r="ZP155" s="12"/>
      <c r="ZQ155" s="12"/>
      <c r="ZR155" s="12"/>
      <c r="ZS155" s="12"/>
      <c r="ZT155" s="12"/>
      <c r="ZU155" s="12"/>
      <c r="ZV155" s="12"/>
      <c r="ZW155" s="12"/>
      <c r="ZX155" s="12"/>
      <c r="ZY155" s="12"/>
      <c r="ZZ155" s="12"/>
      <c r="AAA155" s="12"/>
      <c r="AAB155" s="12"/>
      <c r="AAC155" s="12"/>
      <c r="AAD155" s="12"/>
      <c r="AAE155" s="12"/>
      <c r="AAF155" s="12"/>
      <c r="AAG155" s="12"/>
      <c r="AAH155" s="12"/>
      <c r="AAI155" s="12"/>
      <c r="AAJ155" s="12"/>
      <c r="AAK155" s="12"/>
      <c r="AAL155" s="12"/>
      <c r="AAM155" s="12"/>
      <c r="AAN155" s="12"/>
      <c r="AAO155" s="12"/>
      <c r="AAP155" s="12"/>
      <c r="AAQ155" s="12"/>
      <c r="AAR155" s="12"/>
      <c r="AAS155" s="12"/>
      <c r="AAT155" s="12"/>
      <c r="AAU155" s="12"/>
      <c r="AAV155" s="12"/>
      <c r="AAW155" s="12"/>
      <c r="AAX155" s="12"/>
      <c r="AAY155" s="12"/>
      <c r="AAZ155" s="12"/>
      <c r="ABA155" s="12"/>
      <c r="ABB155" s="12"/>
      <c r="ABC155" s="12"/>
      <c r="ABD155" s="12"/>
      <c r="ABE155" s="12"/>
      <c r="ABF155" s="12"/>
      <c r="ABG155" s="12"/>
      <c r="ABH155" s="12"/>
      <c r="ABI155" s="12"/>
      <c r="ABJ155" s="12"/>
      <c r="ABK155" s="12"/>
      <c r="ABL155" s="12"/>
      <c r="ABM155" s="12"/>
      <c r="ABN155" s="12"/>
      <c r="ABO155" s="12"/>
      <c r="ABP155" s="12"/>
      <c r="ABQ155" s="12"/>
      <c r="ABR155" s="12"/>
      <c r="ABS155" s="12"/>
      <c r="ABT155" s="12"/>
      <c r="ABU155" s="12"/>
      <c r="ABV155" s="12"/>
      <c r="ABW155" s="12"/>
      <c r="ABX155" s="12"/>
      <c r="ABY155" s="12"/>
      <c r="ABZ155" s="12"/>
      <c r="ACA155" s="12"/>
      <c r="ACB155" s="12"/>
      <c r="ACC155" s="12"/>
      <c r="ACD155" s="12"/>
      <c r="ACE155" s="12"/>
      <c r="ACF155" s="12"/>
      <c r="ACG155" s="12"/>
      <c r="ACH155" s="12"/>
      <c r="ACI155" s="12"/>
      <c r="ACJ155" s="12"/>
      <c r="ACK155" s="12"/>
      <c r="ACL155" s="12"/>
      <c r="ACM155" s="12"/>
      <c r="ACN155" s="12"/>
      <c r="ACO155" s="12"/>
      <c r="ACP155" s="12"/>
      <c r="ACQ155" s="12"/>
      <c r="ACR155" s="12"/>
      <c r="ACS155" s="12"/>
      <c r="ACT155" s="12"/>
      <c r="ACU155" s="12"/>
      <c r="ACV155" s="12"/>
      <c r="ACW155" s="12"/>
      <c r="ACX155" s="12"/>
      <c r="ACY155" s="12"/>
      <c r="ACZ155" s="12"/>
      <c r="ADA155" s="12"/>
    </row>
    <row r="156" spans="1:786" s="99" customFormat="1" ht="24" x14ac:dyDescent="0.3">
      <c r="A156" s="64">
        <v>3</v>
      </c>
      <c r="B156" s="114" t="s">
        <v>543</v>
      </c>
      <c r="C156" s="115" t="s">
        <v>40</v>
      </c>
      <c r="D156" s="116" t="s">
        <v>544</v>
      </c>
      <c r="E156" s="116"/>
      <c r="F156" s="116"/>
      <c r="G156" s="71"/>
      <c r="H156" s="116">
        <v>1</v>
      </c>
      <c r="I156" s="116" t="s">
        <v>41</v>
      </c>
      <c r="J156" s="116" t="s">
        <v>95</v>
      </c>
      <c r="K156" s="117">
        <v>1999</v>
      </c>
      <c r="L156" s="85">
        <v>36316</v>
      </c>
      <c r="M156" s="118">
        <v>10000</v>
      </c>
      <c r="N156" s="119"/>
      <c r="O156" s="119"/>
      <c r="P156" s="75" t="s">
        <v>545</v>
      </c>
      <c r="Q156" s="96" t="s">
        <v>546</v>
      </c>
      <c r="R156" s="54"/>
      <c r="S156" s="55" t="str">
        <f t="shared" ref="S156:S187" si="40">C156</f>
        <v>Au Ag</v>
      </c>
      <c r="T156" s="56"/>
      <c r="U156" s="56"/>
      <c r="V156" s="56"/>
      <c r="W156" s="56"/>
      <c r="X156" s="56"/>
      <c r="Y156" s="56"/>
      <c r="Z156" s="56"/>
      <c r="AA156" s="12"/>
      <c r="AB156" s="57">
        <f t="shared" si="33"/>
        <v>5.2724457241256047E-3</v>
      </c>
      <c r="AC156" s="57">
        <f t="shared" si="34"/>
        <v>0</v>
      </c>
      <c r="AD156" s="57">
        <f t="shared" si="35"/>
        <v>0</v>
      </c>
      <c r="AE156" s="57">
        <f t="shared" si="36"/>
        <v>5.2724457241256047E-3</v>
      </c>
      <c r="AF156" s="58"/>
      <c r="AG156" s="58">
        <f t="shared" si="37"/>
        <v>0</v>
      </c>
      <c r="AH156" s="58">
        <f t="shared" si="38"/>
        <v>0</v>
      </c>
      <c r="AI156" s="58">
        <f t="shared" si="39"/>
        <v>5.2724457241256047E-3</v>
      </c>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c r="DA156" s="12"/>
      <c r="DB156" s="12"/>
      <c r="DC156" s="12"/>
      <c r="DD156" s="12"/>
      <c r="DE156" s="12"/>
      <c r="DF156" s="12"/>
      <c r="DG156" s="12"/>
      <c r="DH156" s="12"/>
      <c r="DI156" s="12"/>
      <c r="DJ156" s="12"/>
      <c r="DK156" s="12"/>
      <c r="DL156" s="12"/>
      <c r="DM156" s="12"/>
      <c r="DN156" s="12"/>
      <c r="DO156" s="12"/>
      <c r="DP156" s="12"/>
      <c r="DQ156" s="12"/>
      <c r="DR156" s="12"/>
      <c r="DS156" s="12"/>
      <c r="DT156" s="12"/>
      <c r="DU156" s="12"/>
      <c r="DV156" s="12"/>
      <c r="DW156" s="12"/>
      <c r="DX156" s="12"/>
      <c r="DY156" s="12"/>
      <c r="DZ156" s="12"/>
      <c r="EA156" s="12"/>
      <c r="EB156" s="12"/>
      <c r="EC156" s="12"/>
      <c r="ED156" s="12"/>
      <c r="EE156" s="12"/>
      <c r="EF156" s="12"/>
      <c r="EG156" s="12"/>
      <c r="EH156" s="12"/>
      <c r="EI156" s="12"/>
      <c r="EJ156" s="12"/>
      <c r="EK156" s="12"/>
      <c r="EL156" s="12"/>
      <c r="EM156" s="12"/>
      <c r="EN156" s="12"/>
      <c r="EO156" s="12"/>
      <c r="EP156" s="12"/>
      <c r="EQ156" s="12"/>
      <c r="ER156" s="12"/>
      <c r="ES156" s="12"/>
      <c r="ET156" s="12"/>
      <c r="EU156" s="12"/>
      <c r="EV156" s="12"/>
      <c r="EW156" s="12"/>
      <c r="EX156" s="12"/>
      <c r="EY156" s="12"/>
      <c r="EZ156" s="12"/>
      <c r="FA156" s="12"/>
      <c r="FB156" s="12"/>
      <c r="FC156" s="12"/>
      <c r="FD156" s="12"/>
      <c r="FE156" s="12"/>
      <c r="FF156" s="12"/>
      <c r="FG156" s="12"/>
      <c r="FH156" s="12"/>
      <c r="FI156" s="12"/>
      <c r="FJ156" s="12"/>
      <c r="FK156" s="12"/>
      <c r="FL156" s="12"/>
      <c r="FM156" s="12"/>
      <c r="FN156" s="12"/>
      <c r="FO156" s="12"/>
      <c r="FP156" s="12"/>
      <c r="FQ156" s="12"/>
      <c r="FR156" s="12"/>
      <c r="FS156" s="12"/>
      <c r="FT156" s="12"/>
      <c r="FU156" s="12"/>
      <c r="FV156" s="12"/>
      <c r="FW156" s="12"/>
      <c r="FX156" s="12"/>
      <c r="FY156" s="12"/>
      <c r="FZ156" s="12"/>
      <c r="GA156" s="12"/>
      <c r="GB156" s="12"/>
      <c r="GC156" s="12"/>
      <c r="GD156" s="12"/>
      <c r="GE156" s="12"/>
      <c r="GF156" s="12"/>
      <c r="GG156" s="12"/>
      <c r="GH156" s="12"/>
      <c r="GI156" s="12"/>
      <c r="GJ156" s="12"/>
      <c r="GK156" s="12"/>
      <c r="GL156" s="12"/>
      <c r="GM156" s="12"/>
      <c r="GN156" s="12"/>
      <c r="GO156" s="12"/>
      <c r="GP156" s="12"/>
      <c r="GQ156" s="12"/>
      <c r="GR156" s="12"/>
      <c r="GS156" s="12"/>
      <c r="GT156" s="12"/>
      <c r="GU156" s="12"/>
      <c r="GV156" s="12"/>
      <c r="GW156" s="12"/>
      <c r="GX156" s="12"/>
      <c r="GY156" s="12"/>
      <c r="GZ156" s="12"/>
      <c r="HA156" s="12"/>
      <c r="HB156" s="12"/>
      <c r="HC156" s="12"/>
      <c r="HD156" s="12"/>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c r="JW156" s="12"/>
      <c r="JX156" s="12"/>
      <c r="JY156" s="12"/>
      <c r="JZ156" s="12"/>
      <c r="KA156" s="12"/>
      <c r="KB156" s="12"/>
      <c r="KC156" s="12"/>
      <c r="KD156" s="12"/>
      <c r="KE156" s="12"/>
      <c r="KF156" s="12"/>
      <c r="KG156" s="12"/>
      <c r="KH156" s="12"/>
      <c r="KI156" s="12"/>
      <c r="KJ156" s="12"/>
      <c r="KK156" s="12"/>
      <c r="KL156" s="12"/>
      <c r="KM156" s="12"/>
      <c r="KN156" s="12"/>
      <c r="KO156" s="12"/>
      <c r="KP156" s="12"/>
      <c r="KQ156" s="12"/>
      <c r="KR156" s="12"/>
      <c r="KS156" s="12"/>
      <c r="KT156" s="12"/>
      <c r="KU156" s="12"/>
      <c r="KV156" s="12"/>
      <c r="KW156" s="12"/>
      <c r="KX156" s="12"/>
      <c r="KY156" s="12"/>
      <c r="KZ156" s="12"/>
      <c r="LA156" s="12"/>
      <c r="LB156" s="12"/>
      <c r="LC156" s="12"/>
      <c r="LD156" s="12"/>
      <c r="LE156" s="12"/>
      <c r="LF156" s="12"/>
      <c r="LG156" s="12"/>
      <c r="LH156" s="12"/>
      <c r="LI156" s="12"/>
      <c r="LJ156" s="12"/>
      <c r="LK156" s="12"/>
      <c r="LL156" s="12"/>
      <c r="LM156" s="12"/>
      <c r="LN156" s="12"/>
      <c r="LO156" s="12"/>
      <c r="LP156" s="12"/>
      <c r="LQ156" s="12"/>
      <c r="LR156" s="12"/>
      <c r="LS156" s="12"/>
      <c r="LT156" s="12"/>
      <c r="LU156" s="12"/>
      <c r="LV156" s="12"/>
      <c r="LW156" s="12"/>
      <c r="LX156" s="12"/>
      <c r="LY156" s="12"/>
      <c r="LZ156" s="12"/>
      <c r="MA156" s="12"/>
      <c r="MB156" s="12"/>
      <c r="MC156" s="12"/>
      <c r="MD156" s="12"/>
      <c r="ME156" s="12"/>
      <c r="MF156" s="12"/>
      <c r="MG156" s="12"/>
      <c r="MH156" s="12"/>
      <c r="MI156" s="12"/>
      <c r="MJ156" s="12"/>
      <c r="MK156" s="12"/>
      <c r="ML156" s="12"/>
      <c r="MM156" s="12"/>
      <c r="MN156" s="12"/>
      <c r="MO156" s="12"/>
      <c r="MP156" s="12"/>
      <c r="MQ156" s="12"/>
      <c r="MR156" s="12"/>
      <c r="MS156" s="12"/>
      <c r="MT156" s="12"/>
      <c r="MU156" s="12"/>
      <c r="MV156" s="12"/>
      <c r="MW156" s="12"/>
      <c r="MX156" s="12"/>
      <c r="MY156" s="12"/>
      <c r="MZ156" s="12"/>
      <c r="NA156" s="12"/>
      <c r="NB156" s="12"/>
      <c r="NC156" s="12"/>
      <c r="ND156" s="12"/>
      <c r="NE156" s="12"/>
      <c r="NF156" s="12"/>
      <c r="NG156" s="12"/>
      <c r="NH156" s="12"/>
      <c r="NI156" s="12"/>
      <c r="NJ156" s="12"/>
      <c r="NK156" s="12"/>
      <c r="NL156" s="12"/>
      <c r="NM156" s="12"/>
      <c r="NN156" s="12"/>
      <c r="NO156" s="12"/>
      <c r="NP156" s="12"/>
      <c r="NQ156" s="12"/>
      <c r="NR156" s="12"/>
      <c r="NS156" s="12"/>
      <c r="NT156" s="12"/>
      <c r="NU156" s="12"/>
      <c r="NV156" s="12"/>
      <c r="NW156" s="12"/>
      <c r="NX156" s="12"/>
      <c r="NY156" s="12"/>
      <c r="NZ156" s="12"/>
      <c r="OA156" s="12"/>
      <c r="OB156" s="12"/>
      <c r="OC156" s="12"/>
      <c r="OD156" s="12"/>
      <c r="OE156" s="12"/>
      <c r="OF156" s="12"/>
      <c r="OG156" s="12"/>
      <c r="OH156" s="12"/>
      <c r="OI156" s="12"/>
      <c r="OJ156" s="12"/>
      <c r="OK156" s="12"/>
      <c r="OL156" s="12"/>
      <c r="OM156" s="12"/>
      <c r="ON156" s="12"/>
      <c r="OO156" s="12"/>
      <c r="OP156" s="12"/>
      <c r="OQ156" s="12"/>
      <c r="OR156" s="12"/>
      <c r="OS156" s="12"/>
      <c r="OT156" s="12"/>
      <c r="OU156" s="12"/>
      <c r="OV156" s="12"/>
      <c r="OW156" s="12"/>
      <c r="OX156" s="12"/>
      <c r="OY156" s="12"/>
      <c r="OZ156" s="12"/>
      <c r="PA156" s="12"/>
      <c r="PB156" s="12"/>
      <c r="PC156" s="12"/>
      <c r="PD156" s="12"/>
      <c r="PE156" s="12"/>
      <c r="PF156" s="12"/>
      <c r="PG156" s="12"/>
      <c r="PH156" s="12"/>
      <c r="PI156" s="12"/>
      <c r="PJ156" s="12"/>
      <c r="PK156" s="12"/>
      <c r="PL156" s="12"/>
      <c r="PM156" s="12"/>
      <c r="PN156" s="12"/>
      <c r="PO156" s="12"/>
      <c r="PP156" s="12"/>
      <c r="PQ156" s="12"/>
      <c r="PR156" s="12"/>
      <c r="PS156" s="12"/>
      <c r="PT156" s="12"/>
      <c r="PU156" s="12"/>
      <c r="PV156" s="12"/>
      <c r="PW156" s="12"/>
      <c r="PX156" s="12"/>
      <c r="PY156" s="12"/>
      <c r="PZ156" s="12"/>
      <c r="QA156" s="12"/>
      <c r="QB156" s="12"/>
      <c r="QC156" s="12"/>
      <c r="QD156" s="12"/>
      <c r="QE156" s="12"/>
      <c r="QF156" s="12"/>
      <c r="QG156" s="12"/>
      <c r="QH156" s="12"/>
      <c r="QI156" s="12"/>
      <c r="QJ156" s="12"/>
      <c r="QK156" s="12"/>
      <c r="QL156" s="12"/>
      <c r="QM156" s="12"/>
      <c r="QN156" s="12"/>
      <c r="QO156" s="12"/>
      <c r="QP156" s="12"/>
      <c r="QQ156" s="12"/>
      <c r="QR156" s="12"/>
      <c r="QS156" s="12"/>
      <c r="QT156" s="12"/>
      <c r="QU156" s="12"/>
      <c r="QV156" s="12"/>
      <c r="QW156" s="12"/>
      <c r="QX156" s="12"/>
      <c r="QY156" s="12"/>
      <c r="QZ156" s="12"/>
      <c r="RA156" s="12"/>
      <c r="RB156" s="12"/>
      <c r="RC156" s="12"/>
      <c r="RD156" s="12"/>
      <c r="RE156" s="12"/>
      <c r="RF156" s="12"/>
      <c r="RG156" s="12"/>
      <c r="RH156" s="12"/>
      <c r="RI156" s="12"/>
      <c r="RJ156" s="12"/>
      <c r="RK156" s="12"/>
      <c r="RL156" s="12"/>
      <c r="RM156" s="12"/>
      <c r="RN156" s="12"/>
      <c r="RO156" s="12"/>
      <c r="RP156" s="12"/>
      <c r="RQ156" s="12"/>
      <c r="RR156" s="12"/>
      <c r="RS156" s="12"/>
      <c r="RT156" s="12"/>
      <c r="RU156" s="12"/>
      <c r="RV156" s="12"/>
      <c r="RW156" s="12"/>
      <c r="RX156" s="12"/>
      <c r="RY156" s="12"/>
      <c r="RZ156" s="12"/>
      <c r="SA156" s="12"/>
      <c r="SB156" s="12"/>
      <c r="SC156" s="12"/>
      <c r="SD156" s="12"/>
      <c r="SE156" s="12"/>
      <c r="SF156" s="12"/>
      <c r="SG156" s="12"/>
      <c r="SH156" s="12"/>
      <c r="SI156" s="12"/>
      <c r="SJ156" s="12"/>
      <c r="SK156" s="12"/>
      <c r="SL156" s="12"/>
      <c r="SM156" s="12"/>
      <c r="SN156" s="12"/>
      <c r="SO156" s="12"/>
      <c r="SP156" s="12"/>
      <c r="SQ156" s="12"/>
      <c r="SR156" s="12"/>
      <c r="SS156" s="12"/>
      <c r="ST156" s="12"/>
      <c r="SU156" s="12"/>
      <c r="SV156" s="12"/>
      <c r="SW156" s="12"/>
      <c r="SX156" s="12"/>
      <c r="SY156" s="12"/>
      <c r="SZ156" s="12"/>
      <c r="TA156" s="12"/>
      <c r="TB156" s="12"/>
      <c r="TC156" s="12"/>
      <c r="TD156" s="12"/>
      <c r="TE156" s="12"/>
      <c r="TF156" s="12"/>
      <c r="TG156" s="12"/>
      <c r="TH156" s="12"/>
      <c r="TI156" s="12"/>
      <c r="TJ156" s="12"/>
      <c r="TK156" s="12"/>
      <c r="TL156" s="12"/>
      <c r="TM156" s="12"/>
      <c r="TN156" s="12"/>
      <c r="TO156" s="12"/>
      <c r="TP156" s="12"/>
      <c r="TQ156" s="12"/>
      <c r="TR156" s="12"/>
      <c r="TS156" s="12"/>
      <c r="TT156" s="12"/>
      <c r="TU156" s="12"/>
      <c r="TV156" s="12"/>
      <c r="TW156" s="12"/>
      <c r="TX156" s="12"/>
      <c r="TY156" s="12"/>
      <c r="TZ156" s="12"/>
      <c r="UA156" s="12"/>
      <c r="UB156" s="12"/>
      <c r="UC156" s="12"/>
      <c r="UD156" s="12"/>
      <c r="UE156" s="12"/>
      <c r="UF156" s="12"/>
      <c r="UG156" s="12"/>
      <c r="UH156" s="12"/>
      <c r="UI156" s="12"/>
      <c r="UJ156" s="12"/>
      <c r="UK156" s="12"/>
      <c r="UL156" s="12"/>
      <c r="UM156" s="12"/>
      <c r="UN156" s="12"/>
      <c r="UO156" s="12"/>
      <c r="UP156" s="12"/>
      <c r="UQ156" s="12"/>
      <c r="UR156" s="12"/>
      <c r="US156" s="12"/>
      <c r="UT156" s="12"/>
      <c r="UU156" s="12"/>
      <c r="UV156" s="12"/>
      <c r="UW156" s="12"/>
      <c r="UX156" s="12"/>
      <c r="UY156" s="12"/>
      <c r="UZ156" s="12"/>
      <c r="VA156" s="12"/>
      <c r="VB156" s="12"/>
      <c r="VC156" s="12"/>
      <c r="VD156" s="12"/>
      <c r="VE156" s="12"/>
      <c r="VF156" s="12"/>
      <c r="VG156" s="12"/>
      <c r="VH156" s="12"/>
      <c r="VI156" s="12"/>
      <c r="VJ156" s="12"/>
      <c r="VK156" s="12"/>
      <c r="VL156" s="12"/>
      <c r="VM156" s="12"/>
      <c r="VN156" s="12"/>
      <c r="VO156" s="12"/>
      <c r="VP156" s="12"/>
      <c r="VQ156" s="12"/>
      <c r="VR156" s="12"/>
      <c r="VS156" s="12"/>
      <c r="VT156" s="12"/>
      <c r="VU156" s="12"/>
      <c r="VV156" s="12"/>
      <c r="VW156" s="12"/>
      <c r="VX156" s="12"/>
      <c r="VY156" s="12"/>
      <c r="VZ156" s="12"/>
      <c r="WA156" s="12"/>
      <c r="WB156" s="12"/>
      <c r="WC156" s="12"/>
      <c r="WD156" s="12"/>
      <c r="WE156" s="12"/>
      <c r="WF156" s="12"/>
      <c r="WG156" s="12"/>
      <c r="WH156" s="12"/>
      <c r="WI156" s="12"/>
      <c r="WJ156" s="12"/>
      <c r="WK156" s="12"/>
      <c r="WL156" s="12"/>
      <c r="WM156" s="12"/>
      <c r="WN156" s="12"/>
      <c r="WO156" s="12"/>
      <c r="WP156" s="12"/>
      <c r="WQ156" s="12"/>
      <c r="WR156" s="12"/>
      <c r="WS156" s="12"/>
      <c r="WT156" s="12"/>
      <c r="WU156" s="12"/>
      <c r="WV156" s="12"/>
      <c r="WW156" s="12"/>
      <c r="WX156" s="12"/>
      <c r="WY156" s="12"/>
      <c r="WZ156" s="12"/>
      <c r="XA156" s="12"/>
      <c r="XB156" s="12"/>
      <c r="XC156" s="12"/>
      <c r="XD156" s="12"/>
      <c r="XE156" s="12"/>
      <c r="XF156" s="12"/>
      <c r="XG156" s="12"/>
      <c r="XH156" s="12"/>
      <c r="XI156" s="12"/>
      <c r="XJ156" s="12"/>
      <c r="XK156" s="12"/>
      <c r="XL156" s="12"/>
      <c r="XM156" s="12"/>
      <c r="XN156" s="12"/>
      <c r="XO156" s="12"/>
      <c r="XP156" s="12"/>
      <c r="XQ156" s="12"/>
      <c r="XR156" s="12"/>
      <c r="XS156" s="12"/>
      <c r="XT156" s="12"/>
      <c r="XU156" s="12"/>
      <c r="XV156" s="12"/>
      <c r="XW156" s="12"/>
      <c r="XX156" s="12"/>
      <c r="XY156" s="12"/>
      <c r="XZ156" s="12"/>
      <c r="YA156" s="12"/>
      <c r="YB156" s="12"/>
      <c r="YC156" s="12"/>
      <c r="YD156" s="12"/>
      <c r="YE156" s="12"/>
      <c r="YF156" s="12"/>
      <c r="YG156" s="12"/>
      <c r="YH156" s="12"/>
      <c r="YI156" s="12"/>
      <c r="YJ156" s="12"/>
      <c r="YK156" s="12"/>
      <c r="YL156" s="12"/>
      <c r="YM156" s="12"/>
      <c r="YN156" s="12"/>
      <c r="YO156" s="12"/>
      <c r="YP156" s="12"/>
      <c r="YQ156" s="12"/>
      <c r="YR156" s="12"/>
      <c r="YS156" s="12"/>
      <c r="YT156" s="12"/>
      <c r="YU156" s="12"/>
      <c r="YV156" s="12"/>
      <c r="YW156" s="12"/>
      <c r="YX156" s="12"/>
      <c r="YY156" s="12"/>
      <c r="YZ156" s="12"/>
      <c r="ZA156" s="12"/>
      <c r="ZB156" s="12"/>
      <c r="ZC156" s="12"/>
      <c r="ZD156" s="12"/>
      <c r="ZE156" s="12"/>
      <c r="ZF156" s="12"/>
      <c r="ZG156" s="12"/>
      <c r="ZH156" s="12"/>
      <c r="ZI156" s="12"/>
      <c r="ZJ156" s="12"/>
      <c r="ZK156" s="12"/>
      <c r="ZL156" s="12"/>
      <c r="ZM156" s="12"/>
      <c r="ZN156" s="12"/>
      <c r="ZO156" s="12"/>
      <c r="ZP156" s="12"/>
      <c r="ZQ156" s="12"/>
      <c r="ZR156" s="12"/>
      <c r="ZS156" s="12"/>
      <c r="ZT156" s="12"/>
      <c r="ZU156" s="12"/>
      <c r="ZV156" s="12"/>
      <c r="ZW156" s="12"/>
      <c r="ZX156" s="12"/>
      <c r="ZY156" s="12"/>
      <c r="ZZ156" s="12"/>
      <c r="AAA156" s="12"/>
      <c r="AAB156" s="12"/>
      <c r="AAC156" s="12"/>
      <c r="AAD156" s="12"/>
      <c r="AAE156" s="12"/>
      <c r="AAF156" s="12"/>
      <c r="AAG156" s="12"/>
      <c r="AAH156" s="12"/>
      <c r="AAI156" s="12"/>
      <c r="AAJ156" s="12"/>
      <c r="AAK156" s="12"/>
      <c r="AAL156" s="12"/>
      <c r="AAM156" s="12"/>
      <c r="AAN156" s="12"/>
      <c r="AAO156" s="12"/>
      <c r="AAP156" s="12"/>
      <c r="AAQ156" s="12"/>
      <c r="AAR156" s="12"/>
      <c r="AAS156" s="12"/>
      <c r="AAT156" s="12"/>
      <c r="AAU156" s="12"/>
      <c r="AAV156" s="12"/>
      <c r="AAW156" s="12"/>
      <c r="AAX156" s="12"/>
      <c r="AAY156" s="12"/>
      <c r="AAZ156" s="12"/>
      <c r="ABA156" s="12"/>
      <c r="ABB156" s="12"/>
      <c r="ABC156" s="12"/>
      <c r="ABD156" s="12"/>
      <c r="ABE156" s="12"/>
      <c r="ABF156" s="12"/>
      <c r="ABG156" s="12"/>
      <c r="ABH156" s="12"/>
      <c r="ABI156" s="12"/>
      <c r="ABJ156" s="12"/>
      <c r="ABK156" s="12"/>
      <c r="ABL156" s="12"/>
      <c r="ABM156" s="12"/>
      <c r="ABN156" s="12"/>
      <c r="ABO156" s="12"/>
      <c r="ABP156" s="12"/>
      <c r="ABQ156" s="12"/>
      <c r="ABR156" s="12"/>
      <c r="ABS156" s="12"/>
      <c r="ABT156" s="12"/>
      <c r="ABU156" s="12"/>
      <c r="ABV156" s="12"/>
      <c r="ABW156" s="12"/>
      <c r="ABX156" s="12"/>
      <c r="ABY156" s="12"/>
      <c r="ABZ156" s="12"/>
      <c r="ACA156" s="12"/>
      <c r="ACB156" s="12"/>
      <c r="ACC156" s="12"/>
      <c r="ACD156" s="12"/>
      <c r="ACE156" s="12"/>
      <c r="ACF156" s="12"/>
      <c r="ACG156" s="12"/>
      <c r="ACH156" s="12"/>
      <c r="ACI156" s="12"/>
      <c r="ACJ156" s="12"/>
      <c r="ACK156" s="12"/>
      <c r="ACL156" s="12"/>
      <c r="ACM156" s="12"/>
      <c r="ACN156" s="12"/>
      <c r="ACO156" s="12"/>
      <c r="ACP156" s="12"/>
      <c r="ACQ156" s="12"/>
      <c r="ACR156" s="12"/>
      <c r="ACS156" s="12"/>
      <c r="ACT156" s="12"/>
      <c r="ACU156" s="12"/>
      <c r="ACV156" s="12"/>
      <c r="ACW156" s="12"/>
      <c r="ACX156" s="12"/>
      <c r="ACY156" s="12"/>
      <c r="ACZ156" s="12"/>
      <c r="ADA156" s="12"/>
    </row>
    <row r="157" spans="1:786" s="99" customFormat="1" ht="24" x14ac:dyDescent="0.3">
      <c r="A157" s="61">
        <v>2</v>
      </c>
      <c r="B157" s="114" t="s">
        <v>547</v>
      </c>
      <c r="C157" s="116" t="s">
        <v>77</v>
      </c>
      <c r="D157" s="116"/>
      <c r="E157" s="116"/>
      <c r="F157" s="116"/>
      <c r="G157" s="71"/>
      <c r="H157" s="116">
        <v>2</v>
      </c>
      <c r="I157" s="116" t="s">
        <v>243</v>
      </c>
      <c r="J157" s="116" t="s">
        <v>243</v>
      </c>
      <c r="K157" s="117">
        <v>1999</v>
      </c>
      <c r="L157" s="85">
        <v>36276</v>
      </c>
      <c r="M157" s="118">
        <v>400000</v>
      </c>
      <c r="N157" s="119">
        <v>12</v>
      </c>
      <c r="O157" s="119">
        <v>4</v>
      </c>
      <c r="P157" s="75" t="s">
        <v>548</v>
      </c>
      <c r="Q157" s="96" t="s">
        <v>549</v>
      </c>
      <c r="R157" s="54" t="s">
        <v>550</v>
      </c>
      <c r="S157" s="55" t="str">
        <f t="shared" si="40"/>
        <v>Au</v>
      </c>
      <c r="T157" s="56"/>
      <c r="U157" s="56"/>
      <c r="V157" s="56"/>
      <c r="W157" s="56"/>
      <c r="X157" s="56"/>
      <c r="Y157" s="56"/>
      <c r="Z157" s="56"/>
      <c r="AA157" s="12"/>
      <c r="AB157" s="57">
        <f t="shared" si="33"/>
        <v>0.21089782896502418</v>
      </c>
      <c r="AC157" s="57">
        <f t="shared" si="34"/>
        <v>0.30769230769230771</v>
      </c>
      <c r="AD157" s="57">
        <f t="shared" si="35"/>
        <v>0.2857142857142857</v>
      </c>
      <c r="AE157" s="57">
        <f t="shared" si="36"/>
        <v>0.80430442237161759</v>
      </c>
      <c r="AF157" s="58"/>
      <c r="AG157" s="58">
        <f t="shared" si="37"/>
        <v>0</v>
      </c>
      <c r="AH157" s="58">
        <f t="shared" si="38"/>
        <v>0.80430442237161759</v>
      </c>
      <c r="AI157" s="58">
        <f t="shared" si="39"/>
        <v>0</v>
      </c>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c r="DA157" s="12"/>
      <c r="DB157" s="12"/>
      <c r="DC157" s="12"/>
      <c r="DD157" s="12"/>
      <c r="DE157" s="12"/>
      <c r="DF157" s="12"/>
      <c r="DG157" s="12"/>
      <c r="DH157" s="12"/>
      <c r="DI157" s="12"/>
      <c r="DJ157" s="12"/>
      <c r="DK157" s="12"/>
      <c r="DL157" s="12"/>
      <c r="DM157" s="12"/>
      <c r="DN157" s="12"/>
      <c r="DO157" s="12"/>
      <c r="DP157" s="12"/>
      <c r="DQ157" s="12"/>
      <c r="DR157" s="12"/>
      <c r="DS157" s="12"/>
      <c r="DT157" s="12"/>
      <c r="DU157" s="12"/>
      <c r="DV157" s="12"/>
      <c r="DW157" s="12"/>
      <c r="DX157" s="12"/>
      <c r="DY157" s="12"/>
      <c r="DZ157" s="12"/>
      <c r="EA157" s="12"/>
      <c r="EB157" s="12"/>
      <c r="EC157" s="12"/>
      <c r="ED157" s="12"/>
      <c r="EE157" s="12"/>
      <c r="EF157" s="12"/>
      <c r="EG157" s="12"/>
      <c r="EH157" s="12"/>
      <c r="EI157" s="12"/>
      <c r="EJ157" s="12"/>
      <c r="EK157" s="12"/>
      <c r="EL157" s="12"/>
      <c r="EM157" s="12"/>
      <c r="EN157" s="12"/>
      <c r="EO157" s="12"/>
      <c r="EP157" s="12"/>
      <c r="EQ157" s="12"/>
      <c r="ER157" s="12"/>
      <c r="ES157" s="12"/>
      <c r="ET157" s="12"/>
      <c r="EU157" s="12"/>
      <c r="EV157" s="12"/>
      <c r="EW157" s="12"/>
      <c r="EX157" s="12"/>
      <c r="EY157" s="12"/>
      <c r="EZ157" s="12"/>
      <c r="FA157" s="12"/>
      <c r="FB157" s="12"/>
      <c r="FC157" s="12"/>
      <c r="FD157" s="12"/>
      <c r="FE157" s="12"/>
      <c r="FF157" s="12"/>
      <c r="FG157" s="12"/>
      <c r="FH157" s="12"/>
      <c r="FI157" s="12"/>
      <c r="FJ157" s="12"/>
      <c r="FK157" s="12"/>
      <c r="FL157" s="12"/>
      <c r="FM157" s="12"/>
      <c r="FN157" s="12"/>
      <c r="FO157" s="12"/>
      <c r="FP157" s="12"/>
      <c r="FQ157" s="12"/>
      <c r="FR157" s="12"/>
      <c r="FS157" s="12"/>
      <c r="FT157" s="12"/>
      <c r="FU157" s="12"/>
      <c r="FV157" s="12"/>
      <c r="FW157" s="12"/>
      <c r="FX157" s="12"/>
      <c r="FY157" s="12"/>
      <c r="FZ157" s="12"/>
      <c r="GA157" s="12"/>
      <c r="GB157" s="12"/>
      <c r="GC157" s="12"/>
      <c r="GD157" s="12"/>
      <c r="GE157" s="12"/>
      <c r="GF157" s="12"/>
      <c r="GG157" s="12"/>
      <c r="GH157" s="12"/>
      <c r="GI157" s="12"/>
      <c r="GJ157" s="12"/>
      <c r="GK157" s="12"/>
      <c r="GL157" s="12"/>
      <c r="GM157" s="12"/>
      <c r="GN157" s="12"/>
      <c r="GO157" s="12"/>
      <c r="GP157" s="12"/>
      <c r="GQ157" s="12"/>
      <c r="GR157" s="12"/>
      <c r="GS157" s="12"/>
      <c r="GT157" s="12"/>
      <c r="GU157" s="12"/>
      <c r="GV157" s="12"/>
      <c r="GW157" s="12"/>
      <c r="GX157" s="12"/>
      <c r="GY157" s="12"/>
      <c r="GZ157" s="12"/>
      <c r="HA157" s="12"/>
      <c r="HB157" s="12"/>
      <c r="HC157" s="12"/>
      <c r="HD157" s="12"/>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c r="JW157" s="12"/>
      <c r="JX157" s="12"/>
      <c r="JY157" s="12"/>
      <c r="JZ157" s="12"/>
      <c r="KA157" s="12"/>
      <c r="KB157" s="12"/>
      <c r="KC157" s="12"/>
      <c r="KD157" s="12"/>
      <c r="KE157" s="12"/>
      <c r="KF157" s="12"/>
      <c r="KG157" s="12"/>
      <c r="KH157" s="12"/>
      <c r="KI157" s="12"/>
      <c r="KJ157" s="12"/>
      <c r="KK157" s="12"/>
      <c r="KL157" s="12"/>
      <c r="KM157" s="12"/>
      <c r="KN157" s="12"/>
      <c r="KO157" s="12"/>
      <c r="KP157" s="12"/>
      <c r="KQ157" s="12"/>
      <c r="KR157" s="12"/>
      <c r="KS157" s="12"/>
      <c r="KT157" s="12"/>
      <c r="KU157" s="12"/>
      <c r="KV157" s="12"/>
      <c r="KW157" s="12"/>
      <c r="KX157" s="12"/>
      <c r="KY157" s="12"/>
      <c r="KZ157" s="12"/>
      <c r="LA157" s="12"/>
      <c r="LB157" s="12"/>
      <c r="LC157" s="12"/>
      <c r="LD157" s="12"/>
      <c r="LE157" s="12"/>
      <c r="LF157" s="12"/>
      <c r="LG157" s="12"/>
      <c r="LH157" s="12"/>
      <c r="LI157" s="12"/>
      <c r="LJ157" s="12"/>
      <c r="LK157" s="12"/>
      <c r="LL157" s="12"/>
      <c r="LM157" s="12"/>
      <c r="LN157" s="12"/>
      <c r="LO157" s="12"/>
      <c r="LP157" s="12"/>
      <c r="LQ157" s="12"/>
      <c r="LR157" s="12"/>
      <c r="LS157" s="12"/>
      <c r="LT157" s="12"/>
      <c r="LU157" s="12"/>
      <c r="LV157" s="12"/>
      <c r="LW157" s="12"/>
      <c r="LX157" s="12"/>
      <c r="LY157" s="12"/>
      <c r="LZ157" s="12"/>
      <c r="MA157" s="12"/>
      <c r="MB157" s="12"/>
      <c r="MC157" s="12"/>
      <c r="MD157" s="12"/>
      <c r="ME157" s="12"/>
      <c r="MF157" s="12"/>
      <c r="MG157" s="12"/>
      <c r="MH157" s="12"/>
      <c r="MI157" s="12"/>
      <c r="MJ157" s="12"/>
      <c r="MK157" s="12"/>
      <c r="ML157" s="12"/>
      <c r="MM157" s="12"/>
      <c r="MN157" s="12"/>
      <c r="MO157" s="12"/>
      <c r="MP157" s="12"/>
      <c r="MQ157" s="12"/>
      <c r="MR157" s="12"/>
      <c r="MS157" s="12"/>
      <c r="MT157" s="12"/>
      <c r="MU157" s="12"/>
      <c r="MV157" s="12"/>
      <c r="MW157" s="12"/>
      <c r="MX157" s="12"/>
      <c r="MY157" s="12"/>
      <c r="MZ157" s="12"/>
      <c r="NA157" s="12"/>
      <c r="NB157" s="12"/>
      <c r="NC157" s="12"/>
      <c r="ND157" s="12"/>
      <c r="NE157" s="12"/>
      <c r="NF157" s="12"/>
      <c r="NG157" s="12"/>
      <c r="NH157" s="12"/>
      <c r="NI157" s="12"/>
      <c r="NJ157" s="12"/>
      <c r="NK157" s="12"/>
      <c r="NL157" s="12"/>
      <c r="NM157" s="12"/>
      <c r="NN157" s="12"/>
      <c r="NO157" s="12"/>
      <c r="NP157" s="12"/>
      <c r="NQ157" s="12"/>
      <c r="NR157" s="12"/>
      <c r="NS157" s="12"/>
      <c r="NT157" s="12"/>
      <c r="NU157" s="12"/>
      <c r="NV157" s="12"/>
      <c r="NW157" s="12"/>
      <c r="NX157" s="12"/>
      <c r="NY157" s="12"/>
      <c r="NZ157" s="12"/>
      <c r="OA157" s="12"/>
      <c r="OB157" s="12"/>
      <c r="OC157" s="12"/>
      <c r="OD157" s="12"/>
      <c r="OE157" s="12"/>
      <c r="OF157" s="12"/>
      <c r="OG157" s="12"/>
      <c r="OH157" s="12"/>
      <c r="OI157" s="12"/>
      <c r="OJ157" s="12"/>
      <c r="OK157" s="12"/>
      <c r="OL157" s="12"/>
      <c r="OM157" s="12"/>
      <c r="ON157" s="12"/>
      <c r="OO157" s="12"/>
      <c r="OP157" s="12"/>
      <c r="OQ157" s="12"/>
      <c r="OR157" s="12"/>
      <c r="OS157" s="12"/>
      <c r="OT157" s="12"/>
      <c r="OU157" s="12"/>
      <c r="OV157" s="12"/>
      <c r="OW157" s="12"/>
      <c r="OX157" s="12"/>
      <c r="OY157" s="12"/>
      <c r="OZ157" s="12"/>
      <c r="PA157" s="12"/>
      <c r="PB157" s="12"/>
      <c r="PC157" s="12"/>
      <c r="PD157" s="12"/>
      <c r="PE157" s="12"/>
      <c r="PF157" s="12"/>
      <c r="PG157" s="12"/>
      <c r="PH157" s="12"/>
      <c r="PI157" s="12"/>
      <c r="PJ157" s="12"/>
      <c r="PK157" s="12"/>
      <c r="PL157" s="12"/>
      <c r="PM157" s="12"/>
      <c r="PN157" s="12"/>
      <c r="PO157" s="12"/>
      <c r="PP157" s="12"/>
      <c r="PQ157" s="12"/>
      <c r="PR157" s="12"/>
      <c r="PS157" s="12"/>
      <c r="PT157" s="12"/>
      <c r="PU157" s="12"/>
      <c r="PV157" s="12"/>
      <c r="PW157" s="12"/>
      <c r="PX157" s="12"/>
      <c r="PY157" s="12"/>
      <c r="PZ157" s="12"/>
      <c r="QA157" s="12"/>
      <c r="QB157" s="12"/>
      <c r="QC157" s="12"/>
      <c r="QD157" s="12"/>
      <c r="QE157" s="12"/>
      <c r="QF157" s="12"/>
      <c r="QG157" s="12"/>
      <c r="QH157" s="12"/>
      <c r="QI157" s="12"/>
      <c r="QJ157" s="12"/>
      <c r="QK157" s="12"/>
      <c r="QL157" s="12"/>
      <c r="QM157" s="12"/>
      <c r="QN157" s="12"/>
      <c r="QO157" s="12"/>
      <c r="QP157" s="12"/>
      <c r="QQ157" s="12"/>
      <c r="QR157" s="12"/>
      <c r="QS157" s="12"/>
      <c r="QT157" s="12"/>
      <c r="QU157" s="12"/>
      <c r="QV157" s="12"/>
      <c r="QW157" s="12"/>
      <c r="QX157" s="12"/>
      <c r="QY157" s="12"/>
      <c r="QZ157" s="12"/>
      <c r="RA157" s="12"/>
      <c r="RB157" s="12"/>
      <c r="RC157" s="12"/>
      <c r="RD157" s="12"/>
      <c r="RE157" s="12"/>
      <c r="RF157" s="12"/>
      <c r="RG157" s="12"/>
      <c r="RH157" s="12"/>
      <c r="RI157" s="12"/>
      <c r="RJ157" s="12"/>
      <c r="RK157" s="12"/>
      <c r="RL157" s="12"/>
      <c r="RM157" s="12"/>
      <c r="RN157" s="12"/>
      <c r="RO157" s="12"/>
      <c r="RP157" s="12"/>
      <c r="RQ157" s="12"/>
      <c r="RR157" s="12"/>
      <c r="RS157" s="12"/>
      <c r="RT157" s="12"/>
      <c r="RU157" s="12"/>
      <c r="RV157" s="12"/>
      <c r="RW157" s="12"/>
      <c r="RX157" s="12"/>
      <c r="RY157" s="12"/>
      <c r="RZ157" s="12"/>
      <c r="SA157" s="12"/>
      <c r="SB157" s="12"/>
      <c r="SC157" s="12"/>
      <c r="SD157" s="12"/>
      <c r="SE157" s="12"/>
      <c r="SF157" s="12"/>
      <c r="SG157" s="12"/>
      <c r="SH157" s="12"/>
      <c r="SI157" s="12"/>
      <c r="SJ157" s="12"/>
      <c r="SK157" s="12"/>
      <c r="SL157" s="12"/>
      <c r="SM157" s="12"/>
      <c r="SN157" s="12"/>
      <c r="SO157" s="12"/>
      <c r="SP157" s="12"/>
      <c r="SQ157" s="12"/>
      <c r="SR157" s="12"/>
      <c r="SS157" s="12"/>
      <c r="ST157" s="12"/>
      <c r="SU157" s="12"/>
      <c r="SV157" s="12"/>
      <c r="SW157" s="12"/>
      <c r="SX157" s="12"/>
      <c r="SY157" s="12"/>
      <c r="SZ157" s="12"/>
      <c r="TA157" s="12"/>
      <c r="TB157" s="12"/>
      <c r="TC157" s="12"/>
      <c r="TD157" s="12"/>
      <c r="TE157" s="12"/>
      <c r="TF157" s="12"/>
      <c r="TG157" s="12"/>
      <c r="TH157" s="12"/>
      <c r="TI157" s="12"/>
      <c r="TJ157" s="12"/>
      <c r="TK157" s="12"/>
      <c r="TL157" s="12"/>
      <c r="TM157" s="12"/>
      <c r="TN157" s="12"/>
      <c r="TO157" s="12"/>
      <c r="TP157" s="12"/>
      <c r="TQ157" s="12"/>
      <c r="TR157" s="12"/>
      <c r="TS157" s="12"/>
      <c r="TT157" s="12"/>
      <c r="TU157" s="12"/>
      <c r="TV157" s="12"/>
      <c r="TW157" s="12"/>
      <c r="TX157" s="12"/>
      <c r="TY157" s="12"/>
      <c r="TZ157" s="12"/>
      <c r="UA157" s="12"/>
      <c r="UB157" s="12"/>
      <c r="UC157" s="12"/>
      <c r="UD157" s="12"/>
      <c r="UE157" s="12"/>
      <c r="UF157" s="12"/>
      <c r="UG157" s="12"/>
      <c r="UH157" s="12"/>
      <c r="UI157" s="12"/>
      <c r="UJ157" s="12"/>
      <c r="UK157" s="12"/>
      <c r="UL157" s="12"/>
      <c r="UM157" s="12"/>
      <c r="UN157" s="12"/>
      <c r="UO157" s="12"/>
      <c r="UP157" s="12"/>
      <c r="UQ157" s="12"/>
      <c r="UR157" s="12"/>
      <c r="US157" s="12"/>
      <c r="UT157" s="12"/>
      <c r="UU157" s="12"/>
      <c r="UV157" s="12"/>
      <c r="UW157" s="12"/>
      <c r="UX157" s="12"/>
      <c r="UY157" s="12"/>
      <c r="UZ157" s="12"/>
      <c r="VA157" s="12"/>
      <c r="VB157" s="12"/>
      <c r="VC157" s="12"/>
      <c r="VD157" s="12"/>
      <c r="VE157" s="12"/>
      <c r="VF157" s="12"/>
      <c r="VG157" s="12"/>
      <c r="VH157" s="12"/>
      <c r="VI157" s="12"/>
      <c r="VJ157" s="12"/>
      <c r="VK157" s="12"/>
      <c r="VL157" s="12"/>
      <c r="VM157" s="12"/>
      <c r="VN157" s="12"/>
      <c r="VO157" s="12"/>
      <c r="VP157" s="12"/>
      <c r="VQ157" s="12"/>
      <c r="VR157" s="12"/>
      <c r="VS157" s="12"/>
      <c r="VT157" s="12"/>
      <c r="VU157" s="12"/>
      <c r="VV157" s="12"/>
      <c r="VW157" s="12"/>
      <c r="VX157" s="12"/>
      <c r="VY157" s="12"/>
      <c r="VZ157" s="12"/>
      <c r="WA157" s="12"/>
      <c r="WB157" s="12"/>
      <c r="WC157" s="12"/>
      <c r="WD157" s="12"/>
      <c r="WE157" s="12"/>
      <c r="WF157" s="12"/>
      <c r="WG157" s="12"/>
      <c r="WH157" s="12"/>
      <c r="WI157" s="12"/>
      <c r="WJ157" s="12"/>
      <c r="WK157" s="12"/>
      <c r="WL157" s="12"/>
      <c r="WM157" s="12"/>
      <c r="WN157" s="12"/>
      <c r="WO157" s="12"/>
      <c r="WP157" s="12"/>
      <c r="WQ157" s="12"/>
      <c r="WR157" s="12"/>
      <c r="WS157" s="12"/>
      <c r="WT157" s="12"/>
      <c r="WU157" s="12"/>
      <c r="WV157" s="12"/>
      <c r="WW157" s="12"/>
      <c r="WX157" s="12"/>
      <c r="WY157" s="12"/>
      <c r="WZ157" s="12"/>
      <c r="XA157" s="12"/>
      <c r="XB157" s="12"/>
      <c r="XC157" s="12"/>
      <c r="XD157" s="12"/>
      <c r="XE157" s="12"/>
      <c r="XF157" s="12"/>
      <c r="XG157" s="12"/>
      <c r="XH157" s="12"/>
      <c r="XI157" s="12"/>
      <c r="XJ157" s="12"/>
      <c r="XK157" s="12"/>
      <c r="XL157" s="12"/>
      <c r="XM157" s="12"/>
      <c r="XN157" s="12"/>
      <c r="XO157" s="12"/>
      <c r="XP157" s="12"/>
      <c r="XQ157" s="12"/>
      <c r="XR157" s="12"/>
      <c r="XS157" s="12"/>
      <c r="XT157" s="12"/>
      <c r="XU157" s="12"/>
      <c r="XV157" s="12"/>
      <c r="XW157" s="12"/>
      <c r="XX157" s="12"/>
      <c r="XY157" s="12"/>
      <c r="XZ157" s="12"/>
      <c r="YA157" s="12"/>
      <c r="YB157" s="12"/>
      <c r="YC157" s="12"/>
      <c r="YD157" s="12"/>
      <c r="YE157" s="12"/>
      <c r="YF157" s="12"/>
      <c r="YG157" s="12"/>
      <c r="YH157" s="12"/>
      <c r="YI157" s="12"/>
      <c r="YJ157" s="12"/>
      <c r="YK157" s="12"/>
      <c r="YL157" s="12"/>
      <c r="YM157" s="12"/>
      <c r="YN157" s="12"/>
      <c r="YO157" s="12"/>
      <c r="YP157" s="12"/>
      <c r="YQ157" s="12"/>
      <c r="YR157" s="12"/>
      <c r="YS157" s="12"/>
      <c r="YT157" s="12"/>
      <c r="YU157" s="12"/>
      <c r="YV157" s="12"/>
      <c r="YW157" s="12"/>
      <c r="YX157" s="12"/>
      <c r="YY157" s="12"/>
      <c r="YZ157" s="12"/>
      <c r="ZA157" s="12"/>
      <c r="ZB157" s="12"/>
      <c r="ZC157" s="12"/>
      <c r="ZD157" s="12"/>
      <c r="ZE157" s="12"/>
      <c r="ZF157" s="12"/>
      <c r="ZG157" s="12"/>
      <c r="ZH157" s="12"/>
      <c r="ZI157" s="12"/>
      <c r="ZJ157" s="12"/>
      <c r="ZK157" s="12"/>
      <c r="ZL157" s="12"/>
      <c r="ZM157" s="12"/>
      <c r="ZN157" s="12"/>
      <c r="ZO157" s="12"/>
      <c r="ZP157" s="12"/>
      <c r="ZQ157" s="12"/>
      <c r="ZR157" s="12"/>
      <c r="ZS157" s="12"/>
      <c r="ZT157" s="12"/>
      <c r="ZU157" s="12"/>
      <c r="ZV157" s="12"/>
      <c r="ZW157" s="12"/>
      <c r="ZX157" s="12"/>
      <c r="ZY157" s="12"/>
      <c r="ZZ157" s="12"/>
      <c r="AAA157" s="12"/>
      <c r="AAB157" s="12"/>
      <c r="AAC157" s="12"/>
      <c r="AAD157" s="12"/>
      <c r="AAE157" s="12"/>
      <c r="AAF157" s="12"/>
      <c r="AAG157" s="12"/>
      <c r="AAH157" s="12"/>
      <c r="AAI157" s="12"/>
      <c r="AAJ157" s="12"/>
      <c r="AAK157" s="12"/>
      <c r="AAL157" s="12"/>
      <c r="AAM157" s="12"/>
      <c r="AAN157" s="12"/>
      <c r="AAO157" s="12"/>
      <c r="AAP157" s="12"/>
      <c r="AAQ157" s="12"/>
      <c r="AAR157" s="12"/>
      <c r="AAS157" s="12"/>
      <c r="AAT157" s="12"/>
      <c r="AAU157" s="12"/>
      <c r="AAV157" s="12"/>
      <c r="AAW157" s="12"/>
      <c r="AAX157" s="12"/>
      <c r="AAY157" s="12"/>
      <c r="AAZ157" s="12"/>
      <c r="ABA157" s="12"/>
      <c r="ABB157" s="12"/>
      <c r="ABC157" s="12"/>
      <c r="ABD157" s="12"/>
      <c r="ABE157" s="12"/>
      <c r="ABF157" s="12"/>
      <c r="ABG157" s="12"/>
      <c r="ABH157" s="12"/>
      <c r="ABI157" s="12"/>
      <c r="ABJ157" s="12"/>
      <c r="ABK157" s="12"/>
      <c r="ABL157" s="12"/>
      <c r="ABM157" s="12"/>
      <c r="ABN157" s="12"/>
      <c r="ABO157" s="12"/>
      <c r="ABP157" s="12"/>
      <c r="ABQ157" s="12"/>
      <c r="ABR157" s="12"/>
      <c r="ABS157" s="12"/>
      <c r="ABT157" s="12"/>
      <c r="ABU157" s="12"/>
      <c r="ABV157" s="12"/>
      <c r="ABW157" s="12"/>
      <c r="ABX157" s="12"/>
      <c r="ABY157" s="12"/>
      <c r="ABZ157" s="12"/>
      <c r="ACA157" s="12"/>
      <c r="ACB157" s="12"/>
      <c r="ACC157" s="12"/>
      <c r="ACD157" s="12"/>
      <c r="ACE157" s="12"/>
      <c r="ACF157" s="12"/>
      <c r="ACG157" s="12"/>
      <c r="ACH157" s="12"/>
      <c r="ACI157" s="12"/>
      <c r="ACJ157" s="12"/>
      <c r="ACK157" s="12"/>
      <c r="ACL157" s="12"/>
      <c r="ACM157" s="12"/>
      <c r="ACN157" s="12"/>
      <c r="ACO157" s="12"/>
      <c r="ACP157" s="12"/>
      <c r="ACQ157" s="12"/>
      <c r="ACR157" s="12"/>
      <c r="ACS157" s="12"/>
      <c r="ACT157" s="12"/>
      <c r="ACU157" s="12"/>
      <c r="ACV157" s="12"/>
      <c r="ACW157" s="12"/>
      <c r="ACX157" s="12"/>
      <c r="ACY157" s="12"/>
      <c r="ACZ157" s="12"/>
      <c r="ADA157" s="12"/>
    </row>
    <row r="158" spans="1:786" s="99" customFormat="1" ht="24" x14ac:dyDescent="0.3">
      <c r="A158" s="64">
        <v>3</v>
      </c>
      <c r="B158" s="114" t="s">
        <v>551</v>
      </c>
      <c r="C158" s="115" t="s">
        <v>273</v>
      </c>
      <c r="D158" s="116"/>
      <c r="E158" s="116"/>
      <c r="F158" s="116"/>
      <c r="G158" s="71"/>
      <c r="H158" s="116">
        <v>1</v>
      </c>
      <c r="I158" s="116" t="s">
        <v>41</v>
      </c>
      <c r="J158" s="116" t="s">
        <v>56</v>
      </c>
      <c r="K158" s="117">
        <v>1998</v>
      </c>
      <c r="L158" s="85">
        <v>36160</v>
      </c>
      <c r="M158" s="118">
        <v>50000</v>
      </c>
      <c r="N158" s="119"/>
      <c r="O158" s="119"/>
      <c r="P158" s="75" t="s">
        <v>525</v>
      </c>
      <c r="Q158" s="96" t="s">
        <v>552</v>
      </c>
      <c r="R158" s="54" t="s">
        <v>432</v>
      </c>
      <c r="S158" s="55" t="str">
        <f t="shared" si="40"/>
        <v>P</v>
      </c>
      <c r="T158" s="56"/>
      <c r="U158" s="56"/>
      <c r="V158" s="56"/>
      <c r="W158" s="56"/>
      <c r="X158" s="56"/>
      <c r="Y158" s="56"/>
      <c r="Z158" s="56"/>
      <c r="AA158" s="12"/>
      <c r="AB158" s="57">
        <f t="shared" si="33"/>
        <v>2.6362228620628023E-2</v>
      </c>
      <c r="AC158" s="57">
        <f t="shared" si="34"/>
        <v>0</v>
      </c>
      <c r="AD158" s="57">
        <f t="shared" si="35"/>
        <v>0</v>
      </c>
      <c r="AE158" s="57">
        <f t="shared" si="36"/>
        <v>2.6362228620628023E-2</v>
      </c>
      <c r="AF158" s="58"/>
      <c r="AG158" s="58">
        <f t="shared" si="37"/>
        <v>0</v>
      </c>
      <c r="AH158" s="58">
        <f t="shared" si="38"/>
        <v>0</v>
      </c>
      <c r="AI158" s="58">
        <f t="shared" si="39"/>
        <v>2.6362228620628023E-2</v>
      </c>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c r="DA158" s="12"/>
      <c r="DB158" s="12"/>
      <c r="DC158" s="12"/>
      <c r="DD158" s="12"/>
      <c r="DE158" s="12"/>
      <c r="DF158" s="12"/>
      <c r="DG158" s="12"/>
      <c r="DH158" s="12"/>
      <c r="DI158" s="12"/>
      <c r="DJ158" s="12"/>
      <c r="DK158" s="12"/>
      <c r="DL158" s="12"/>
      <c r="DM158" s="12"/>
      <c r="DN158" s="12"/>
      <c r="DO158" s="12"/>
      <c r="DP158" s="12"/>
      <c r="DQ158" s="12"/>
      <c r="DR158" s="12"/>
      <c r="DS158" s="12"/>
      <c r="DT158" s="12"/>
      <c r="DU158" s="12"/>
      <c r="DV158" s="12"/>
      <c r="DW158" s="12"/>
      <c r="DX158" s="12"/>
      <c r="DY158" s="12"/>
      <c r="DZ158" s="12"/>
      <c r="EA158" s="12"/>
      <c r="EB158" s="12"/>
      <c r="EC158" s="12"/>
      <c r="ED158" s="12"/>
      <c r="EE158" s="12"/>
      <c r="EF158" s="12"/>
      <c r="EG158" s="12"/>
      <c r="EH158" s="12"/>
      <c r="EI158" s="12"/>
      <c r="EJ158" s="12"/>
      <c r="EK158" s="12"/>
      <c r="EL158" s="12"/>
      <c r="EM158" s="12"/>
      <c r="EN158" s="12"/>
      <c r="EO158" s="12"/>
      <c r="EP158" s="12"/>
      <c r="EQ158" s="12"/>
      <c r="ER158" s="12"/>
      <c r="ES158" s="12"/>
      <c r="ET158" s="12"/>
      <c r="EU158" s="12"/>
      <c r="EV158" s="12"/>
      <c r="EW158" s="12"/>
      <c r="EX158" s="12"/>
      <c r="EY158" s="12"/>
      <c r="EZ158" s="12"/>
      <c r="FA158" s="12"/>
      <c r="FB158" s="12"/>
      <c r="FC158" s="12"/>
      <c r="FD158" s="12"/>
      <c r="FE158" s="12"/>
      <c r="FF158" s="12"/>
      <c r="FG158" s="12"/>
      <c r="FH158" s="12"/>
      <c r="FI158" s="12"/>
      <c r="FJ158" s="12"/>
      <c r="FK158" s="12"/>
      <c r="FL158" s="12"/>
      <c r="FM158" s="12"/>
      <c r="FN158" s="12"/>
      <c r="FO158" s="12"/>
      <c r="FP158" s="12"/>
      <c r="FQ158" s="12"/>
      <c r="FR158" s="12"/>
      <c r="FS158" s="12"/>
      <c r="FT158" s="12"/>
      <c r="FU158" s="12"/>
      <c r="FV158" s="12"/>
      <c r="FW158" s="12"/>
      <c r="FX158" s="12"/>
      <c r="FY158" s="12"/>
      <c r="FZ158" s="12"/>
      <c r="GA158" s="12"/>
      <c r="GB158" s="12"/>
      <c r="GC158" s="12"/>
      <c r="GD158" s="12"/>
      <c r="GE158" s="12"/>
      <c r="GF158" s="12"/>
      <c r="GG158" s="12"/>
      <c r="GH158" s="12"/>
      <c r="GI158" s="12"/>
      <c r="GJ158" s="12"/>
      <c r="GK158" s="12"/>
      <c r="GL158" s="12"/>
      <c r="GM158" s="12"/>
      <c r="GN158" s="12"/>
      <c r="GO158" s="12"/>
      <c r="GP158" s="12"/>
      <c r="GQ158" s="12"/>
      <c r="GR158" s="12"/>
      <c r="GS158" s="12"/>
      <c r="GT158" s="12"/>
      <c r="GU158" s="12"/>
      <c r="GV158" s="12"/>
      <c r="GW158" s="12"/>
      <c r="GX158" s="12"/>
      <c r="GY158" s="12"/>
      <c r="GZ158" s="12"/>
      <c r="HA158" s="12"/>
      <c r="HB158" s="12"/>
      <c r="HC158" s="12"/>
      <c r="HD158" s="12"/>
      <c r="HE158" s="12"/>
      <c r="HF158" s="12"/>
      <c r="HG158" s="12"/>
      <c r="HH158" s="12"/>
      <c r="HI158" s="12"/>
      <c r="HJ158" s="12"/>
      <c r="HK158" s="12"/>
      <c r="HL158" s="12"/>
      <c r="HM158" s="12"/>
      <c r="HN158" s="12"/>
      <c r="HO158" s="12"/>
      <c r="HP158" s="12"/>
      <c r="HQ158" s="12"/>
      <c r="HR158" s="12"/>
      <c r="HS158" s="12"/>
      <c r="HT158" s="12"/>
      <c r="HU158" s="12"/>
      <c r="HV158" s="12"/>
      <c r="HW158" s="12"/>
      <c r="HX158" s="12"/>
      <c r="HY158" s="12"/>
      <c r="HZ158" s="12"/>
      <c r="IA158" s="12"/>
      <c r="IB158" s="12"/>
      <c r="IC158" s="12"/>
      <c r="ID158" s="12"/>
      <c r="IE158" s="12"/>
      <c r="IF158" s="12"/>
      <c r="IG158" s="12"/>
      <c r="IH158" s="12"/>
      <c r="II158" s="12"/>
      <c r="IJ158" s="12"/>
      <c r="IK158" s="12"/>
      <c r="IL158" s="12"/>
      <c r="IM158" s="12"/>
      <c r="IN158" s="12"/>
      <c r="IO158" s="12"/>
      <c r="IP158" s="12"/>
      <c r="IQ158" s="12"/>
      <c r="IR158" s="12"/>
      <c r="IS158" s="12"/>
      <c r="IT158" s="12"/>
      <c r="IU158" s="12"/>
      <c r="IV158" s="12"/>
      <c r="IW158" s="12"/>
      <c r="IX158" s="12"/>
      <c r="IY158" s="12"/>
      <c r="IZ158" s="12"/>
      <c r="JA158" s="12"/>
      <c r="JB158" s="12"/>
      <c r="JC158" s="12"/>
      <c r="JD158" s="12"/>
      <c r="JE158" s="12"/>
      <c r="JF158" s="12"/>
      <c r="JG158" s="12"/>
      <c r="JH158" s="12"/>
      <c r="JI158" s="12"/>
      <c r="JJ158" s="12"/>
      <c r="JK158" s="12"/>
      <c r="JL158" s="12"/>
      <c r="JM158" s="12"/>
      <c r="JN158" s="12"/>
      <c r="JO158" s="12"/>
      <c r="JP158" s="12"/>
      <c r="JQ158" s="12"/>
      <c r="JR158" s="12"/>
      <c r="JS158" s="12"/>
      <c r="JT158" s="12"/>
      <c r="JU158" s="12"/>
      <c r="JV158" s="12"/>
      <c r="JW158" s="12"/>
      <c r="JX158" s="12"/>
      <c r="JY158" s="12"/>
      <c r="JZ158" s="12"/>
      <c r="KA158" s="12"/>
      <c r="KB158" s="12"/>
      <c r="KC158" s="12"/>
      <c r="KD158" s="12"/>
      <c r="KE158" s="12"/>
      <c r="KF158" s="12"/>
      <c r="KG158" s="12"/>
      <c r="KH158" s="12"/>
      <c r="KI158" s="12"/>
      <c r="KJ158" s="12"/>
      <c r="KK158" s="12"/>
      <c r="KL158" s="12"/>
      <c r="KM158" s="12"/>
      <c r="KN158" s="12"/>
      <c r="KO158" s="12"/>
      <c r="KP158" s="12"/>
      <c r="KQ158" s="12"/>
      <c r="KR158" s="12"/>
      <c r="KS158" s="12"/>
      <c r="KT158" s="12"/>
      <c r="KU158" s="12"/>
      <c r="KV158" s="12"/>
      <c r="KW158" s="12"/>
      <c r="KX158" s="12"/>
      <c r="KY158" s="12"/>
      <c r="KZ158" s="12"/>
      <c r="LA158" s="12"/>
      <c r="LB158" s="12"/>
      <c r="LC158" s="12"/>
      <c r="LD158" s="12"/>
      <c r="LE158" s="12"/>
      <c r="LF158" s="12"/>
      <c r="LG158" s="12"/>
      <c r="LH158" s="12"/>
      <c r="LI158" s="12"/>
      <c r="LJ158" s="12"/>
      <c r="LK158" s="12"/>
      <c r="LL158" s="12"/>
      <c r="LM158" s="12"/>
      <c r="LN158" s="12"/>
      <c r="LO158" s="12"/>
      <c r="LP158" s="12"/>
      <c r="LQ158" s="12"/>
      <c r="LR158" s="12"/>
      <c r="LS158" s="12"/>
      <c r="LT158" s="12"/>
      <c r="LU158" s="12"/>
      <c r="LV158" s="12"/>
      <c r="LW158" s="12"/>
      <c r="LX158" s="12"/>
      <c r="LY158" s="12"/>
      <c r="LZ158" s="12"/>
      <c r="MA158" s="12"/>
      <c r="MB158" s="12"/>
      <c r="MC158" s="12"/>
      <c r="MD158" s="12"/>
      <c r="ME158" s="12"/>
      <c r="MF158" s="12"/>
      <c r="MG158" s="12"/>
      <c r="MH158" s="12"/>
      <c r="MI158" s="12"/>
      <c r="MJ158" s="12"/>
      <c r="MK158" s="12"/>
      <c r="ML158" s="12"/>
      <c r="MM158" s="12"/>
      <c r="MN158" s="12"/>
      <c r="MO158" s="12"/>
      <c r="MP158" s="12"/>
      <c r="MQ158" s="12"/>
      <c r="MR158" s="12"/>
      <c r="MS158" s="12"/>
      <c r="MT158" s="12"/>
      <c r="MU158" s="12"/>
      <c r="MV158" s="12"/>
      <c r="MW158" s="12"/>
      <c r="MX158" s="12"/>
      <c r="MY158" s="12"/>
      <c r="MZ158" s="12"/>
      <c r="NA158" s="12"/>
      <c r="NB158" s="12"/>
      <c r="NC158" s="12"/>
      <c r="ND158" s="12"/>
      <c r="NE158" s="12"/>
      <c r="NF158" s="12"/>
      <c r="NG158" s="12"/>
      <c r="NH158" s="12"/>
      <c r="NI158" s="12"/>
      <c r="NJ158" s="12"/>
      <c r="NK158" s="12"/>
      <c r="NL158" s="12"/>
      <c r="NM158" s="12"/>
      <c r="NN158" s="12"/>
      <c r="NO158" s="12"/>
      <c r="NP158" s="12"/>
      <c r="NQ158" s="12"/>
      <c r="NR158" s="12"/>
      <c r="NS158" s="12"/>
      <c r="NT158" s="12"/>
      <c r="NU158" s="12"/>
      <c r="NV158" s="12"/>
      <c r="NW158" s="12"/>
      <c r="NX158" s="12"/>
      <c r="NY158" s="12"/>
      <c r="NZ158" s="12"/>
      <c r="OA158" s="12"/>
      <c r="OB158" s="12"/>
      <c r="OC158" s="12"/>
      <c r="OD158" s="12"/>
      <c r="OE158" s="12"/>
      <c r="OF158" s="12"/>
      <c r="OG158" s="12"/>
      <c r="OH158" s="12"/>
      <c r="OI158" s="12"/>
      <c r="OJ158" s="12"/>
      <c r="OK158" s="12"/>
      <c r="OL158" s="12"/>
      <c r="OM158" s="12"/>
      <c r="ON158" s="12"/>
      <c r="OO158" s="12"/>
      <c r="OP158" s="12"/>
      <c r="OQ158" s="12"/>
      <c r="OR158" s="12"/>
      <c r="OS158" s="12"/>
      <c r="OT158" s="12"/>
      <c r="OU158" s="12"/>
      <c r="OV158" s="12"/>
      <c r="OW158" s="12"/>
      <c r="OX158" s="12"/>
      <c r="OY158" s="12"/>
      <c r="OZ158" s="12"/>
      <c r="PA158" s="12"/>
      <c r="PB158" s="12"/>
      <c r="PC158" s="12"/>
      <c r="PD158" s="12"/>
      <c r="PE158" s="12"/>
      <c r="PF158" s="12"/>
      <c r="PG158" s="12"/>
      <c r="PH158" s="12"/>
      <c r="PI158" s="12"/>
      <c r="PJ158" s="12"/>
      <c r="PK158" s="12"/>
      <c r="PL158" s="12"/>
      <c r="PM158" s="12"/>
      <c r="PN158" s="12"/>
      <c r="PO158" s="12"/>
      <c r="PP158" s="12"/>
      <c r="PQ158" s="12"/>
      <c r="PR158" s="12"/>
      <c r="PS158" s="12"/>
      <c r="PT158" s="12"/>
      <c r="PU158" s="12"/>
      <c r="PV158" s="12"/>
      <c r="PW158" s="12"/>
      <c r="PX158" s="12"/>
      <c r="PY158" s="12"/>
      <c r="PZ158" s="12"/>
      <c r="QA158" s="12"/>
      <c r="QB158" s="12"/>
      <c r="QC158" s="12"/>
      <c r="QD158" s="12"/>
      <c r="QE158" s="12"/>
      <c r="QF158" s="12"/>
      <c r="QG158" s="12"/>
      <c r="QH158" s="12"/>
      <c r="QI158" s="12"/>
      <c r="QJ158" s="12"/>
      <c r="QK158" s="12"/>
      <c r="QL158" s="12"/>
      <c r="QM158" s="12"/>
      <c r="QN158" s="12"/>
      <c r="QO158" s="12"/>
      <c r="QP158" s="12"/>
      <c r="QQ158" s="12"/>
      <c r="QR158" s="12"/>
      <c r="QS158" s="12"/>
      <c r="QT158" s="12"/>
      <c r="QU158" s="12"/>
      <c r="QV158" s="12"/>
      <c r="QW158" s="12"/>
      <c r="QX158" s="12"/>
      <c r="QY158" s="12"/>
      <c r="QZ158" s="12"/>
      <c r="RA158" s="12"/>
      <c r="RB158" s="12"/>
      <c r="RC158" s="12"/>
      <c r="RD158" s="12"/>
      <c r="RE158" s="12"/>
      <c r="RF158" s="12"/>
      <c r="RG158" s="12"/>
      <c r="RH158" s="12"/>
      <c r="RI158" s="12"/>
      <c r="RJ158" s="12"/>
      <c r="RK158" s="12"/>
      <c r="RL158" s="12"/>
      <c r="RM158" s="12"/>
      <c r="RN158" s="12"/>
      <c r="RO158" s="12"/>
      <c r="RP158" s="12"/>
      <c r="RQ158" s="12"/>
      <c r="RR158" s="12"/>
      <c r="RS158" s="12"/>
      <c r="RT158" s="12"/>
      <c r="RU158" s="12"/>
      <c r="RV158" s="12"/>
      <c r="RW158" s="12"/>
      <c r="RX158" s="12"/>
      <c r="RY158" s="12"/>
      <c r="RZ158" s="12"/>
      <c r="SA158" s="12"/>
      <c r="SB158" s="12"/>
      <c r="SC158" s="12"/>
      <c r="SD158" s="12"/>
      <c r="SE158" s="12"/>
      <c r="SF158" s="12"/>
      <c r="SG158" s="12"/>
      <c r="SH158" s="12"/>
      <c r="SI158" s="12"/>
      <c r="SJ158" s="12"/>
      <c r="SK158" s="12"/>
      <c r="SL158" s="12"/>
      <c r="SM158" s="12"/>
      <c r="SN158" s="12"/>
      <c r="SO158" s="12"/>
      <c r="SP158" s="12"/>
      <c r="SQ158" s="12"/>
      <c r="SR158" s="12"/>
      <c r="SS158" s="12"/>
      <c r="ST158" s="12"/>
      <c r="SU158" s="12"/>
      <c r="SV158" s="12"/>
      <c r="SW158" s="12"/>
      <c r="SX158" s="12"/>
      <c r="SY158" s="12"/>
      <c r="SZ158" s="12"/>
      <c r="TA158" s="12"/>
      <c r="TB158" s="12"/>
      <c r="TC158" s="12"/>
      <c r="TD158" s="12"/>
      <c r="TE158" s="12"/>
      <c r="TF158" s="12"/>
      <c r="TG158" s="12"/>
      <c r="TH158" s="12"/>
      <c r="TI158" s="12"/>
      <c r="TJ158" s="12"/>
      <c r="TK158" s="12"/>
      <c r="TL158" s="12"/>
      <c r="TM158" s="12"/>
      <c r="TN158" s="12"/>
      <c r="TO158" s="12"/>
      <c r="TP158" s="12"/>
      <c r="TQ158" s="12"/>
      <c r="TR158" s="12"/>
      <c r="TS158" s="12"/>
      <c r="TT158" s="12"/>
      <c r="TU158" s="12"/>
      <c r="TV158" s="12"/>
      <c r="TW158" s="12"/>
      <c r="TX158" s="12"/>
      <c r="TY158" s="12"/>
      <c r="TZ158" s="12"/>
      <c r="UA158" s="12"/>
      <c r="UB158" s="12"/>
      <c r="UC158" s="12"/>
      <c r="UD158" s="12"/>
      <c r="UE158" s="12"/>
      <c r="UF158" s="12"/>
      <c r="UG158" s="12"/>
      <c r="UH158" s="12"/>
      <c r="UI158" s="12"/>
      <c r="UJ158" s="12"/>
      <c r="UK158" s="12"/>
      <c r="UL158" s="12"/>
      <c r="UM158" s="12"/>
      <c r="UN158" s="12"/>
      <c r="UO158" s="12"/>
      <c r="UP158" s="12"/>
      <c r="UQ158" s="12"/>
      <c r="UR158" s="12"/>
      <c r="US158" s="12"/>
      <c r="UT158" s="12"/>
      <c r="UU158" s="12"/>
      <c r="UV158" s="12"/>
      <c r="UW158" s="12"/>
      <c r="UX158" s="12"/>
      <c r="UY158" s="12"/>
      <c r="UZ158" s="12"/>
      <c r="VA158" s="12"/>
      <c r="VB158" s="12"/>
      <c r="VC158" s="12"/>
      <c r="VD158" s="12"/>
      <c r="VE158" s="12"/>
      <c r="VF158" s="12"/>
      <c r="VG158" s="12"/>
      <c r="VH158" s="12"/>
      <c r="VI158" s="12"/>
      <c r="VJ158" s="12"/>
      <c r="VK158" s="12"/>
      <c r="VL158" s="12"/>
      <c r="VM158" s="12"/>
      <c r="VN158" s="12"/>
      <c r="VO158" s="12"/>
      <c r="VP158" s="12"/>
      <c r="VQ158" s="12"/>
      <c r="VR158" s="12"/>
      <c r="VS158" s="12"/>
      <c r="VT158" s="12"/>
      <c r="VU158" s="12"/>
      <c r="VV158" s="12"/>
      <c r="VW158" s="12"/>
      <c r="VX158" s="12"/>
      <c r="VY158" s="12"/>
      <c r="VZ158" s="12"/>
      <c r="WA158" s="12"/>
      <c r="WB158" s="12"/>
      <c r="WC158" s="12"/>
      <c r="WD158" s="12"/>
      <c r="WE158" s="12"/>
      <c r="WF158" s="12"/>
      <c r="WG158" s="12"/>
      <c r="WH158" s="12"/>
      <c r="WI158" s="12"/>
      <c r="WJ158" s="12"/>
      <c r="WK158" s="12"/>
      <c r="WL158" s="12"/>
      <c r="WM158" s="12"/>
      <c r="WN158" s="12"/>
      <c r="WO158" s="12"/>
      <c r="WP158" s="12"/>
      <c r="WQ158" s="12"/>
      <c r="WR158" s="12"/>
      <c r="WS158" s="12"/>
      <c r="WT158" s="12"/>
      <c r="WU158" s="12"/>
      <c r="WV158" s="12"/>
      <c r="WW158" s="12"/>
      <c r="WX158" s="12"/>
      <c r="WY158" s="12"/>
      <c r="WZ158" s="12"/>
      <c r="XA158" s="12"/>
      <c r="XB158" s="12"/>
      <c r="XC158" s="12"/>
      <c r="XD158" s="12"/>
      <c r="XE158" s="12"/>
      <c r="XF158" s="12"/>
      <c r="XG158" s="12"/>
      <c r="XH158" s="12"/>
      <c r="XI158" s="12"/>
      <c r="XJ158" s="12"/>
      <c r="XK158" s="12"/>
      <c r="XL158" s="12"/>
      <c r="XM158" s="12"/>
      <c r="XN158" s="12"/>
      <c r="XO158" s="12"/>
      <c r="XP158" s="12"/>
      <c r="XQ158" s="12"/>
      <c r="XR158" s="12"/>
      <c r="XS158" s="12"/>
      <c r="XT158" s="12"/>
      <c r="XU158" s="12"/>
      <c r="XV158" s="12"/>
      <c r="XW158" s="12"/>
      <c r="XX158" s="12"/>
      <c r="XY158" s="12"/>
      <c r="XZ158" s="12"/>
      <c r="YA158" s="12"/>
      <c r="YB158" s="12"/>
      <c r="YC158" s="12"/>
      <c r="YD158" s="12"/>
      <c r="YE158" s="12"/>
      <c r="YF158" s="12"/>
      <c r="YG158" s="12"/>
      <c r="YH158" s="12"/>
      <c r="YI158" s="12"/>
      <c r="YJ158" s="12"/>
      <c r="YK158" s="12"/>
      <c r="YL158" s="12"/>
      <c r="YM158" s="12"/>
      <c r="YN158" s="12"/>
      <c r="YO158" s="12"/>
      <c r="YP158" s="12"/>
      <c r="YQ158" s="12"/>
      <c r="YR158" s="12"/>
      <c r="YS158" s="12"/>
      <c r="YT158" s="12"/>
      <c r="YU158" s="12"/>
      <c r="YV158" s="12"/>
      <c r="YW158" s="12"/>
      <c r="YX158" s="12"/>
      <c r="YY158" s="12"/>
      <c r="YZ158" s="12"/>
      <c r="ZA158" s="12"/>
      <c r="ZB158" s="12"/>
      <c r="ZC158" s="12"/>
      <c r="ZD158" s="12"/>
      <c r="ZE158" s="12"/>
      <c r="ZF158" s="12"/>
      <c r="ZG158" s="12"/>
      <c r="ZH158" s="12"/>
      <c r="ZI158" s="12"/>
      <c r="ZJ158" s="12"/>
      <c r="ZK158" s="12"/>
      <c r="ZL158" s="12"/>
      <c r="ZM158" s="12"/>
      <c r="ZN158" s="12"/>
      <c r="ZO158" s="12"/>
      <c r="ZP158" s="12"/>
      <c r="ZQ158" s="12"/>
      <c r="ZR158" s="12"/>
      <c r="ZS158" s="12"/>
      <c r="ZT158" s="12"/>
      <c r="ZU158" s="12"/>
      <c r="ZV158" s="12"/>
      <c r="ZW158" s="12"/>
      <c r="ZX158" s="12"/>
      <c r="ZY158" s="12"/>
      <c r="ZZ158" s="12"/>
      <c r="AAA158" s="12"/>
      <c r="AAB158" s="12"/>
      <c r="AAC158" s="12"/>
      <c r="AAD158" s="12"/>
      <c r="AAE158" s="12"/>
      <c r="AAF158" s="12"/>
      <c r="AAG158" s="12"/>
      <c r="AAH158" s="12"/>
      <c r="AAI158" s="12"/>
      <c r="AAJ158" s="12"/>
      <c r="AAK158" s="12"/>
      <c r="AAL158" s="12"/>
      <c r="AAM158" s="12"/>
      <c r="AAN158" s="12"/>
      <c r="AAO158" s="12"/>
      <c r="AAP158" s="12"/>
      <c r="AAQ158" s="12"/>
      <c r="AAR158" s="12"/>
      <c r="AAS158" s="12"/>
      <c r="AAT158" s="12"/>
      <c r="AAU158" s="12"/>
      <c r="AAV158" s="12"/>
      <c r="AAW158" s="12"/>
      <c r="AAX158" s="12"/>
      <c r="AAY158" s="12"/>
      <c r="AAZ158" s="12"/>
      <c r="ABA158" s="12"/>
      <c r="ABB158" s="12"/>
      <c r="ABC158" s="12"/>
      <c r="ABD158" s="12"/>
      <c r="ABE158" s="12"/>
      <c r="ABF158" s="12"/>
      <c r="ABG158" s="12"/>
      <c r="ABH158" s="12"/>
      <c r="ABI158" s="12"/>
      <c r="ABJ158" s="12"/>
      <c r="ABK158" s="12"/>
      <c r="ABL158" s="12"/>
      <c r="ABM158" s="12"/>
      <c r="ABN158" s="12"/>
      <c r="ABO158" s="12"/>
      <c r="ABP158" s="12"/>
      <c r="ABQ158" s="12"/>
      <c r="ABR158" s="12"/>
      <c r="ABS158" s="12"/>
      <c r="ABT158" s="12"/>
      <c r="ABU158" s="12"/>
      <c r="ABV158" s="12"/>
      <c r="ABW158" s="12"/>
      <c r="ABX158" s="12"/>
      <c r="ABY158" s="12"/>
      <c r="ABZ158" s="12"/>
      <c r="ACA158" s="12"/>
      <c r="ACB158" s="12"/>
      <c r="ACC158" s="12"/>
      <c r="ACD158" s="12"/>
      <c r="ACE158" s="12"/>
      <c r="ACF158" s="12"/>
      <c r="ACG158" s="12"/>
      <c r="ACH158" s="12"/>
      <c r="ACI158" s="12"/>
      <c r="ACJ158" s="12"/>
      <c r="ACK158" s="12"/>
      <c r="ACL158" s="12"/>
      <c r="ACM158" s="12"/>
      <c r="ACN158" s="12"/>
      <c r="ACO158" s="12"/>
      <c r="ACP158" s="12"/>
      <c r="ACQ158" s="12"/>
      <c r="ACR158" s="12"/>
      <c r="ACS158" s="12"/>
      <c r="ACT158" s="12"/>
      <c r="ACU158" s="12"/>
      <c r="ACV158" s="12"/>
      <c r="ACW158" s="12"/>
      <c r="ACX158" s="12"/>
      <c r="ACY158" s="12"/>
      <c r="ACZ158" s="12"/>
      <c r="ADA158" s="12"/>
    </row>
    <row r="159" spans="1:786" s="12" customFormat="1" ht="15.6" x14ac:dyDescent="0.3">
      <c r="A159" s="64">
        <v>3</v>
      </c>
      <c r="B159" s="114" t="s">
        <v>553</v>
      </c>
      <c r="C159" s="115" t="s">
        <v>77</v>
      </c>
      <c r="D159" s="116"/>
      <c r="E159" s="116"/>
      <c r="F159" s="116"/>
      <c r="G159" s="71"/>
      <c r="H159" s="116">
        <v>1</v>
      </c>
      <c r="I159" s="116" t="s">
        <v>41</v>
      </c>
      <c r="J159" s="116" t="s">
        <v>56</v>
      </c>
      <c r="K159" s="117">
        <v>1998</v>
      </c>
      <c r="L159" s="85">
        <v>35973</v>
      </c>
      <c r="M159" s="118"/>
      <c r="N159" s="119"/>
      <c r="O159" s="119"/>
      <c r="P159" s="75" t="s">
        <v>541</v>
      </c>
      <c r="Q159" s="96" t="s">
        <v>554</v>
      </c>
      <c r="R159" s="54"/>
      <c r="S159" s="55" t="str">
        <f t="shared" si="40"/>
        <v>Au</v>
      </c>
      <c r="T159" s="56"/>
      <c r="U159" s="56"/>
      <c r="V159" s="56"/>
      <c r="W159" s="56"/>
      <c r="X159" s="56"/>
      <c r="Y159" s="56"/>
      <c r="Z159" s="56"/>
      <c r="AB159" s="57">
        <f t="shared" si="33"/>
        <v>0</v>
      </c>
      <c r="AC159" s="57">
        <f t="shared" si="34"/>
        <v>0</v>
      </c>
      <c r="AD159" s="57">
        <f t="shared" si="35"/>
        <v>0</v>
      </c>
      <c r="AE159" s="57">
        <f t="shared" si="36"/>
        <v>0</v>
      </c>
      <c r="AF159" s="58"/>
      <c r="AG159" s="58">
        <f t="shared" si="37"/>
        <v>0</v>
      </c>
      <c r="AH159" s="58">
        <f t="shared" si="38"/>
        <v>0</v>
      </c>
      <c r="AI159" s="58">
        <f t="shared" si="39"/>
        <v>0</v>
      </c>
    </row>
    <row r="160" spans="1:786" s="12" customFormat="1" ht="24" x14ac:dyDescent="0.3">
      <c r="A160" s="59">
        <v>1</v>
      </c>
      <c r="B160" s="114" t="s">
        <v>555</v>
      </c>
      <c r="C160" s="115" t="s">
        <v>73</v>
      </c>
      <c r="D160" s="116" t="s">
        <v>131</v>
      </c>
      <c r="E160" s="116" t="s">
        <v>434</v>
      </c>
      <c r="F160" s="116">
        <v>27</v>
      </c>
      <c r="G160" s="71">
        <v>15000000</v>
      </c>
      <c r="H160" s="116">
        <v>1</v>
      </c>
      <c r="I160" s="116" t="s">
        <v>41</v>
      </c>
      <c r="J160" s="116" t="s">
        <v>141</v>
      </c>
      <c r="K160" s="117">
        <v>1998</v>
      </c>
      <c r="L160" s="85">
        <v>35910</v>
      </c>
      <c r="M160" s="118">
        <v>6800000</v>
      </c>
      <c r="N160" s="119">
        <v>41</v>
      </c>
      <c r="O160" s="119"/>
      <c r="P160" s="75" t="s">
        <v>536</v>
      </c>
      <c r="Q160" s="96" t="s">
        <v>556</v>
      </c>
      <c r="R160" s="54" t="s">
        <v>511</v>
      </c>
      <c r="S160" s="55" t="str">
        <f t="shared" si="40"/>
        <v>Pb Zn</v>
      </c>
      <c r="T160" s="56">
        <v>161</v>
      </c>
      <c r="U160" s="56">
        <v>0.44</v>
      </c>
      <c r="V160" s="56"/>
      <c r="W160" s="56">
        <v>2.5392712696151634</v>
      </c>
      <c r="X160" s="56">
        <v>1979</v>
      </c>
      <c r="Y160" s="56"/>
      <c r="Z160" s="56" t="s">
        <v>557</v>
      </c>
      <c r="AB160" s="57">
        <f t="shared" si="33"/>
        <v>3.5852630924054112</v>
      </c>
      <c r="AC160" s="57">
        <f t="shared" si="34"/>
        <v>1.0512820512820513</v>
      </c>
      <c r="AD160" s="57">
        <f t="shared" si="35"/>
        <v>0</v>
      </c>
      <c r="AE160" s="57">
        <f t="shared" si="36"/>
        <v>4.6365451436874627</v>
      </c>
      <c r="AF160" s="58"/>
      <c r="AG160" s="58">
        <f t="shared" si="37"/>
        <v>4.6365451436874627</v>
      </c>
      <c r="AH160" s="58">
        <f t="shared" si="38"/>
        <v>0</v>
      </c>
      <c r="AI160" s="58">
        <f t="shared" si="39"/>
        <v>0</v>
      </c>
    </row>
    <row r="161" spans="1:781" s="12" customFormat="1" ht="48" x14ac:dyDescent="0.3">
      <c r="A161" s="61">
        <v>2</v>
      </c>
      <c r="B161" s="114" t="s">
        <v>558</v>
      </c>
      <c r="C161" s="115" t="s">
        <v>273</v>
      </c>
      <c r="D161" s="116"/>
      <c r="E161" s="116"/>
      <c r="F161" s="116"/>
      <c r="G161" s="71"/>
      <c r="H161" s="116">
        <v>2</v>
      </c>
      <c r="I161" s="116" t="s">
        <v>41</v>
      </c>
      <c r="J161" s="116" t="s">
        <v>95</v>
      </c>
      <c r="K161" s="117">
        <v>1997</v>
      </c>
      <c r="L161" s="85">
        <v>35771</v>
      </c>
      <c r="M161" s="118">
        <v>200000</v>
      </c>
      <c r="N161" s="119"/>
      <c r="O161" s="119"/>
      <c r="P161" s="75" t="s">
        <v>559</v>
      </c>
      <c r="Q161" s="96" t="s">
        <v>560</v>
      </c>
      <c r="R161" s="120" t="s">
        <v>432</v>
      </c>
      <c r="S161" s="55" t="str">
        <f t="shared" si="40"/>
        <v>P</v>
      </c>
      <c r="T161" s="121"/>
      <c r="U161" s="121"/>
      <c r="V161" s="121"/>
      <c r="W161" s="121"/>
      <c r="X161" s="121"/>
      <c r="Y161" s="121"/>
      <c r="Z161" s="121"/>
      <c r="AA161" s="122"/>
      <c r="AB161" s="57">
        <f t="shared" si="33"/>
        <v>0.10544891448251209</v>
      </c>
      <c r="AC161" s="57">
        <f t="shared" si="34"/>
        <v>0</v>
      </c>
      <c r="AD161" s="57">
        <f t="shared" si="35"/>
        <v>0</v>
      </c>
      <c r="AE161" s="57">
        <f t="shared" si="36"/>
        <v>0.10544891448251209</v>
      </c>
      <c r="AF161" s="58"/>
      <c r="AG161" s="58">
        <f t="shared" si="37"/>
        <v>0</v>
      </c>
      <c r="AH161" s="58">
        <f t="shared" si="38"/>
        <v>0.10544891448251209</v>
      </c>
      <c r="AI161" s="58">
        <f t="shared" si="39"/>
        <v>0</v>
      </c>
      <c r="AK161" s="123"/>
      <c r="AL161" s="123"/>
      <c r="AM161" s="123"/>
      <c r="AN161" s="123"/>
      <c r="AO161" s="123"/>
      <c r="AP161" s="123"/>
      <c r="AQ161" s="123"/>
      <c r="AR161" s="123"/>
      <c r="AS161" s="123"/>
      <c r="AT161" s="123"/>
      <c r="AU161" s="123"/>
      <c r="AV161" s="123"/>
      <c r="AW161" s="123"/>
      <c r="AX161" s="123"/>
      <c r="AY161" s="123"/>
      <c r="AZ161" s="123"/>
      <c r="BA161" s="123"/>
      <c r="BB161" s="123"/>
      <c r="BC161" s="123"/>
      <c r="BD161" s="123"/>
      <c r="BE161" s="123"/>
      <c r="BF161" s="123"/>
      <c r="BG161" s="123"/>
      <c r="BH161" s="123"/>
      <c r="BI161" s="123"/>
      <c r="BJ161" s="123"/>
      <c r="BK161" s="123"/>
      <c r="BL161" s="123"/>
      <c r="BM161" s="123"/>
      <c r="BN161" s="123"/>
      <c r="BO161" s="123"/>
      <c r="BP161" s="123"/>
      <c r="BQ161" s="123"/>
      <c r="BR161" s="123"/>
      <c r="BS161" s="123"/>
      <c r="BT161" s="123"/>
      <c r="BU161" s="123"/>
      <c r="BV161" s="123"/>
      <c r="BW161" s="123"/>
      <c r="BX161" s="123"/>
      <c r="BY161" s="123"/>
      <c r="BZ161" s="123"/>
      <c r="CA161" s="123"/>
      <c r="CB161" s="123"/>
      <c r="CC161" s="123"/>
      <c r="CD161" s="123"/>
      <c r="CE161" s="123"/>
      <c r="CF161" s="123"/>
      <c r="CG161" s="123"/>
      <c r="CH161" s="123"/>
      <c r="CI161" s="123"/>
      <c r="CJ161" s="123"/>
      <c r="CK161" s="123"/>
      <c r="CL161" s="123"/>
      <c r="CM161" s="123"/>
      <c r="CN161" s="123"/>
      <c r="CO161" s="123"/>
      <c r="CP161" s="123"/>
      <c r="CQ161" s="123"/>
      <c r="CR161" s="123"/>
      <c r="CS161" s="123"/>
      <c r="CT161" s="123"/>
      <c r="CU161" s="123"/>
      <c r="CV161" s="123"/>
      <c r="CW161" s="123"/>
      <c r="CX161" s="123"/>
      <c r="CY161" s="123"/>
      <c r="CZ161" s="123"/>
      <c r="DA161" s="123"/>
      <c r="DB161" s="123"/>
      <c r="DC161" s="123"/>
      <c r="DD161" s="123"/>
      <c r="DE161" s="123"/>
      <c r="DF161" s="123"/>
      <c r="DG161" s="123"/>
      <c r="DH161" s="123"/>
      <c r="DI161" s="123"/>
      <c r="DJ161" s="123"/>
      <c r="DK161" s="123"/>
      <c r="DL161" s="123"/>
      <c r="DM161" s="123"/>
      <c r="DN161" s="123"/>
      <c r="DO161" s="123"/>
      <c r="DP161" s="123"/>
      <c r="DQ161" s="123"/>
      <c r="DR161" s="123"/>
      <c r="DS161" s="123"/>
      <c r="DT161" s="123"/>
      <c r="DU161" s="123"/>
      <c r="DV161" s="123"/>
      <c r="DW161" s="123"/>
      <c r="DX161" s="123"/>
      <c r="DY161" s="123"/>
      <c r="DZ161" s="123"/>
      <c r="EA161" s="123"/>
      <c r="EB161" s="123"/>
      <c r="EC161" s="123"/>
      <c r="ED161" s="123"/>
      <c r="EE161" s="123"/>
      <c r="EF161" s="123"/>
      <c r="EG161" s="123"/>
      <c r="EH161" s="123"/>
      <c r="EI161" s="123"/>
      <c r="EJ161" s="123"/>
      <c r="EK161" s="123"/>
      <c r="EL161" s="123"/>
      <c r="EM161" s="123"/>
      <c r="EN161" s="123"/>
      <c r="EO161" s="123"/>
      <c r="EP161" s="123"/>
      <c r="EQ161" s="123"/>
      <c r="ER161" s="123"/>
      <c r="ES161" s="123"/>
      <c r="ET161" s="123"/>
      <c r="EU161" s="123"/>
      <c r="EV161" s="123"/>
      <c r="EW161" s="123"/>
      <c r="EX161" s="123"/>
      <c r="EY161" s="123"/>
      <c r="EZ161" s="123"/>
      <c r="FA161" s="123"/>
      <c r="FB161" s="123"/>
      <c r="FC161" s="123"/>
      <c r="FD161" s="123"/>
      <c r="FE161" s="123"/>
      <c r="FF161" s="123"/>
      <c r="FG161" s="123"/>
      <c r="FH161" s="123"/>
      <c r="FI161" s="123"/>
      <c r="FJ161" s="123"/>
      <c r="FK161" s="123"/>
      <c r="FL161" s="123"/>
      <c r="FM161" s="123"/>
      <c r="FN161" s="123"/>
      <c r="FO161" s="123"/>
      <c r="FP161" s="123"/>
      <c r="FQ161" s="123"/>
      <c r="FR161" s="123"/>
      <c r="FS161" s="123"/>
      <c r="FT161" s="123"/>
      <c r="FU161" s="123"/>
      <c r="FV161" s="123"/>
      <c r="FW161" s="123"/>
      <c r="FX161" s="123"/>
      <c r="FY161" s="123"/>
      <c r="FZ161" s="123"/>
      <c r="GA161" s="123"/>
      <c r="GB161" s="123"/>
      <c r="GC161" s="123"/>
      <c r="GD161" s="123"/>
      <c r="GE161" s="123"/>
      <c r="GF161" s="123"/>
      <c r="GG161" s="123"/>
      <c r="GH161" s="123"/>
      <c r="GI161" s="123"/>
      <c r="GJ161" s="123"/>
      <c r="GK161" s="123"/>
      <c r="GL161" s="123"/>
      <c r="GM161" s="123"/>
      <c r="GN161" s="123"/>
      <c r="GO161" s="123"/>
      <c r="GP161" s="123"/>
      <c r="GQ161" s="123"/>
      <c r="GR161" s="123"/>
      <c r="GS161" s="123"/>
      <c r="GT161" s="123"/>
      <c r="GU161" s="123"/>
      <c r="GV161" s="123"/>
      <c r="GW161" s="123"/>
      <c r="GX161" s="123"/>
      <c r="GY161" s="123"/>
      <c r="GZ161" s="123"/>
      <c r="HA161" s="123"/>
      <c r="HB161" s="123"/>
      <c r="HC161" s="123"/>
      <c r="HD161" s="123"/>
      <c r="HE161" s="123"/>
      <c r="HF161" s="123"/>
      <c r="HG161" s="123"/>
      <c r="HH161" s="123"/>
      <c r="HI161" s="123"/>
      <c r="HJ161" s="123"/>
      <c r="HK161" s="123"/>
      <c r="HL161" s="123"/>
      <c r="HM161" s="123"/>
      <c r="HN161" s="123"/>
      <c r="HO161" s="123"/>
      <c r="HP161" s="123"/>
      <c r="HQ161" s="123"/>
      <c r="HR161" s="123"/>
      <c r="HS161" s="123"/>
      <c r="HT161" s="123"/>
      <c r="HU161" s="123"/>
      <c r="HV161" s="123"/>
      <c r="HW161" s="123"/>
      <c r="HX161" s="123"/>
      <c r="HY161" s="123"/>
      <c r="HZ161" s="123"/>
      <c r="IA161" s="123"/>
      <c r="IB161" s="123"/>
      <c r="IC161" s="123"/>
      <c r="ID161" s="123"/>
      <c r="IE161" s="123"/>
      <c r="IF161" s="123"/>
      <c r="IG161" s="123"/>
      <c r="IH161" s="123"/>
      <c r="II161" s="123"/>
      <c r="IJ161" s="123"/>
      <c r="IK161" s="123"/>
      <c r="IL161" s="123"/>
      <c r="IM161" s="123"/>
      <c r="IN161" s="123"/>
      <c r="IO161" s="123"/>
      <c r="IP161" s="123"/>
      <c r="IQ161" s="123"/>
      <c r="IR161" s="123"/>
      <c r="IS161" s="123"/>
      <c r="IT161" s="123"/>
      <c r="IU161" s="123"/>
      <c r="IV161" s="123"/>
      <c r="IW161" s="123"/>
      <c r="IX161" s="123"/>
      <c r="IY161" s="123"/>
      <c r="IZ161" s="123"/>
      <c r="JA161" s="123"/>
      <c r="JB161" s="123"/>
      <c r="JC161" s="123"/>
      <c r="JD161" s="123"/>
      <c r="JE161" s="123"/>
      <c r="JF161" s="123"/>
      <c r="JG161" s="123"/>
      <c r="JH161" s="123"/>
      <c r="JI161" s="123"/>
      <c r="JJ161" s="123"/>
      <c r="JK161" s="123"/>
      <c r="JL161" s="123"/>
      <c r="JM161" s="123"/>
      <c r="JN161" s="123"/>
      <c r="JO161" s="123"/>
      <c r="JP161" s="123"/>
      <c r="JQ161" s="123"/>
      <c r="JR161" s="123"/>
      <c r="JS161" s="123"/>
      <c r="JT161" s="123"/>
      <c r="JU161" s="123"/>
      <c r="JV161" s="123"/>
      <c r="JW161" s="123"/>
      <c r="JX161" s="123"/>
      <c r="JY161" s="123"/>
      <c r="JZ161" s="123"/>
      <c r="KA161" s="123"/>
      <c r="KB161" s="123"/>
      <c r="KC161" s="123"/>
      <c r="KD161" s="123"/>
      <c r="KE161" s="123"/>
      <c r="KF161" s="123"/>
      <c r="KG161" s="123"/>
      <c r="KH161" s="123"/>
      <c r="KI161" s="123"/>
      <c r="KJ161" s="123"/>
      <c r="KK161" s="123"/>
      <c r="KL161" s="123"/>
      <c r="KM161" s="123"/>
      <c r="KN161" s="123"/>
      <c r="KO161" s="123"/>
      <c r="KP161" s="123"/>
      <c r="KQ161" s="123"/>
      <c r="KR161" s="123"/>
      <c r="KS161" s="123"/>
      <c r="KT161" s="123"/>
      <c r="KU161" s="123"/>
      <c r="KV161" s="123"/>
      <c r="KW161" s="123"/>
      <c r="KX161" s="123"/>
      <c r="KY161" s="123"/>
      <c r="KZ161" s="123"/>
      <c r="LA161" s="123"/>
      <c r="LB161" s="123"/>
      <c r="LC161" s="123"/>
      <c r="LD161" s="123"/>
      <c r="LE161" s="123"/>
      <c r="LF161" s="123"/>
      <c r="LG161" s="123"/>
      <c r="LH161" s="123"/>
      <c r="LI161" s="123"/>
      <c r="LJ161" s="123"/>
      <c r="LK161" s="123"/>
      <c r="LL161" s="123"/>
      <c r="LM161" s="123"/>
      <c r="LN161" s="123"/>
      <c r="LO161" s="123"/>
      <c r="LP161" s="123"/>
      <c r="LQ161" s="123"/>
      <c r="LR161" s="123"/>
      <c r="LS161" s="123"/>
      <c r="LT161" s="123"/>
      <c r="LU161" s="123"/>
      <c r="LV161" s="123"/>
      <c r="LW161" s="123"/>
      <c r="LX161" s="123"/>
      <c r="LY161" s="123"/>
      <c r="LZ161" s="123"/>
      <c r="MA161" s="123"/>
      <c r="MB161" s="123"/>
      <c r="MC161" s="123"/>
      <c r="MD161" s="123"/>
      <c r="ME161" s="123"/>
      <c r="MF161" s="123"/>
      <c r="MG161" s="123"/>
      <c r="MH161" s="123"/>
      <c r="MI161" s="123"/>
      <c r="MJ161" s="123"/>
      <c r="MK161" s="123"/>
      <c r="ML161" s="123"/>
      <c r="MM161" s="123"/>
      <c r="MN161" s="123"/>
      <c r="MO161" s="123"/>
      <c r="MP161" s="123"/>
      <c r="MQ161" s="123"/>
      <c r="MR161" s="123"/>
      <c r="MS161" s="123"/>
      <c r="MT161" s="123"/>
      <c r="MU161" s="123"/>
      <c r="MV161" s="123"/>
      <c r="MW161" s="123"/>
      <c r="MX161" s="123"/>
      <c r="MY161" s="123"/>
      <c r="MZ161" s="123"/>
      <c r="NA161" s="123"/>
      <c r="NB161" s="123"/>
      <c r="NC161" s="123"/>
      <c r="ND161" s="123"/>
      <c r="NE161" s="123"/>
      <c r="NF161" s="123"/>
      <c r="NG161" s="123"/>
      <c r="NH161" s="123"/>
      <c r="NI161" s="123"/>
      <c r="NJ161" s="123"/>
      <c r="NK161" s="123"/>
      <c r="NL161" s="123"/>
      <c r="NM161" s="123"/>
      <c r="NN161" s="123"/>
      <c r="NO161" s="123"/>
      <c r="NP161" s="123"/>
      <c r="NQ161" s="123"/>
      <c r="NR161" s="123"/>
      <c r="NS161" s="123"/>
      <c r="NT161" s="123"/>
      <c r="NU161" s="123"/>
      <c r="NV161" s="123"/>
      <c r="NW161" s="123"/>
      <c r="NX161" s="123"/>
      <c r="NY161" s="123"/>
      <c r="NZ161" s="123"/>
      <c r="OA161" s="123"/>
      <c r="OB161" s="123"/>
      <c r="OC161" s="123"/>
      <c r="OD161" s="123"/>
      <c r="OE161" s="123"/>
      <c r="OF161" s="123"/>
      <c r="OG161" s="123"/>
      <c r="OH161" s="123"/>
      <c r="OI161" s="123"/>
      <c r="OJ161" s="123"/>
      <c r="OK161" s="123"/>
      <c r="OL161" s="123"/>
      <c r="OM161" s="123"/>
      <c r="ON161" s="123"/>
      <c r="OO161" s="123"/>
      <c r="OP161" s="123"/>
      <c r="OQ161" s="123"/>
      <c r="OR161" s="123"/>
      <c r="OS161" s="123"/>
      <c r="OT161" s="123"/>
      <c r="OU161" s="123"/>
      <c r="OV161" s="123"/>
      <c r="OW161" s="123"/>
      <c r="OX161" s="123"/>
      <c r="OY161" s="123"/>
      <c r="OZ161" s="123"/>
      <c r="PA161" s="123"/>
      <c r="PB161" s="123"/>
      <c r="PC161" s="123"/>
      <c r="PD161" s="123"/>
      <c r="PE161" s="123"/>
      <c r="PF161" s="123"/>
      <c r="PG161" s="123"/>
      <c r="PH161" s="123"/>
      <c r="PI161" s="123"/>
      <c r="PJ161" s="123"/>
      <c r="PK161" s="123"/>
      <c r="PL161" s="123"/>
      <c r="PM161" s="123"/>
      <c r="PN161" s="123"/>
      <c r="PO161" s="123"/>
      <c r="PP161" s="123"/>
      <c r="PQ161" s="123"/>
      <c r="PR161" s="123"/>
      <c r="PS161" s="123"/>
      <c r="PT161" s="123"/>
      <c r="PU161" s="123"/>
      <c r="PV161" s="123"/>
      <c r="PW161" s="123"/>
      <c r="PX161" s="123"/>
      <c r="PY161" s="123"/>
      <c r="PZ161" s="123"/>
      <c r="QA161" s="123"/>
      <c r="QB161" s="123"/>
      <c r="QC161" s="123"/>
      <c r="QD161" s="123"/>
      <c r="QE161" s="123"/>
      <c r="QF161" s="123"/>
      <c r="QG161" s="123"/>
      <c r="QH161" s="123"/>
      <c r="QI161" s="123"/>
      <c r="QJ161" s="123"/>
      <c r="QK161" s="123"/>
      <c r="QL161" s="123"/>
      <c r="QM161" s="123"/>
      <c r="QN161" s="123"/>
      <c r="QO161" s="123"/>
      <c r="QP161" s="123"/>
      <c r="QQ161" s="123"/>
      <c r="QR161" s="123"/>
      <c r="QS161" s="123"/>
      <c r="QT161" s="123"/>
      <c r="QU161" s="123"/>
      <c r="QV161" s="123"/>
      <c r="QW161" s="123"/>
      <c r="QX161" s="123"/>
      <c r="QY161" s="123"/>
      <c r="QZ161" s="123"/>
      <c r="RA161" s="123"/>
      <c r="RB161" s="123"/>
      <c r="RC161" s="123"/>
      <c r="RD161" s="123"/>
      <c r="RE161" s="123"/>
      <c r="RF161" s="123"/>
      <c r="RG161" s="123"/>
      <c r="RH161" s="123"/>
      <c r="RI161" s="123"/>
      <c r="RJ161" s="123"/>
      <c r="RK161" s="123"/>
      <c r="RL161" s="123"/>
      <c r="RM161" s="123"/>
      <c r="RN161" s="123"/>
      <c r="RO161" s="123"/>
      <c r="RP161" s="123"/>
      <c r="RQ161" s="123"/>
      <c r="RR161" s="123"/>
      <c r="RS161" s="123"/>
      <c r="RT161" s="123"/>
      <c r="RU161" s="123"/>
      <c r="RV161" s="123"/>
      <c r="RW161" s="123"/>
      <c r="RX161" s="123"/>
      <c r="RY161" s="123"/>
      <c r="RZ161" s="123"/>
      <c r="SA161" s="123"/>
      <c r="SB161" s="123"/>
      <c r="SC161" s="123"/>
      <c r="SD161" s="123"/>
      <c r="SE161" s="123"/>
      <c r="SF161" s="123"/>
      <c r="SG161" s="123"/>
      <c r="SH161" s="123"/>
      <c r="SI161" s="123"/>
      <c r="SJ161" s="123"/>
      <c r="SK161" s="123"/>
      <c r="SL161" s="123"/>
      <c r="SM161" s="123"/>
      <c r="SN161" s="123"/>
      <c r="SO161" s="123"/>
      <c r="SP161" s="123"/>
      <c r="SQ161" s="123"/>
      <c r="SR161" s="123"/>
      <c r="SS161" s="123"/>
      <c r="ST161" s="123"/>
      <c r="SU161" s="123"/>
      <c r="SV161" s="123"/>
      <c r="SW161" s="123"/>
      <c r="SX161" s="123"/>
      <c r="SY161" s="123"/>
      <c r="SZ161" s="123"/>
      <c r="TA161" s="123"/>
      <c r="TB161" s="123"/>
      <c r="TC161" s="123"/>
      <c r="TD161" s="123"/>
      <c r="TE161" s="123"/>
      <c r="TF161" s="123"/>
      <c r="TG161" s="123"/>
      <c r="TH161" s="123"/>
      <c r="TI161" s="123"/>
      <c r="TJ161" s="123"/>
      <c r="TK161" s="123"/>
      <c r="TL161" s="123"/>
      <c r="TM161" s="123"/>
      <c r="TN161" s="123"/>
      <c r="TO161" s="123"/>
      <c r="TP161" s="123"/>
      <c r="TQ161" s="123"/>
      <c r="TR161" s="123"/>
      <c r="TS161" s="123"/>
      <c r="TT161" s="123"/>
      <c r="TU161" s="123"/>
      <c r="TV161" s="123"/>
      <c r="TW161" s="123"/>
      <c r="TX161" s="123"/>
      <c r="TY161" s="123"/>
      <c r="TZ161" s="123"/>
      <c r="UA161" s="123"/>
      <c r="UB161" s="123"/>
      <c r="UC161" s="123"/>
      <c r="UD161" s="123"/>
      <c r="UE161" s="123"/>
      <c r="UF161" s="123"/>
      <c r="UG161" s="123"/>
      <c r="UH161" s="123"/>
      <c r="UI161" s="123"/>
      <c r="UJ161" s="123"/>
      <c r="UK161" s="123"/>
      <c r="UL161" s="123"/>
      <c r="UM161" s="123"/>
      <c r="UN161" s="123"/>
      <c r="UO161" s="123"/>
      <c r="UP161" s="123"/>
      <c r="UQ161" s="123"/>
      <c r="UR161" s="123"/>
      <c r="US161" s="123"/>
      <c r="UT161" s="123"/>
      <c r="UU161" s="123"/>
      <c r="UV161" s="123"/>
      <c r="UW161" s="123"/>
      <c r="UX161" s="123"/>
      <c r="UY161" s="123"/>
      <c r="UZ161" s="123"/>
      <c r="VA161" s="123"/>
      <c r="VB161" s="123"/>
      <c r="VC161" s="123"/>
      <c r="VD161" s="123"/>
      <c r="VE161" s="123"/>
      <c r="VF161" s="123"/>
      <c r="VG161" s="123"/>
      <c r="VH161" s="123"/>
      <c r="VI161" s="123"/>
      <c r="VJ161" s="123"/>
      <c r="VK161" s="123"/>
      <c r="VL161" s="123"/>
      <c r="VM161" s="123"/>
      <c r="VN161" s="123"/>
      <c r="VO161" s="123"/>
      <c r="VP161" s="123"/>
      <c r="VQ161" s="123"/>
      <c r="VR161" s="123"/>
      <c r="VS161" s="123"/>
      <c r="VT161" s="123"/>
      <c r="VU161" s="123"/>
      <c r="VV161" s="123"/>
      <c r="VW161" s="123"/>
      <c r="VX161" s="123"/>
      <c r="VY161" s="123"/>
      <c r="VZ161" s="123"/>
      <c r="WA161" s="123"/>
      <c r="WB161" s="123"/>
      <c r="WC161" s="123"/>
      <c r="WD161" s="123"/>
      <c r="WE161" s="123"/>
      <c r="WF161" s="123"/>
      <c r="WG161" s="123"/>
      <c r="WH161" s="123"/>
      <c r="WI161" s="123"/>
      <c r="WJ161" s="123"/>
      <c r="WK161" s="123"/>
      <c r="WL161" s="123"/>
      <c r="WM161" s="123"/>
      <c r="WN161" s="123"/>
      <c r="WO161" s="123"/>
      <c r="WP161" s="123"/>
      <c r="WQ161" s="123"/>
      <c r="WR161" s="123"/>
      <c r="WS161" s="123"/>
      <c r="WT161" s="123"/>
      <c r="WU161" s="123"/>
      <c r="WV161" s="123"/>
      <c r="WW161" s="123"/>
      <c r="WX161" s="123"/>
      <c r="WY161" s="123"/>
      <c r="WZ161" s="123"/>
      <c r="XA161" s="123"/>
      <c r="XB161" s="123"/>
      <c r="XC161" s="123"/>
      <c r="XD161" s="123"/>
      <c r="XE161" s="123"/>
      <c r="XF161" s="123"/>
      <c r="XG161" s="123"/>
      <c r="XH161" s="123"/>
      <c r="XI161" s="123"/>
      <c r="XJ161" s="123"/>
      <c r="XK161" s="123"/>
      <c r="XL161" s="123"/>
      <c r="XM161" s="123"/>
      <c r="XN161" s="123"/>
      <c r="XO161" s="123"/>
      <c r="XP161" s="123"/>
      <c r="XQ161" s="123"/>
      <c r="XR161" s="123"/>
      <c r="XS161" s="123"/>
      <c r="XT161" s="123"/>
      <c r="XU161" s="123"/>
      <c r="XV161" s="123"/>
      <c r="XW161" s="123"/>
      <c r="XX161" s="123"/>
      <c r="XY161" s="123"/>
      <c r="XZ161" s="123"/>
      <c r="YA161" s="123"/>
      <c r="YB161" s="123"/>
      <c r="YC161" s="123"/>
      <c r="YD161" s="123"/>
      <c r="YE161" s="123"/>
      <c r="YF161" s="123"/>
      <c r="YG161" s="123"/>
      <c r="YH161" s="123"/>
      <c r="YI161" s="123"/>
      <c r="YJ161" s="123"/>
      <c r="YK161" s="123"/>
      <c r="YL161" s="123"/>
      <c r="YM161" s="123"/>
      <c r="YN161" s="123"/>
      <c r="YO161" s="123"/>
      <c r="YP161" s="123"/>
      <c r="YQ161" s="123"/>
      <c r="YR161" s="123"/>
      <c r="YS161" s="123"/>
      <c r="YT161" s="123"/>
      <c r="YU161" s="123"/>
      <c r="YV161" s="123"/>
      <c r="YW161" s="123"/>
      <c r="YX161" s="123"/>
      <c r="YY161" s="123"/>
      <c r="YZ161" s="123"/>
      <c r="ZA161" s="123"/>
      <c r="ZB161" s="123"/>
      <c r="ZC161" s="123"/>
      <c r="ZD161" s="123"/>
      <c r="ZE161" s="123"/>
      <c r="ZF161" s="123"/>
      <c r="ZG161" s="123"/>
      <c r="ZH161" s="123"/>
      <c r="ZI161" s="123"/>
      <c r="ZJ161" s="123"/>
      <c r="ZK161" s="123"/>
      <c r="ZL161" s="123"/>
      <c r="ZM161" s="123"/>
      <c r="ZN161" s="123"/>
      <c r="ZO161" s="123"/>
      <c r="ZP161" s="123"/>
      <c r="ZQ161" s="123"/>
      <c r="ZR161" s="123"/>
      <c r="ZS161" s="123"/>
      <c r="ZT161" s="123"/>
      <c r="ZU161" s="123"/>
      <c r="ZV161" s="123"/>
      <c r="ZW161" s="123"/>
      <c r="ZX161" s="123"/>
      <c r="ZY161" s="123"/>
      <c r="ZZ161" s="123"/>
      <c r="AAA161" s="123"/>
      <c r="AAB161" s="123"/>
      <c r="AAC161" s="123"/>
      <c r="AAD161" s="123"/>
      <c r="AAE161" s="123"/>
      <c r="AAF161" s="123"/>
      <c r="AAG161" s="123"/>
      <c r="AAH161" s="123"/>
      <c r="AAI161" s="123"/>
      <c r="AAJ161" s="123"/>
      <c r="AAK161" s="123"/>
      <c r="AAL161" s="123"/>
      <c r="AAM161" s="123"/>
      <c r="AAN161" s="123"/>
      <c r="AAO161" s="123"/>
      <c r="AAP161" s="123"/>
      <c r="AAQ161" s="123"/>
      <c r="AAR161" s="123"/>
      <c r="AAS161" s="123"/>
      <c r="AAT161" s="123"/>
      <c r="AAU161" s="123"/>
      <c r="AAV161" s="123"/>
      <c r="AAW161" s="123"/>
      <c r="AAX161" s="123"/>
      <c r="AAY161" s="123"/>
      <c r="AAZ161" s="123"/>
      <c r="ABA161" s="123"/>
      <c r="ABB161" s="123"/>
      <c r="ABC161" s="123"/>
      <c r="ABD161" s="123"/>
      <c r="ABE161" s="123"/>
      <c r="ABF161" s="123"/>
      <c r="ABG161" s="123"/>
      <c r="ABH161" s="123"/>
      <c r="ABI161" s="123"/>
      <c r="ABJ161" s="123"/>
      <c r="ABK161" s="123"/>
      <c r="ABL161" s="123"/>
      <c r="ABM161" s="123"/>
      <c r="ABN161" s="123"/>
      <c r="ABO161" s="123"/>
      <c r="ABP161" s="123"/>
      <c r="ABQ161" s="123"/>
      <c r="ABR161" s="123"/>
      <c r="ABS161" s="123"/>
      <c r="ABT161" s="123"/>
      <c r="ABU161" s="123"/>
      <c r="ABV161" s="123"/>
      <c r="ABW161" s="123"/>
      <c r="ABX161" s="123"/>
      <c r="ABY161" s="123"/>
      <c r="ABZ161" s="123"/>
      <c r="ACA161" s="123"/>
      <c r="ACB161" s="123"/>
      <c r="ACC161" s="123"/>
      <c r="ACD161" s="123"/>
      <c r="ACE161" s="123"/>
      <c r="ACF161" s="123"/>
      <c r="ACG161" s="123"/>
      <c r="ACH161" s="123"/>
      <c r="ACI161" s="123"/>
      <c r="ACJ161" s="123"/>
      <c r="ACK161" s="123"/>
      <c r="ACL161" s="123"/>
      <c r="ACM161" s="123"/>
      <c r="ACN161" s="123"/>
      <c r="ACO161" s="123"/>
      <c r="ACP161" s="123"/>
      <c r="ACQ161" s="123"/>
      <c r="ACR161" s="123"/>
      <c r="ACS161" s="123"/>
      <c r="ACT161" s="123"/>
      <c r="ACU161" s="123"/>
      <c r="ACV161" s="123"/>
      <c r="ACW161" s="123"/>
      <c r="ACX161" s="123"/>
      <c r="ACY161" s="123"/>
      <c r="ACZ161" s="123"/>
      <c r="ADA161" s="123"/>
    </row>
    <row r="162" spans="1:781" s="12" customFormat="1" ht="24" x14ac:dyDescent="0.3">
      <c r="A162" s="64">
        <v>3</v>
      </c>
      <c r="B162" s="114" t="s">
        <v>553</v>
      </c>
      <c r="C162" s="115" t="s">
        <v>77</v>
      </c>
      <c r="D162" s="116"/>
      <c r="E162" s="116"/>
      <c r="F162" s="116"/>
      <c r="G162" s="71"/>
      <c r="H162" s="116">
        <v>1</v>
      </c>
      <c r="I162" s="116" t="s">
        <v>41</v>
      </c>
      <c r="J162" s="116" t="s">
        <v>56</v>
      </c>
      <c r="K162" s="117">
        <v>1997</v>
      </c>
      <c r="L162" s="85">
        <v>35740</v>
      </c>
      <c r="M162" s="118"/>
      <c r="N162" s="119"/>
      <c r="O162" s="119"/>
      <c r="P162" s="75" t="s">
        <v>541</v>
      </c>
      <c r="Q162" s="96" t="s">
        <v>561</v>
      </c>
      <c r="R162" s="54"/>
      <c r="S162" s="55" t="str">
        <f t="shared" si="40"/>
        <v>Au</v>
      </c>
      <c r="T162" s="56"/>
      <c r="U162" s="56"/>
      <c r="V162" s="56"/>
      <c r="W162" s="56"/>
      <c r="X162" s="56"/>
      <c r="Y162" s="56"/>
      <c r="Z162" s="56"/>
      <c r="AB162" s="57">
        <f t="shared" si="33"/>
        <v>0</v>
      </c>
      <c r="AC162" s="57">
        <f t="shared" si="34"/>
        <v>0</v>
      </c>
      <c r="AD162" s="57">
        <f t="shared" si="35"/>
        <v>0</v>
      </c>
      <c r="AE162" s="57">
        <f t="shared" si="36"/>
        <v>0</v>
      </c>
      <c r="AF162" s="58"/>
      <c r="AG162" s="58">
        <f t="shared" si="37"/>
        <v>0</v>
      </c>
      <c r="AH162" s="58">
        <f t="shared" si="38"/>
        <v>0</v>
      </c>
      <c r="AI162" s="58">
        <f t="shared" si="39"/>
        <v>0</v>
      </c>
    </row>
    <row r="163" spans="1:781" s="12" customFormat="1" ht="15.6" x14ac:dyDescent="0.3">
      <c r="A163" s="61">
        <v>2</v>
      </c>
      <c r="B163" s="114" t="s">
        <v>562</v>
      </c>
      <c r="C163" s="115" t="s">
        <v>55</v>
      </c>
      <c r="D163" s="116" t="s">
        <v>212</v>
      </c>
      <c r="E163" s="116"/>
      <c r="F163" s="116"/>
      <c r="G163" s="71"/>
      <c r="H163" s="116">
        <v>1</v>
      </c>
      <c r="I163" s="116" t="s">
        <v>46</v>
      </c>
      <c r="J163" s="116" t="s">
        <v>82</v>
      </c>
      <c r="K163" s="117">
        <v>1997</v>
      </c>
      <c r="L163" s="85">
        <v>35725</v>
      </c>
      <c r="M163" s="118">
        <v>230000</v>
      </c>
      <c r="N163" s="119"/>
      <c r="O163" s="119"/>
      <c r="P163" s="75" t="s">
        <v>563</v>
      </c>
      <c r="Q163" s="96" t="s">
        <v>564</v>
      </c>
      <c r="R163" s="120" t="s">
        <v>327</v>
      </c>
      <c r="S163" s="55" t="str">
        <f t="shared" si="40"/>
        <v>Cu</v>
      </c>
      <c r="T163" s="121"/>
      <c r="U163" s="121"/>
      <c r="V163" s="121"/>
      <c r="W163" s="121"/>
      <c r="X163" s="121"/>
      <c r="Y163" s="121"/>
      <c r="Z163" s="121"/>
      <c r="AA163" s="122"/>
      <c r="AB163" s="57">
        <f t="shared" si="33"/>
        <v>0.1212662516548889</v>
      </c>
      <c r="AC163" s="57">
        <f t="shared" si="34"/>
        <v>0</v>
      </c>
      <c r="AD163" s="57">
        <f t="shared" si="35"/>
        <v>0</v>
      </c>
      <c r="AE163" s="57">
        <f t="shared" si="36"/>
        <v>0.1212662516548889</v>
      </c>
      <c r="AF163" s="58"/>
      <c r="AG163" s="58">
        <f t="shared" si="37"/>
        <v>0</v>
      </c>
      <c r="AH163" s="58">
        <f t="shared" si="38"/>
        <v>0.1212662516548889</v>
      </c>
      <c r="AI163" s="58">
        <f t="shared" si="39"/>
        <v>0</v>
      </c>
      <c r="AK163" s="123"/>
      <c r="AL163" s="123"/>
      <c r="AM163" s="123"/>
      <c r="AN163" s="123"/>
      <c r="AO163" s="123"/>
      <c r="AP163" s="123"/>
      <c r="AQ163" s="123"/>
      <c r="AR163" s="123"/>
      <c r="AS163" s="123"/>
      <c r="AT163" s="123"/>
      <c r="AU163" s="123"/>
      <c r="AV163" s="123"/>
      <c r="AW163" s="123"/>
      <c r="AX163" s="123"/>
      <c r="AY163" s="123"/>
      <c r="AZ163" s="123"/>
      <c r="BA163" s="123"/>
      <c r="BB163" s="123"/>
      <c r="BC163" s="123"/>
      <c r="BD163" s="123"/>
      <c r="BE163" s="123"/>
      <c r="BF163" s="123"/>
      <c r="BG163" s="123"/>
      <c r="BH163" s="123"/>
      <c r="BI163" s="123"/>
      <c r="BJ163" s="123"/>
      <c r="BK163" s="123"/>
      <c r="BL163" s="123"/>
      <c r="BM163" s="123"/>
      <c r="BN163" s="123"/>
      <c r="BO163" s="123"/>
      <c r="BP163" s="123"/>
      <c r="BQ163" s="123"/>
      <c r="BR163" s="123"/>
      <c r="BS163" s="123"/>
      <c r="BT163" s="123"/>
      <c r="BU163" s="123"/>
      <c r="BV163" s="123"/>
      <c r="BW163" s="123"/>
      <c r="BX163" s="123"/>
      <c r="BY163" s="123"/>
      <c r="BZ163" s="123"/>
      <c r="CA163" s="123"/>
      <c r="CB163" s="123"/>
      <c r="CC163" s="123"/>
      <c r="CD163" s="123"/>
      <c r="CE163" s="123"/>
      <c r="CF163" s="123"/>
      <c r="CG163" s="123"/>
      <c r="CH163" s="123"/>
      <c r="CI163" s="123"/>
      <c r="CJ163" s="123"/>
      <c r="CK163" s="123"/>
      <c r="CL163" s="123"/>
      <c r="CM163" s="123"/>
      <c r="CN163" s="123"/>
      <c r="CO163" s="123"/>
      <c r="CP163" s="123"/>
      <c r="CQ163" s="123"/>
      <c r="CR163" s="123"/>
      <c r="CS163" s="123"/>
      <c r="CT163" s="123"/>
      <c r="CU163" s="123"/>
      <c r="CV163" s="123"/>
      <c r="CW163" s="123"/>
      <c r="CX163" s="123"/>
      <c r="CY163" s="123"/>
      <c r="CZ163" s="123"/>
      <c r="DA163" s="123"/>
      <c r="DB163" s="123"/>
      <c r="DC163" s="123"/>
      <c r="DD163" s="123"/>
      <c r="DE163" s="123"/>
      <c r="DF163" s="123"/>
      <c r="DG163" s="123"/>
      <c r="DH163" s="123"/>
      <c r="DI163" s="123"/>
      <c r="DJ163" s="123"/>
      <c r="DK163" s="123"/>
      <c r="DL163" s="123"/>
      <c r="DM163" s="123"/>
      <c r="DN163" s="123"/>
      <c r="DO163" s="123"/>
      <c r="DP163" s="123"/>
      <c r="DQ163" s="123"/>
      <c r="DR163" s="123"/>
      <c r="DS163" s="123"/>
      <c r="DT163" s="123"/>
      <c r="DU163" s="123"/>
      <c r="DV163" s="123"/>
      <c r="DW163" s="123"/>
      <c r="DX163" s="123"/>
      <c r="DY163" s="123"/>
      <c r="DZ163" s="123"/>
      <c r="EA163" s="123"/>
      <c r="EB163" s="123"/>
      <c r="EC163" s="123"/>
      <c r="ED163" s="123"/>
      <c r="EE163" s="123"/>
      <c r="EF163" s="123"/>
      <c r="EG163" s="123"/>
      <c r="EH163" s="123"/>
      <c r="EI163" s="123"/>
      <c r="EJ163" s="123"/>
      <c r="EK163" s="123"/>
      <c r="EL163" s="123"/>
      <c r="EM163" s="123"/>
      <c r="EN163" s="123"/>
      <c r="EO163" s="123"/>
      <c r="EP163" s="123"/>
      <c r="EQ163" s="123"/>
      <c r="ER163" s="123"/>
      <c r="ES163" s="123"/>
      <c r="ET163" s="123"/>
      <c r="EU163" s="123"/>
      <c r="EV163" s="123"/>
      <c r="EW163" s="123"/>
      <c r="EX163" s="123"/>
      <c r="EY163" s="123"/>
      <c r="EZ163" s="123"/>
      <c r="FA163" s="123"/>
      <c r="FB163" s="123"/>
      <c r="FC163" s="123"/>
      <c r="FD163" s="123"/>
      <c r="FE163" s="123"/>
      <c r="FF163" s="123"/>
      <c r="FG163" s="123"/>
      <c r="FH163" s="123"/>
      <c r="FI163" s="123"/>
      <c r="FJ163" s="123"/>
      <c r="FK163" s="123"/>
      <c r="FL163" s="123"/>
      <c r="FM163" s="123"/>
      <c r="FN163" s="123"/>
      <c r="FO163" s="123"/>
      <c r="FP163" s="123"/>
      <c r="FQ163" s="123"/>
      <c r="FR163" s="123"/>
      <c r="FS163" s="123"/>
      <c r="FT163" s="123"/>
      <c r="FU163" s="123"/>
      <c r="FV163" s="123"/>
      <c r="FW163" s="123"/>
      <c r="FX163" s="123"/>
      <c r="FY163" s="123"/>
      <c r="FZ163" s="123"/>
      <c r="GA163" s="123"/>
      <c r="GB163" s="123"/>
      <c r="GC163" s="123"/>
      <c r="GD163" s="123"/>
      <c r="GE163" s="123"/>
      <c r="GF163" s="123"/>
      <c r="GG163" s="123"/>
      <c r="GH163" s="123"/>
      <c r="GI163" s="123"/>
      <c r="GJ163" s="123"/>
      <c r="GK163" s="123"/>
      <c r="GL163" s="123"/>
      <c r="GM163" s="123"/>
      <c r="GN163" s="123"/>
      <c r="GO163" s="123"/>
      <c r="GP163" s="123"/>
      <c r="GQ163" s="123"/>
      <c r="GR163" s="123"/>
      <c r="GS163" s="123"/>
      <c r="GT163" s="123"/>
      <c r="GU163" s="123"/>
      <c r="GV163" s="123"/>
      <c r="GW163" s="123"/>
      <c r="GX163" s="123"/>
      <c r="GY163" s="123"/>
      <c r="GZ163" s="123"/>
      <c r="HA163" s="123"/>
      <c r="HB163" s="123"/>
      <c r="HC163" s="123"/>
      <c r="HD163" s="123"/>
      <c r="HE163" s="123"/>
      <c r="HF163" s="123"/>
      <c r="HG163" s="123"/>
      <c r="HH163" s="123"/>
      <c r="HI163" s="123"/>
      <c r="HJ163" s="123"/>
      <c r="HK163" s="123"/>
      <c r="HL163" s="123"/>
      <c r="HM163" s="123"/>
      <c r="HN163" s="123"/>
      <c r="HO163" s="123"/>
      <c r="HP163" s="123"/>
      <c r="HQ163" s="123"/>
      <c r="HR163" s="123"/>
      <c r="HS163" s="123"/>
      <c r="HT163" s="123"/>
      <c r="HU163" s="123"/>
      <c r="HV163" s="123"/>
      <c r="HW163" s="123"/>
      <c r="HX163" s="123"/>
      <c r="HY163" s="123"/>
      <c r="HZ163" s="123"/>
      <c r="IA163" s="123"/>
      <c r="IB163" s="123"/>
      <c r="IC163" s="123"/>
      <c r="ID163" s="123"/>
      <c r="IE163" s="123"/>
      <c r="IF163" s="123"/>
      <c r="IG163" s="123"/>
      <c r="IH163" s="123"/>
      <c r="II163" s="123"/>
      <c r="IJ163" s="123"/>
      <c r="IK163" s="123"/>
      <c r="IL163" s="123"/>
      <c r="IM163" s="123"/>
      <c r="IN163" s="123"/>
      <c r="IO163" s="123"/>
      <c r="IP163" s="123"/>
      <c r="IQ163" s="123"/>
      <c r="IR163" s="123"/>
      <c r="IS163" s="123"/>
      <c r="IT163" s="123"/>
      <c r="IU163" s="123"/>
      <c r="IV163" s="123"/>
      <c r="IW163" s="123"/>
      <c r="IX163" s="123"/>
      <c r="IY163" s="123"/>
      <c r="IZ163" s="123"/>
      <c r="JA163" s="123"/>
      <c r="JB163" s="123"/>
      <c r="JC163" s="123"/>
      <c r="JD163" s="123"/>
      <c r="JE163" s="123"/>
      <c r="JF163" s="123"/>
      <c r="JG163" s="123"/>
      <c r="JH163" s="123"/>
      <c r="JI163" s="123"/>
      <c r="JJ163" s="123"/>
      <c r="JK163" s="123"/>
      <c r="JL163" s="123"/>
      <c r="JM163" s="123"/>
      <c r="JN163" s="123"/>
      <c r="JO163" s="123"/>
      <c r="JP163" s="123"/>
      <c r="JQ163" s="123"/>
      <c r="JR163" s="123"/>
      <c r="JS163" s="123"/>
      <c r="JT163" s="123"/>
      <c r="JU163" s="123"/>
      <c r="JV163" s="123"/>
      <c r="JW163" s="123"/>
      <c r="JX163" s="123"/>
      <c r="JY163" s="123"/>
      <c r="JZ163" s="123"/>
      <c r="KA163" s="123"/>
      <c r="KB163" s="123"/>
      <c r="KC163" s="123"/>
      <c r="KD163" s="123"/>
      <c r="KE163" s="123"/>
      <c r="KF163" s="123"/>
      <c r="KG163" s="123"/>
      <c r="KH163" s="123"/>
      <c r="KI163" s="123"/>
      <c r="KJ163" s="123"/>
      <c r="KK163" s="123"/>
      <c r="KL163" s="123"/>
      <c r="KM163" s="123"/>
      <c r="KN163" s="123"/>
      <c r="KO163" s="123"/>
      <c r="KP163" s="123"/>
      <c r="KQ163" s="123"/>
      <c r="KR163" s="123"/>
      <c r="KS163" s="123"/>
      <c r="KT163" s="123"/>
      <c r="KU163" s="123"/>
      <c r="KV163" s="123"/>
      <c r="KW163" s="123"/>
      <c r="KX163" s="123"/>
      <c r="KY163" s="123"/>
      <c r="KZ163" s="123"/>
      <c r="LA163" s="123"/>
      <c r="LB163" s="123"/>
      <c r="LC163" s="123"/>
      <c r="LD163" s="123"/>
      <c r="LE163" s="123"/>
      <c r="LF163" s="123"/>
      <c r="LG163" s="123"/>
      <c r="LH163" s="123"/>
      <c r="LI163" s="123"/>
      <c r="LJ163" s="123"/>
      <c r="LK163" s="123"/>
      <c r="LL163" s="123"/>
      <c r="LM163" s="123"/>
      <c r="LN163" s="123"/>
      <c r="LO163" s="123"/>
      <c r="LP163" s="123"/>
      <c r="LQ163" s="123"/>
      <c r="LR163" s="123"/>
      <c r="LS163" s="123"/>
      <c r="LT163" s="123"/>
      <c r="LU163" s="123"/>
      <c r="LV163" s="123"/>
      <c r="LW163" s="123"/>
      <c r="LX163" s="123"/>
      <c r="LY163" s="123"/>
      <c r="LZ163" s="123"/>
      <c r="MA163" s="123"/>
      <c r="MB163" s="123"/>
      <c r="MC163" s="123"/>
      <c r="MD163" s="123"/>
      <c r="ME163" s="123"/>
      <c r="MF163" s="123"/>
      <c r="MG163" s="123"/>
      <c r="MH163" s="123"/>
      <c r="MI163" s="123"/>
      <c r="MJ163" s="123"/>
      <c r="MK163" s="123"/>
      <c r="ML163" s="123"/>
      <c r="MM163" s="123"/>
      <c r="MN163" s="123"/>
      <c r="MO163" s="123"/>
      <c r="MP163" s="123"/>
      <c r="MQ163" s="123"/>
      <c r="MR163" s="123"/>
      <c r="MS163" s="123"/>
      <c r="MT163" s="123"/>
      <c r="MU163" s="123"/>
      <c r="MV163" s="123"/>
      <c r="MW163" s="123"/>
      <c r="MX163" s="123"/>
      <c r="MY163" s="123"/>
      <c r="MZ163" s="123"/>
      <c r="NA163" s="123"/>
      <c r="NB163" s="123"/>
      <c r="NC163" s="123"/>
      <c r="ND163" s="123"/>
      <c r="NE163" s="123"/>
      <c r="NF163" s="123"/>
      <c r="NG163" s="123"/>
      <c r="NH163" s="123"/>
      <c r="NI163" s="123"/>
      <c r="NJ163" s="123"/>
      <c r="NK163" s="123"/>
      <c r="NL163" s="123"/>
      <c r="NM163" s="123"/>
      <c r="NN163" s="123"/>
      <c r="NO163" s="123"/>
      <c r="NP163" s="123"/>
      <c r="NQ163" s="123"/>
      <c r="NR163" s="123"/>
      <c r="NS163" s="123"/>
      <c r="NT163" s="123"/>
      <c r="NU163" s="123"/>
      <c r="NV163" s="123"/>
      <c r="NW163" s="123"/>
      <c r="NX163" s="123"/>
      <c r="NY163" s="123"/>
      <c r="NZ163" s="123"/>
      <c r="OA163" s="123"/>
      <c r="OB163" s="123"/>
      <c r="OC163" s="123"/>
      <c r="OD163" s="123"/>
      <c r="OE163" s="123"/>
      <c r="OF163" s="123"/>
      <c r="OG163" s="123"/>
      <c r="OH163" s="123"/>
      <c r="OI163" s="123"/>
      <c r="OJ163" s="123"/>
      <c r="OK163" s="123"/>
      <c r="OL163" s="123"/>
      <c r="OM163" s="123"/>
      <c r="ON163" s="123"/>
      <c r="OO163" s="123"/>
      <c r="OP163" s="123"/>
      <c r="OQ163" s="123"/>
      <c r="OR163" s="123"/>
      <c r="OS163" s="123"/>
      <c r="OT163" s="123"/>
      <c r="OU163" s="123"/>
      <c r="OV163" s="123"/>
      <c r="OW163" s="123"/>
      <c r="OX163" s="123"/>
      <c r="OY163" s="123"/>
      <c r="OZ163" s="123"/>
      <c r="PA163" s="123"/>
      <c r="PB163" s="123"/>
      <c r="PC163" s="123"/>
      <c r="PD163" s="123"/>
      <c r="PE163" s="123"/>
      <c r="PF163" s="123"/>
      <c r="PG163" s="123"/>
      <c r="PH163" s="123"/>
      <c r="PI163" s="123"/>
      <c r="PJ163" s="123"/>
      <c r="PK163" s="123"/>
      <c r="PL163" s="123"/>
      <c r="PM163" s="123"/>
      <c r="PN163" s="123"/>
      <c r="PO163" s="123"/>
      <c r="PP163" s="123"/>
      <c r="PQ163" s="123"/>
      <c r="PR163" s="123"/>
      <c r="PS163" s="123"/>
      <c r="PT163" s="123"/>
      <c r="PU163" s="123"/>
      <c r="PV163" s="123"/>
      <c r="PW163" s="123"/>
      <c r="PX163" s="123"/>
      <c r="PY163" s="123"/>
      <c r="PZ163" s="123"/>
      <c r="QA163" s="123"/>
      <c r="QB163" s="123"/>
      <c r="QC163" s="123"/>
      <c r="QD163" s="123"/>
      <c r="QE163" s="123"/>
      <c r="QF163" s="123"/>
      <c r="QG163" s="123"/>
      <c r="QH163" s="123"/>
      <c r="QI163" s="123"/>
      <c r="QJ163" s="123"/>
      <c r="QK163" s="123"/>
      <c r="QL163" s="123"/>
      <c r="QM163" s="123"/>
      <c r="QN163" s="123"/>
      <c r="QO163" s="123"/>
      <c r="QP163" s="123"/>
      <c r="QQ163" s="123"/>
      <c r="QR163" s="123"/>
      <c r="QS163" s="123"/>
      <c r="QT163" s="123"/>
      <c r="QU163" s="123"/>
      <c r="QV163" s="123"/>
      <c r="QW163" s="123"/>
      <c r="QX163" s="123"/>
      <c r="QY163" s="123"/>
      <c r="QZ163" s="123"/>
      <c r="RA163" s="123"/>
      <c r="RB163" s="123"/>
      <c r="RC163" s="123"/>
      <c r="RD163" s="123"/>
      <c r="RE163" s="123"/>
      <c r="RF163" s="123"/>
      <c r="RG163" s="123"/>
      <c r="RH163" s="123"/>
      <c r="RI163" s="123"/>
      <c r="RJ163" s="123"/>
      <c r="RK163" s="123"/>
      <c r="RL163" s="123"/>
      <c r="RM163" s="123"/>
      <c r="RN163" s="123"/>
      <c r="RO163" s="123"/>
      <c r="RP163" s="123"/>
      <c r="RQ163" s="123"/>
      <c r="RR163" s="123"/>
      <c r="RS163" s="123"/>
      <c r="RT163" s="123"/>
      <c r="RU163" s="123"/>
      <c r="RV163" s="123"/>
      <c r="RW163" s="123"/>
      <c r="RX163" s="123"/>
      <c r="RY163" s="123"/>
      <c r="RZ163" s="123"/>
      <c r="SA163" s="123"/>
      <c r="SB163" s="123"/>
      <c r="SC163" s="123"/>
      <c r="SD163" s="123"/>
      <c r="SE163" s="123"/>
      <c r="SF163" s="123"/>
      <c r="SG163" s="123"/>
      <c r="SH163" s="123"/>
      <c r="SI163" s="123"/>
      <c r="SJ163" s="123"/>
      <c r="SK163" s="123"/>
      <c r="SL163" s="123"/>
      <c r="SM163" s="123"/>
      <c r="SN163" s="123"/>
      <c r="SO163" s="123"/>
      <c r="SP163" s="123"/>
      <c r="SQ163" s="123"/>
      <c r="SR163" s="123"/>
      <c r="SS163" s="123"/>
      <c r="ST163" s="123"/>
      <c r="SU163" s="123"/>
      <c r="SV163" s="123"/>
      <c r="SW163" s="123"/>
      <c r="SX163" s="123"/>
      <c r="SY163" s="123"/>
      <c r="SZ163" s="123"/>
      <c r="TA163" s="123"/>
      <c r="TB163" s="123"/>
      <c r="TC163" s="123"/>
      <c r="TD163" s="123"/>
      <c r="TE163" s="123"/>
      <c r="TF163" s="123"/>
      <c r="TG163" s="123"/>
      <c r="TH163" s="123"/>
      <c r="TI163" s="123"/>
      <c r="TJ163" s="123"/>
      <c r="TK163" s="123"/>
      <c r="TL163" s="123"/>
      <c r="TM163" s="123"/>
      <c r="TN163" s="123"/>
      <c r="TO163" s="123"/>
      <c r="TP163" s="123"/>
      <c r="TQ163" s="123"/>
      <c r="TR163" s="123"/>
      <c r="TS163" s="123"/>
      <c r="TT163" s="123"/>
      <c r="TU163" s="123"/>
      <c r="TV163" s="123"/>
      <c r="TW163" s="123"/>
      <c r="TX163" s="123"/>
      <c r="TY163" s="123"/>
      <c r="TZ163" s="123"/>
      <c r="UA163" s="123"/>
      <c r="UB163" s="123"/>
      <c r="UC163" s="123"/>
      <c r="UD163" s="123"/>
      <c r="UE163" s="123"/>
      <c r="UF163" s="123"/>
      <c r="UG163" s="123"/>
      <c r="UH163" s="123"/>
      <c r="UI163" s="123"/>
      <c r="UJ163" s="123"/>
      <c r="UK163" s="123"/>
      <c r="UL163" s="123"/>
      <c r="UM163" s="123"/>
      <c r="UN163" s="123"/>
      <c r="UO163" s="123"/>
      <c r="UP163" s="123"/>
      <c r="UQ163" s="123"/>
      <c r="UR163" s="123"/>
      <c r="US163" s="123"/>
      <c r="UT163" s="123"/>
      <c r="UU163" s="123"/>
      <c r="UV163" s="123"/>
      <c r="UW163" s="123"/>
      <c r="UX163" s="123"/>
      <c r="UY163" s="123"/>
      <c r="UZ163" s="123"/>
      <c r="VA163" s="123"/>
      <c r="VB163" s="123"/>
      <c r="VC163" s="123"/>
      <c r="VD163" s="123"/>
      <c r="VE163" s="123"/>
      <c r="VF163" s="123"/>
      <c r="VG163" s="123"/>
      <c r="VH163" s="123"/>
      <c r="VI163" s="123"/>
      <c r="VJ163" s="123"/>
      <c r="VK163" s="123"/>
      <c r="VL163" s="123"/>
      <c r="VM163" s="123"/>
      <c r="VN163" s="123"/>
      <c r="VO163" s="123"/>
      <c r="VP163" s="123"/>
      <c r="VQ163" s="123"/>
      <c r="VR163" s="123"/>
      <c r="VS163" s="123"/>
      <c r="VT163" s="123"/>
      <c r="VU163" s="123"/>
      <c r="VV163" s="123"/>
      <c r="VW163" s="123"/>
      <c r="VX163" s="123"/>
      <c r="VY163" s="123"/>
      <c r="VZ163" s="123"/>
      <c r="WA163" s="123"/>
      <c r="WB163" s="123"/>
      <c r="WC163" s="123"/>
      <c r="WD163" s="123"/>
      <c r="WE163" s="123"/>
      <c r="WF163" s="123"/>
      <c r="WG163" s="123"/>
      <c r="WH163" s="123"/>
      <c r="WI163" s="123"/>
      <c r="WJ163" s="123"/>
      <c r="WK163" s="123"/>
      <c r="WL163" s="123"/>
      <c r="WM163" s="123"/>
      <c r="WN163" s="123"/>
      <c r="WO163" s="123"/>
      <c r="WP163" s="123"/>
      <c r="WQ163" s="123"/>
      <c r="WR163" s="123"/>
      <c r="WS163" s="123"/>
      <c r="WT163" s="123"/>
      <c r="WU163" s="123"/>
      <c r="WV163" s="123"/>
      <c r="WW163" s="123"/>
      <c r="WX163" s="123"/>
      <c r="WY163" s="123"/>
      <c r="WZ163" s="123"/>
      <c r="XA163" s="123"/>
      <c r="XB163" s="123"/>
      <c r="XC163" s="123"/>
      <c r="XD163" s="123"/>
      <c r="XE163" s="123"/>
      <c r="XF163" s="123"/>
      <c r="XG163" s="123"/>
      <c r="XH163" s="123"/>
      <c r="XI163" s="123"/>
      <c r="XJ163" s="123"/>
      <c r="XK163" s="123"/>
      <c r="XL163" s="123"/>
      <c r="XM163" s="123"/>
      <c r="XN163" s="123"/>
      <c r="XO163" s="123"/>
      <c r="XP163" s="123"/>
      <c r="XQ163" s="123"/>
      <c r="XR163" s="123"/>
      <c r="XS163" s="123"/>
      <c r="XT163" s="123"/>
      <c r="XU163" s="123"/>
      <c r="XV163" s="123"/>
      <c r="XW163" s="123"/>
      <c r="XX163" s="123"/>
      <c r="XY163" s="123"/>
      <c r="XZ163" s="123"/>
      <c r="YA163" s="123"/>
      <c r="YB163" s="123"/>
      <c r="YC163" s="123"/>
      <c r="YD163" s="123"/>
      <c r="YE163" s="123"/>
      <c r="YF163" s="123"/>
      <c r="YG163" s="123"/>
      <c r="YH163" s="123"/>
      <c r="YI163" s="123"/>
      <c r="YJ163" s="123"/>
      <c r="YK163" s="123"/>
      <c r="YL163" s="123"/>
      <c r="YM163" s="123"/>
      <c r="YN163" s="123"/>
      <c r="YO163" s="123"/>
      <c r="YP163" s="123"/>
      <c r="YQ163" s="123"/>
      <c r="YR163" s="123"/>
      <c r="YS163" s="123"/>
      <c r="YT163" s="123"/>
      <c r="YU163" s="123"/>
      <c r="YV163" s="123"/>
      <c r="YW163" s="123"/>
      <c r="YX163" s="123"/>
      <c r="YY163" s="123"/>
      <c r="YZ163" s="123"/>
      <c r="ZA163" s="123"/>
      <c r="ZB163" s="123"/>
      <c r="ZC163" s="123"/>
      <c r="ZD163" s="123"/>
      <c r="ZE163" s="123"/>
      <c r="ZF163" s="123"/>
      <c r="ZG163" s="123"/>
      <c r="ZH163" s="123"/>
      <c r="ZI163" s="123"/>
      <c r="ZJ163" s="123"/>
      <c r="ZK163" s="123"/>
      <c r="ZL163" s="123"/>
      <c r="ZM163" s="123"/>
      <c r="ZN163" s="123"/>
      <c r="ZO163" s="123"/>
      <c r="ZP163" s="123"/>
      <c r="ZQ163" s="123"/>
      <c r="ZR163" s="123"/>
      <c r="ZS163" s="123"/>
      <c r="ZT163" s="123"/>
      <c r="ZU163" s="123"/>
      <c r="ZV163" s="123"/>
      <c r="ZW163" s="123"/>
      <c r="ZX163" s="123"/>
      <c r="ZY163" s="123"/>
      <c r="ZZ163" s="123"/>
      <c r="AAA163" s="123"/>
      <c r="AAB163" s="123"/>
      <c r="AAC163" s="123"/>
      <c r="AAD163" s="123"/>
      <c r="AAE163" s="123"/>
      <c r="AAF163" s="123"/>
      <c r="AAG163" s="123"/>
      <c r="AAH163" s="123"/>
      <c r="AAI163" s="123"/>
      <c r="AAJ163" s="123"/>
      <c r="AAK163" s="123"/>
      <c r="AAL163" s="123"/>
      <c r="AAM163" s="123"/>
      <c r="AAN163" s="123"/>
      <c r="AAO163" s="123"/>
      <c r="AAP163" s="123"/>
      <c r="AAQ163" s="123"/>
      <c r="AAR163" s="123"/>
      <c r="AAS163" s="123"/>
      <c r="AAT163" s="123"/>
      <c r="AAU163" s="123"/>
      <c r="AAV163" s="123"/>
      <c r="AAW163" s="123"/>
      <c r="AAX163" s="123"/>
      <c r="AAY163" s="123"/>
      <c r="AAZ163" s="123"/>
      <c r="ABA163" s="123"/>
      <c r="ABB163" s="123"/>
      <c r="ABC163" s="123"/>
      <c r="ABD163" s="123"/>
      <c r="ABE163" s="123"/>
      <c r="ABF163" s="123"/>
      <c r="ABG163" s="123"/>
      <c r="ABH163" s="123"/>
      <c r="ABI163" s="123"/>
      <c r="ABJ163" s="123"/>
      <c r="ABK163" s="123"/>
      <c r="ABL163" s="123"/>
      <c r="ABM163" s="123"/>
      <c r="ABN163" s="123"/>
      <c r="ABO163" s="123"/>
      <c r="ABP163" s="123"/>
      <c r="ABQ163" s="123"/>
      <c r="ABR163" s="123"/>
      <c r="ABS163" s="123"/>
      <c r="ABT163" s="123"/>
      <c r="ABU163" s="123"/>
      <c r="ABV163" s="123"/>
      <c r="ABW163" s="123"/>
      <c r="ABX163" s="123"/>
      <c r="ABY163" s="123"/>
      <c r="ABZ163" s="123"/>
      <c r="ACA163" s="123"/>
      <c r="ACB163" s="123"/>
      <c r="ACC163" s="123"/>
      <c r="ACD163" s="123"/>
      <c r="ACE163" s="123"/>
      <c r="ACF163" s="123"/>
      <c r="ACG163" s="123"/>
      <c r="ACH163" s="123"/>
      <c r="ACI163" s="123"/>
      <c r="ACJ163" s="123"/>
      <c r="ACK163" s="123"/>
      <c r="ACL163" s="123"/>
      <c r="ACM163" s="123"/>
      <c r="ACN163" s="123"/>
      <c r="ACO163" s="123"/>
      <c r="ACP163" s="123"/>
      <c r="ACQ163" s="123"/>
      <c r="ACR163" s="123"/>
      <c r="ACS163" s="123"/>
      <c r="ACT163" s="123"/>
      <c r="ACU163" s="123"/>
      <c r="ACV163" s="123"/>
      <c r="ACW163" s="123"/>
      <c r="ACX163" s="123"/>
      <c r="ACY163" s="123"/>
      <c r="ACZ163" s="123"/>
      <c r="ADA163" s="123"/>
    </row>
    <row r="164" spans="1:781" s="12" customFormat="1" ht="27" customHeight="1" x14ac:dyDescent="0.3">
      <c r="A164" s="64">
        <v>3</v>
      </c>
      <c r="B164" s="114" t="s">
        <v>565</v>
      </c>
      <c r="C164" s="115"/>
      <c r="D164" s="116" t="s">
        <v>566</v>
      </c>
      <c r="E164" s="116"/>
      <c r="F164" s="116">
        <v>30</v>
      </c>
      <c r="G164" s="71"/>
      <c r="H164" s="116">
        <v>1</v>
      </c>
      <c r="I164" s="116" t="s">
        <v>41</v>
      </c>
      <c r="J164" s="116" t="s">
        <v>394</v>
      </c>
      <c r="K164" s="117">
        <v>1997</v>
      </c>
      <c r="L164" s="85">
        <v>35717</v>
      </c>
      <c r="M164" s="118">
        <v>60000</v>
      </c>
      <c r="N164" s="119">
        <v>0.15</v>
      </c>
      <c r="O164" s="119"/>
      <c r="P164" s="75" t="s">
        <v>417</v>
      </c>
      <c r="Q164" s="96" t="s">
        <v>567</v>
      </c>
      <c r="R164" s="54"/>
      <c r="S164" s="55">
        <f t="shared" si="40"/>
        <v>0</v>
      </c>
      <c r="T164" s="56"/>
      <c r="U164" s="56"/>
      <c r="V164" s="56"/>
      <c r="W164" s="56"/>
      <c r="X164" s="56"/>
      <c r="Y164" s="56"/>
      <c r="Z164" s="56"/>
      <c r="AB164" s="57">
        <f t="shared" si="33"/>
        <v>3.163467434475363E-2</v>
      </c>
      <c r="AC164" s="57">
        <f t="shared" si="34"/>
        <v>3.8461538461538459E-3</v>
      </c>
      <c r="AD164" s="57">
        <f t="shared" si="35"/>
        <v>0</v>
      </c>
      <c r="AE164" s="57">
        <f t="shared" si="36"/>
        <v>3.5480828190907476E-2</v>
      </c>
      <c r="AF164" s="58"/>
      <c r="AG164" s="58">
        <f t="shared" si="37"/>
        <v>0</v>
      </c>
      <c r="AH164" s="58">
        <f t="shared" si="38"/>
        <v>0</v>
      </c>
      <c r="AI164" s="58">
        <f t="shared" si="39"/>
        <v>3.5480828190907476E-2</v>
      </c>
    </row>
    <row r="165" spans="1:781" s="12" customFormat="1" ht="15.6" x14ac:dyDescent="0.3">
      <c r="A165" s="64">
        <v>3</v>
      </c>
      <c r="B165" s="114" t="s">
        <v>568</v>
      </c>
      <c r="C165" s="115" t="s">
        <v>155</v>
      </c>
      <c r="D165" s="116" t="s">
        <v>212</v>
      </c>
      <c r="E165" s="116"/>
      <c r="F165" s="116">
        <v>18</v>
      </c>
      <c r="G165" s="71"/>
      <c r="H165" s="116">
        <v>1</v>
      </c>
      <c r="I165" s="116" t="s">
        <v>41</v>
      </c>
      <c r="J165" s="116" t="s">
        <v>394</v>
      </c>
      <c r="K165" s="117">
        <v>1997</v>
      </c>
      <c r="L165" s="85">
        <v>35717</v>
      </c>
      <c r="M165" s="118"/>
      <c r="N165" s="119"/>
      <c r="O165" s="119"/>
      <c r="P165" s="75" t="s">
        <v>417</v>
      </c>
      <c r="Q165" s="96" t="s">
        <v>569</v>
      </c>
      <c r="R165" s="54" t="s">
        <v>570</v>
      </c>
      <c r="S165" s="55" t="str">
        <f t="shared" si="40"/>
        <v>Fe</v>
      </c>
      <c r="T165" s="56"/>
      <c r="U165" s="56"/>
      <c r="V165" s="56"/>
      <c r="W165" s="56"/>
      <c r="X165" s="56"/>
      <c r="Y165" s="56"/>
      <c r="Z165" s="56"/>
      <c r="AB165" s="57">
        <f t="shared" si="33"/>
        <v>0</v>
      </c>
      <c r="AC165" s="57">
        <f t="shared" si="34"/>
        <v>0</v>
      </c>
      <c r="AD165" s="57">
        <f t="shared" si="35"/>
        <v>0</v>
      </c>
      <c r="AE165" s="57">
        <f t="shared" si="36"/>
        <v>0</v>
      </c>
      <c r="AF165" s="58"/>
      <c r="AG165" s="58">
        <f t="shared" si="37"/>
        <v>0</v>
      </c>
      <c r="AH165" s="58">
        <f t="shared" si="38"/>
        <v>0</v>
      </c>
      <c r="AI165" s="58">
        <f t="shared" si="39"/>
        <v>0</v>
      </c>
    </row>
    <row r="166" spans="1:781" s="12" customFormat="1" ht="15.6" x14ac:dyDescent="0.3">
      <c r="A166" s="64">
        <v>3</v>
      </c>
      <c r="B166" s="114" t="s">
        <v>568</v>
      </c>
      <c r="C166" s="115" t="s">
        <v>155</v>
      </c>
      <c r="D166" s="116" t="s">
        <v>212</v>
      </c>
      <c r="E166" s="116"/>
      <c r="F166" s="116">
        <v>20</v>
      </c>
      <c r="G166" s="71"/>
      <c r="H166" s="116">
        <v>1</v>
      </c>
      <c r="I166" s="116" t="s">
        <v>41</v>
      </c>
      <c r="J166" s="116" t="s">
        <v>394</v>
      </c>
      <c r="K166" s="117">
        <v>1997</v>
      </c>
      <c r="L166" s="85">
        <v>35717</v>
      </c>
      <c r="M166" s="118"/>
      <c r="N166" s="119"/>
      <c r="O166" s="119"/>
      <c r="P166" s="75" t="s">
        <v>417</v>
      </c>
      <c r="Q166" s="96" t="s">
        <v>571</v>
      </c>
      <c r="R166" s="54" t="s">
        <v>570</v>
      </c>
      <c r="S166" s="55" t="str">
        <f t="shared" si="40"/>
        <v>Fe</v>
      </c>
      <c r="T166" s="56"/>
      <c r="U166" s="56"/>
      <c r="V166" s="56"/>
      <c r="W166" s="56"/>
      <c r="X166" s="56"/>
      <c r="Y166" s="56"/>
      <c r="Z166" s="56"/>
      <c r="AB166" s="57">
        <f t="shared" si="33"/>
        <v>0</v>
      </c>
      <c r="AC166" s="57">
        <f t="shared" si="34"/>
        <v>0</v>
      </c>
      <c r="AD166" s="57">
        <f t="shared" si="35"/>
        <v>0</v>
      </c>
      <c r="AE166" s="57">
        <f t="shared" si="36"/>
        <v>0</v>
      </c>
      <c r="AF166" s="58"/>
      <c r="AG166" s="58">
        <f t="shared" si="37"/>
        <v>0</v>
      </c>
      <c r="AH166" s="58">
        <f t="shared" si="38"/>
        <v>0</v>
      </c>
      <c r="AI166" s="58">
        <f t="shared" si="39"/>
        <v>0</v>
      </c>
    </row>
    <row r="167" spans="1:781" s="12" customFormat="1" ht="15.6" x14ac:dyDescent="0.3">
      <c r="A167" s="64">
        <v>3</v>
      </c>
      <c r="B167" s="114" t="s">
        <v>572</v>
      </c>
      <c r="C167" s="115"/>
      <c r="D167" s="116" t="s">
        <v>212</v>
      </c>
      <c r="E167" s="116"/>
      <c r="F167" s="116">
        <v>15</v>
      </c>
      <c r="G167" s="71"/>
      <c r="H167" s="116">
        <v>1</v>
      </c>
      <c r="I167" s="116" t="s">
        <v>41</v>
      </c>
      <c r="J167" s="116" t="s">
        <v>394</v>
      </c>
      <c r="K167" s="117">
        <v>1997</v>
      </c>
      <c r="L167" s="85">
        <v>35717</v>
      </c>
      <c r="M167" s="118"/>
      <c r="N167" s="119"/>
      <c r="O167" s="119"/>
      <c r="P167" s="75" t="s">
        <v>417</v>
      </c>
      <c r="Q167" s="96" t="s">
        <v>573</v>
      </c>
      <c r="R167" s="54"/>
      <c r="S167" s="55">
        <f t="shared" si="40"/>
        <v>0</v>
      </c>
      <c r="T167" s="56"/>
      <c r="U167" s="56"/>
      <c r="V167" s="56"/>
      <c r="W167" s="56"/>
      <c r="X167" s="56"/>
      <c r="Y167" s="56"/>
      <c r="Z167" s="56"/>
      <c r="AB167" s="57">
        <f t="shared" si="33"/>
        <v>0</v>
      </c>
      <c r="AC167" s="57">
        <f t="shared" si="34"/>
        <v>0</v>
      </c>
      <c r="AD167" s="57">
        <f t="shared" si="35"/>
        <v>0</v>
      </c>
      <c r="AE167" s="57">
        <f t="shared" si="36"/>
        <v>0</v>
      </c>
      <c r="AF167" s="58"/>
      <c r="AG167" s="58">
        <f t="shared" si="37"/>
        <v>0</v>
      </c>
      <c r="AH167" s="58">
        <f t="shared" si="38"/>
        <v>0</v>
      </c>
      <c r="AI167" s="58">
        <f t="shared" si="39"/>
        <v>0</v>
      </c>
    </row>
    <row r="168" spans="1:781" s="12" customFormat="1" ht="38.4" customHeight="1" x14ac:dyDescent="0.3">
      <c r="A168" s="61">
        <v>2</v>
      </c>
      <c r="B168" s="114" t="s">
        <v>574</v>
      </c>
      <c r="C168" s="115"/>
      <c r="D168" s="116" t="s">
        <v>212</v>
      </c>
      <c r="E168" s="116"/>
      <c r="F168" s="116"/>
      <c r="G168" s="71"/>
      <c r="H168" s="116">
        <v>1</v>
      </c>
      <c r="I168" s="116" t="s">
        <v>46</v>
      </c>
      <c r="J168" s="116" t="s">
        <v>394</v>
      </c>
      <c r="K168" s="117">
        <v>1996</v>
      </c>
      <c r="L168" s="85">
        <v>35381</v>
      </c>
      <c r="M168" s="118">
        <v>600000</v>
      </c>
      <c r="N168" s="119"/>
      <c r="O168" s="119"/>
      <c r="P168" s="75" t="s">
        <v>575</v>
      </c>
      <c r="Q168" s="96" t="s">
        <v>576</v>
      </c>
      <c r="R168" s="54"/>
      <c r="S168" s="55">
        <f t="shared" si="40"/>
        <v>0</v>
      </c>
      <c r="T168" s="56"/>
      <c r="U168" s="56"/>
      <c r="V168" s="56"/>
      <c r="W168" s="56"/>
      <c r="X168" s="56"/>
      <c r="Y168" s="56"/>
      <c r="Z168" s="56"/>
      <c r="AB168" s="57">
        <f t="shared" si="33"/>
        <v>0.31634674344753627</v>
      </c>
      <c r="AC168" s="57">
        <f t="shared" si="34"/>
        <v>0</v>
      </c>
      <c r="AD168" s="57">
        <f t="shared" si="35"/>
        <v>0</v>
      </c>
      <c r="AE168" s="57">
        <f t="shared" si="36"/>
        <v>0.31634674344753627</v>
      </c>
      <c r="AF168" s="58"/>
      <c r="AG168" s="58">
        <f t="shared" si="37"/>
        <v>0</v>
      </c>
      <c r="AH168" s="58">
        <f t="shared" si="38"/>
        <v>0.31634674344753627</v>
      </c>
      <c r="AI168" s="58">
        <f t="shared" si="39"/>
        <v>0</v>
      </c>
    </row>
    <row r="169" spans="1:781" s="12" customFormat="1" ht="15.6" x14ac:dyDescent="0.3">
      <c r="A169" s="64">
        <v>3</v>
      </c>
      <c r="B169" s="114" t="s">
        <v>577</v>
      </c>
      <c r="C169" s="115"/>
      <c r="D169" s="116"/>
      <c r="E169" s="116"/>
      <c r="F169" s="116"/>
      <c r="G169" s="71"/>
      <c r="H169" s="116">
        <v>1</v>
      </c>
      <c r="I169" s="116" t="s">
        <v>46</v>
      </c>
      <c r="J169" s="116" t="s">
        <v>394</v>
      </c>
      <c r="K169" s="117">
        <v>1996</v>
      </c>
      <c r="L169" s="85">
        <v>35381</v>
      </c>
      <c r="M169" s="118"/>
      <c r="N169" s="119"/>
      <c r="O169" s="119"/>
      <c r="P169" s="75" t="s">
        <v>578</v>
      </c>
      <c r="Q169" s="96" t="s">
        <v>579</v>
      </c>
      <c r="R169" s="54"/>
      <c r="S169" s="55"/>
      <c r="T169" s="56"/>
      <c r="U169" s="56"/>
      <c r="V169" s="56"/>
      <c r="W169" s="56"/>
      <c r="X169" s="56"/>
      <c r="Y169" s="56"/>
      <c r="Z169" s="56"/>
      <c r="AB169" s="57"/>
      <c r="AC169" s="57"/>
      <c r="AD169" s="57"/>
      <c r="AE169" s="57"/>
      <c r="AF169" s="58"/>
      <c r="AG169" s="58"/>
      <c r="AH169" s="58"/>
      <c r="AI169" s="58"/>
    </row>
    <row r="170" spans="1:781" s="12" customFormat="1" ht="15.6" x14ac:dyDescent="0.3">
      <c r="A170" s="61">
        <v>2</v>
      </c>
      <c r="B170" s="114" t="s">
        <v>580</v>
      </c>
      <c r="C170" s="115" t="s">
        <v>73</v>
      </c>
      <c r="D170" s="116"/>
      <c r="E170" s="116"/>
      <c r="F170" s="116"/>
      <c r="G170" s="71"/>
      <c r="H170" s="116">
        <v>1</v>
      </c>
      <c r="I170" s="116" t="s">
        <v>41</v>
      </c>
      <c r="J170" s="116" t="s">
        <v>243</v>
      </c>
      <c r="K170" s="117">
        <v>1996</v>
      </c>
      <c r="L170" s="85">
        <v>35306</v>
      </c>
      <c r="M170" s="118">
        <v>166000</v>
      </c>
      <c r="N170" s="119">
        <v>300</v>
      </c>
      <c r="O170" s="119"/>
      <c r="P170" s="75" t="s">
        <v>529</v>
      </c>
      <c r="Q170" s="96" t="s">
        <v>581</v>
      </c>
      <c r="R170" s="54" t="s">
        <v>426</v>
      </c>
      <c r="S170" s="55" t="str">
        <f t="shared" ref="S170:S233" si="41">C170</f>
        <v>Pb Zn</v>
      </c>
      <c r="T170" s="56"/>
      <c r="U170" s="56"/>
      <c r="V170" s="56"/>
      <c r="W170" s="56"/>
      <c r="X170" s="56"/>
      <c r="Y170" s="56"/>
      <c r="Z170" s="56"/>
      <c r="AB170" s="57">
        <f t="shared" ref="AB170:AB222" si="42">M170/1896653</f>
        <v>8.7522599020485037E-2</v>
      </c>
      <c r="AC170" s="57">
        <f t="shared" ref="AC170:AC233" si="43">N170/39</f>
        <v>7.6923076923076925</v>
      </c>
      <c r="AD170" s="57">
        <f t="shared" ref="AD170:AD233" si="44">O170/14</f>
        <v>0</v>
      </c>
      <c r="AE170" s="57">
        <f t="shared" ref="AE170:AE233" si="45">SUM(AB170:AD170)</f>
        <v>7.7798302913281772</v>
      </c>
      <c r="AF170" s="58"/>
      <c r="AG170" s="58">
        <f>IF(A171=1,AE170,0)</f>
        <v>0</v>
      </c>
      <c r="AH170" s="58">
        <f>IF(A171=2,AE170,0)</f>
        <v>7.7798302913281772</v>
      </c>
      <c r="AI170" s="58">
        <f>IF(A171=3,AE170,0)</f>
        <v>0</v>
      </c>
    </row>
    <row r="171" spans="1:781" s="12" customFormat="1" ht="15.6" x14ac:dyDescent="0.3">
      <c r="A171" s="61">
        <v>2</v>
      </c>
      <c r="B171" s="114" t="s">
        <v>582</v>
      </c>
      <c r="C171" s="115" t="s">
        <v>55</v>
      </c>
      <c r="D171" s="116"/>
      <c r="E171" s="116"/>
      <c r="F171" s="116"/>
      <c r="G171" s="71"/>
      <c r="H171" s="116">
        <v>1</v>
      </c>
      <c r="I171" s="116"/>
      <c r="J171" s="116"/>
      <c r="K171" s="117">
        <v>1996</v>
      </c>
      <c r="L171" s="85">
        <v>35194</v>
      </c>
      <c r="M171" s="118">
        <v>350000</v>
      </c>
      <c r="N171" s="119"/>
      <c r="O171" s="119"/>
      <c r="P171" s="75" t="s">
        <v>42</v>
      </c>
      <c r="Q171" s="96" t="s">
        <v>583</v>
      </c>
      <c r="R171" s="54"/>
      <c r="S171" s="55"/>
      <c r="T171" s="56"/>
      <c r="U171" s="56"/>
      <c r="V171" s="56"/>
      <c r="W171" s="56"/>
      <c r="X171" s="56"/>
      <c r="Y171" s="56"/>
      <c r="Z171" s="56"/>
      <c r="AB171" s="57"/>
      <c r="AC171" s="57"/>
      <c r="AD171" s="57"/>
      <c r="AE171" s="57"/>
      <c r="AF171" s="58"/>
      <c r="AG171" s="58"/>
      <c r="AH171" s="58"/>
      <c r="AI171" s="58"/>
    </row>
    <row r="172" spans="1:781" s="12" customFormat="1" ht="15.6" x14ac:dyDescent="0.3">
      <c r="A172" s="61">
        <v>2</v>
      </c>
      <c r="B172" s="114" t="s">
        <v>584</v>
      </c>
      <c r="C172" s="115" t="s">
        <v>73</v>
      </c>
      <c r="D172" s="116" t="s">
        <v>212</v>
      </c>
      <c r="E172" s="116" t="s">
        <v>230</v>
      </c>
      <c r="F172" s="116">
        <v>45</v>
      </c>
      <c r="G172" s="71">
        <v>1520000</v>
      </c>
      <c r="H172" s="116">
        <v>1</v>
      </c>
      <c r="I172" s="116" t="s">
        <v>41</v>
      </c>
      <c r="J172" s="116" t="s">
        <v>82</v>
      </c>
      <c r="K172" s="117">
        <v>1996</v>
      </c>
      <c r="L172" s="124">
        <v>35186</v>
      </c>
      <c r="M172" s="118">
        <v>220000</v>
      </c>
      <c r="N172" s="119">
        <v>6</v>
      </c>
      <c r="O172" s="119"/>
      <c r="P172" s="75" t="s">
        <v>585</v>
      </c>
      <c r="Q172" s="96"/>
      <c r="R172" s="54"/>
      <c r="S172" s="55" t="str">
        <f t="shared" si="41"/>
        <v>Pb Zn</v>
      </c>
      <c r="T172" s="56"/>
      <c r="U172" s="56"/>
      <c r="V172" s="56"/>
      <c r="W172" s="56"/>
      <c r="X172" s="56"/>
      <c r="Y172" s="56"/>
      <c r="Z172" s="56"/>
      <c r="AB172" s="57">
        <f>M172/1896653</f>
        <v>0.11599380593076329</v>
      </c>
      <c r="AC172" s="57">
        <f>N172/39</f>
        <v>0.15384615384615385</v>
      </c>
      <c r="AD172" s="57">
        <f>O172/14</f>
        <v>0</v>
      </c>
      <c r="AE172" s="57">
        <f>SUM(AB172:AD172)</f>
        <v>0.26983995977691716</v>
      </c>
      <c r="AF172" s="58"/>
      <c r="AG172" s="58">
        <f t="shared" ref="AG172:AG196" si="46">IF(A172=1,AE172,0)</f>
        <v>0</v>
      </c>
      <c r="AH172" s="58">
        <f t="shared" ref="AH172:AH196" si="47">IF(A172=2,AE172,0)</f>
        <v>0.26983995977691716</v>
      </c>
      <c r="AI172" s="58">
        <f t="shared" ref="AI172:AI196" si="48">IF(A172=3,AE172,0)</f>
        <v>0</v>
      </c>
    </row>
    <row r="173" spans="1:781" s="12" customFormat="1" ht="28.8" x14ac:dyDescent="0.3">
      <c r="A173" s="59">
        <v>1</v>
      </c>
      <c r="B173" s="114" t="s">
        <v>586</v>
      </c>
      <c r="C173" s="115" t="s">
        <v>55</v>
      </c>
      <c r="D173" s="116" t="s">
        <v>587</v>
      </c>
      <c r="E173" s="116"/>
      <c r="F173" s="116"/>
      <c r="G173" s="71">
        <v>15000000</v>
      </c>
      <c r="H173" s="116">
        <v>1</v>
      </c>
      <c r="I173" s="116" t="s">
        <v>46</v>
      </c>
      <c r="J173" s="116" t="s">
        <v>51</v>
      </c>
      <c r="K173" s="117">
        <v>1996</v>
      </c>
      <c r="L173" s="85">
        <v>35148</v>
      </c>
      <c r="M173" s="118">
        <v>1600000</v>
      </c>
      <c r="N173" s="119">
        <v>26</v>
      </c>
      <c r="O173" s="119"/>
      <c r="P173" s="75" t="s">
        <v>588</v>
      </c>
      <c r="Q173" s="96" t="s">
        <v>589</v>
      </c>
      <c r="R173" s="54" t="s">
        <v>327</v>
      </c>
      <c r="S173" s="55" t="str">
        <f t="shared" si="41"/>
        <v>Cu</v>
      </c>
      <c r="T173" s="56">
        <v>372</v>
      </c>
      <c r="U173" s="56">
        <v>0.55000000000000004</v>
      </c>
      <c r="V173" s="56">
        <v>0.11</v>
      </c>
      <c r="W173" s="56">
        <v>0.63823028986031427</v>
      </c>
      <c r="X173" s="56">
        <v>1969</v>
      </c>
      <c r="Y173" s="56">
        <v>55</v>
      </c>
      <c r="Z173" s="56" t="s">
        <v>328</v>
      </c>
      <c r="AB173" s="57">
        <f t="shared" si="42"/>
        <v>0.84359131586009672</v>
      </c>
      <c r="AC173" s="57">
        <f t="shared" si="43"/>
        <v>0.66666666666666663</v>
      </c>
      <c r="AD173" s="57">
        <f t="shared" si="44"/>
        <v>0</v>
      </c>
      <c r="AE173" s="57">
        <f t="shared" si="45"/>
        <v>1.5102579825267632</v>
      </c>
      <c r="AF173" s="58"/>
      <c r="AG173" s="58">
        <f t="shared" si="46"/>
        <v>1.5102579825267632</v>
      </c>
      <c r="AH173" s="58">
        <f t="shared" si="47"/>
        <v>0</v>
      </c>
      <c r="AI173" s="58">
        <f t="shared" si="48"/>
        <v>0</v>
      </c>
    </row>
    <row r="174" spans="1:781" s="12" customFormat="1" ht="28.8" x14ac:dyDescent="0.3">
      <c r="A174" s="64">
        <v>3</v>
      </c>
      <c r="B174" s="114" t="s">
        <v>590</v>
      </c>
      <c r="C174" s="115" t="s">
        <v>591</v>
      </c>
      <c r="D174" s="116" t="s">
        <v>592</v>
      </c>
      <c r="E174" s="115" t="s">
        <v>593</v>
      </c>
      <c r="F174" s="116">
        <v>40</v>
      </c>
      <c r="G174" s="71">
        <v>20000000</v>
      </c>
      <c r="H174" s="116">
        <v>1</v>
      </c>
      <c r="I174" s="116" t="s">
        <v>41</v>
      </c>
      <c r="J174" s="116" t="s">
        <v>91</v>
      </c>
      <c r="K174" s="117">
        <v>1996</v>
      </c>
      <c r="L174" s="125">
        <v>1996</v>
      </c>
      <c r="M174" s="126">
        <v>0</v>
      </c>
      <c r="N174" s="119"/>
      <c r="O174" s="119"/>
      <c r="P174" s="96" t="s">
        <v>594</v>
      </c>
      <c r="Q174" s="96" t="s">
        <v>595</v>
      </c>
      <c r="R174" s="54"/>
      <c r="S174" s="55" t="str">
        <f t="shared" si="41"/>
        <v>Pb,Zn, Ag</v>
      </c>
      <c r="T174" s="56"/>
      <c r="U174" s="56"/>
      <c r="V174" s="56"/>
      <c r="W174" s="56"/>
      <c r="X174" s="56"/>
      <c r="Y174" s="56"/>
      <c r="Z174" s="56"/>
      <c r="AB174" s="57">
        <f t="shared" si="42"/>
        <v>0</v>
      </c>
      <c r="AC174" s="57">
        <f t="shared" si="43"/>
        <v>0</v>
      </c>
      <c r="AD174" s="57">
        <f t="shared" si="44"/>
        <v>0</v>
      </c>
      <c r="AE174" s="57">
        <f t="shared" si="45"/>
        <v>0</v>
      </c>
      <c r="AF174" s="58"/>
      <c r="AG174" s="58">
        <f t="shared" si="46"/>
        <v>0</v>
      </c>
      <c r="AH174" s="58">
        <f t="shared" si="47"/>
        <v>0</v>
      </c>
      <c r="AI174" s="58">
        <f t="shared" si="48"/>
        <v>0</v>
      </c>
    </row>
    <row r="175" spans="1:781" s="12" customFormat="1" ht="36" x14ac:dyDescent="0.3">
      <c r="A175" s="64">
        <v>3</v>
      </c>
      <c r="B175" s="114" t="s">
        <v>596</v>
      </c>
      <c r="C175" s="115" t="s">
        <v>77</v>
      </c>
      <c r="D175" s="116"/>
      <c r="E175" s="116"/>
      <c r="F175" s="116"/>
      <c r="G175" s="71"/>
      <c r="H175" s="116">
        <v>1</v>
      </c>
      <c r="I175" s="116" t="s">
        <v>41</v>
      </c>
      <c r="J175" s="116" t="s">
        <v>243</v>
      </c>
      <c r="K175" s="117">
        <v>1995</v>
      </c>
      <c r="L175" s="85">
        <v>35041</v>
      </c>
      <c r="M175" s="118"/>
      <c r="N175" s="119"/>
      <c r="O175" s="119"/>
      <c r="P175" s="75" t="s">
        <v>541</v>
      </c>
      <c r="Q175" s="96" t="s">
        <v>597</v>
      </c>
      <c r="R175" s="54"/>
      <c r="S175" s="55" t="str">
        <f t="shared" si="41"/>
        <v>Au</v>
      </c>
      <c r="T175" s="56"/>
      <c r="U175" s="56"/>
      <c r="V175" s="56"/>
      <c r="W175" s="56"/>
      <c r="X175" s="56">
        <v>1957</v>
      </c>
      <c r="Y175" s="56"/>
      <c r="Z175" s="56"/>
      <c r="AB175" s="57">
        <f t="shared" si="42"/>
        <v>0</v>
      </c>
      <c r="AC175" s="57">
        <f t="shared" si="43"/>
        <v>0</v>
      </c>
      <c r="AD175" s="57">
        <f t="shared" si="44"/>
        <v>0</v>
      </c>
      <c r="AE175" s="57">
        <f t="shared" si="45"/>
        <v>0</v>
      </c>
      <c r="AF175" s="58"/>
      <c r="AG175" s="58">
        <f t="shared" si="46"/>
        <v>0</v>
      </c>
      <c r="AH175" s="58">
        <f t="shared" si="47"/>
        <v>0</v>
      </c>
      <c r="AI175" s="58">
        <f t="shared" si="48"/>
        <v>0</v>
      </c>
    </row>
    <row r="176" spans="1:781" s="12" customFormat="1" ht="15.6" x14ac:dyDescent="0.3">
      <c r="A176" s="64">
        <v>3</v>
      </c>
      <c r="B176" s="114" t="s">
        <v>598</v>
      </c>
      <c r="C176" s="115" t="s">
        <v>77</v>
      </c>
      <c r="D176" s="116"/>
      <c r="E176" s="116" t="s">
        <v>599</v>
      </c>
      <c r="F176" s="116" t="s">
        <v>600</v>
      </c>
      <c r="G176" s="71">
        <v>3000000</v>
      </c>
      <c r="H176" s="116">
        <v>1</v>
      </c>
      <c r="I176" s="116" t="s">
        <v>41</v>
      </c>
      <c r="J176" s="116" t="s">
        <v>141</v>
      </c>
      <c r="K176" s="117">
        <v>1995</v>
      </c>
      <c r="L176" s="80">
        <v>35034</v>
      </c>
      <c r="M176" s="118"/>
      <c r="N176" s="119"/>
      <c r="O176" s="119"/>
      <c r="P176" s="75" t="s">
        <v>601</v>
      </c>
      <c r="Q176" s="96" t="s">
        <v>602</v>
      </c>
      <c r="R176" s="54"/>
      <c r="S176" s="55" t="str">
        <f t="shared" si="41"/>
        <v>Au</v>
      </c>
      <c r="T176" s="56"/>
      <c r="U176" s="56"/>
      <c r="V176" s="56"/>
      <c r="W176" s="56"/>
      <c r="X176" s="56"/>
      <c r="Y176" s="56"/>
      <c r="Z176" s="56"/>
      <c r="AB176" s="57">
        <f t="shared" si="42"/>
        <v>0</v>
      </c>
      <c r="AC176" s="57">
        <f t="shared" si="43"/>
        <v>0</v>
      </c>
      <c r="AD176" s="57">
        <f t="shared" si="44"/>
        <v>0</v>
      </c>
      <c r="AE176" s="57">
        <f t="shared" si="45"/>
        <v>0</v>
      </c>
      <c r="AF176" s="58"/>
      <c r="AG176" s="58">
        <f t="shared" si="46"/>
        <v>0</v>
      </c>
      <c r="AH176" s="58">
        <f t="shared" si="47"/>
        <v>0</v>
      </c>
      <c r="AI176" s="58">
        <f t="shared" si="48"/>
        <v>0</v>
      </c>
    </row>
    <row r="177" spans="1:35" s="12" customFormat="1" ht="15.6" x14ac:dyDescent="0.3">
      <c r="A177" s="61">
        <v>2</v>
      </c>
      <c r="B177" s="114" t="s">
        <v>603</v>
      </c>
      <c r="C177" s="115" t="s">
        <v>77</v>
      </c>
      <c r="D177" s="116" t="s">
        <v>434</v>
      </c>
      <c r="E177" s="116" t="s">
        <v>364</v>
      </c>
      <c r="F177" s="116">
        <v>17</v>
      </c>
      <c r="G177" s="71"/>
      <c r="H177" s="116">
        <v>1</v>
      </c>
      <c r="I177" s="116" t="s">
        <v>46</v>
      </c>
      <c r="J177" s="116" t="s">
        <v>141</v>
      </c>
      <c r="K177" s="117">
        <v>1995</v>
      </c>
      <c r="L177" s="85">
        <v>34944</v>
      </c>
      <c r="M177" s="118">
        <v>50000</v>
      </c>
      <c r="N177" s="119"/>
      <c r="O177" s="119">
        <v>12</v>
      </c>
      <c r="P177" s="75" t="s">
        <v>529</v>
      </c>
      <c r="Q177" s="96" t="s">
        <v>604</v>
      </c>
      <c r="R177" s="54" t="s">
        <v>550</v>
      </c>
      <c r="S177" s="55" t="str">
        <f t="shared" si="41"/>
        <v>Au</v>
      </c>
      <c r="T177" s="56"/>
      <c r="U177" s="56"/>
      <c r="V177" s="56"/>
      <c r="W177" s="56"/>
      <c r="X177" s="56"/>
      <c r="Y177" s="56"/>
      <c r="Z177" s="56"/>
      <c r="AB177" s="57">
        <f t="shared" si="42"/>
        <v>2.6362228620628023E-2</v>
      </c>
      <c r="AC177" s="57">
        <f t="shared" si="43"/>
        <v>0</v>
      </c>
      <c r="AD177" s="57">
        <f t="shared" si="44"/>
        <v>0.8571428571428571</v>
      </c>
      <c r="AE177" s="57">
        <f t="shared" si="45"/>
        <v>0.88350508576348508</v>
      </c>
      <c r="AF177" s="58"/>
      <c r="AG177" s="58">
        <f t="shared" si="46"/>
        <v>0</v>
      </c>
      <c r="AH177" s="58">
        <f t="shared" si="47"/>
        <v>0.88350508576348508</v>
      </c>
      <c r="AI177" s="58">
        <f t="shared" si="48"/>
        <v>0</v>
      </c>
    </row>
    <row r="178" spans="1:35" s="12" customFormat="1" ht="24" x14ac:dyDescent="0.3">
      <c r="A178" s="59">
        <v>1</v>
      </c>
      <c r="B178" s="114" t="s">
        <v>605</v>
      </c>
      <c r="C178" s="115" t="s">
        <v>77</v>
      </c>
      <c r="D178" s="116" t="s">
        <v>434</v>
      </c>
      <c r="E178" s="116" t="s">
        <v>599</v>
      </c>
      <c r="F178" s="116">
        <v>44</v>
      </c>
      <c r="G178" s="71">
        <v>5250000</v>
      </c>
      <c r="H178" s="116">
        <v>1</v>
      </c>
      <c r="I178" s="116" t="s">
        <v>41</v>
      </c>
      <c r="J178" s="116" t="s">
        <v>91</v>
      </c>
      <c r="K178" s="117">
        <v>1995</v>
      </c>
      <c r="L178" s="85">
        <v>34930</v>
      </c>
      <c r="M178" s="118">
        <v>4200000</v>
      </c>
      <c r="N178" s="119">
        <v>80</v>
      </c>
      <c r="O178" s="119"/>
      <c r="P178" s="75" t="s">
        <v>536</v>
      </c>
      <c r="Q178" s="96" t="s">
        <v>606</v>
      </c>
      <c r="R178" s="54" t="s">
        <v>426</v>
      </c>
      <c r="S178" s="55" t="str">
        <f t="shared" si="41"/>
        <v>Au</v>
      </c>
      <c r="T178" s="56">
        <v>43</v>
      </c>
      <c r="U178" s="56"/>
      <c r="V178" s="56">
        <v>1.51</v>
      </c>
      <c r="W178" s="56">
        <v>1.2111612517188581</v>
      </c>
      <c r="X178" s="56">
        <v>1993</v>
      </c>
      <c r="Y178" s="56">
        <v>8</v>
      </c>
      <c r="Z178" s="56" t="s">
        <v>328</v>
      </c>
      <c r="AB178" s="57">
        <f t="shared" si="42"/>
        <v>2.214427204132754</v>
      </c>
      <c r="AC178" s="57">
        <f t="shared" si="43"/>
        <v>2.0512820512820511</v>
      </c>
      <c r="AD178" s="57">
        <f t="shared" si="44"/>
        <v>0</v>
      </c>
      <c r="AE178" s="57">
        <f t="shared" si="45"/>
        <v>4.2657092554148051</v>
      </c>
      <c r="AF178" s="58"/>
      <c r="AG178" s="58">
        <f t="shared" si="46"/>
        <v>4.2657092554148051</v>
      </c>
      <c r="AH178" s="58">
        <f t="shared" si="47"/>
        <v>0</v>
      </c>
      <c r="AI178" s="58">
        <f t="shared" si="48"/>
        <v>0</v>
      </c>
    </row>
    <row r="179" spans="1:35" s="12" customFormat="1" ht="15.6" x14ac:dyDescent="0.3">
      <c r="A179" s="64">
        <v>3</v>
      </c>
      <c r="B179" s="114" t="s">
        <v>607</v>
      </c>
      <c r="C179" s="115" t="s">
        <v>77</v>
      </c>
      <c r="D179" s="116" t="s">
        <v>110</v>
      </c>
      <c r="E179" s="116" t="s">
        <v>364</v>
      </c>
      <c r="F179" s="116">
        <v>4</v>
      </c>
      <c r="G179" s="71">
        <v>25000</v>
      </c>
      <c r="H179" s="116">
        <v>1</v>
      </c>
      <c r="I179" s="116" t="s">
        <v>41</v>
      </c>
      <c r="J179" s="116" t="s">
        <v>56</v>
      </c>
      <c r="K179" s="117">
        <v>1995</v>
      </c>
      <c r="L179" s="85">
        <v>34875</v>
      </c>
      <c r="M179" s="118">
        <v>5000</v>
      </c>
      <c r="N179" s="119"/>
      <c r="O179" s="119"/>
      <c r="P179" s="75" t="s">
        <v>601</v>
      </c>
      <c r="Q179" s="96"/>
      <c r="R179" s="54"/>
      <c r="S179" s="55" t="str">
        <f t="shared" si="41"/>
        <v>Au</v>
      </c>
      <c r="T179" s="56"/>
      <c r="U179" s="56"/>
      <c r="V179" s="56"/>
      <c r="W179" s="56"/>
      <c r="X179" s="56"/>
      <c r="Y179" s="56"/>
      <c r="Z179" s="56"/>
      <c r="AB179" s="57">
        <f t="shared" si="42"/>
        <v>2.6362228620628024E-3</v>
      </c>
      <c r="AC179" s="57">
        <f t="shared" si="43"/>
        <v>0</v>
      </c>
      <c r="AD179" s="57">
        <f t="shared" si="44"/>
        <v>0</v>
      </c>
      <c r="AE179" s="57">
        <f t="shared" si="45"/>
        <v>2.6362228620628024E-3</v>
      </c>
      <c r="AF179" s="58"/>
      <c r="AG179" s="58">
        <f t="shared" si="46"/>
        <v>0</v>
      </c>
      <c r="AH179" s="58">
        <f t="shared" si="47"/>
        <v>0</v>
      </c>
      <c r="AI179" s="58">
        <f t="shared" si="48"/>
        <v>2.6362228620628024E-3</v>
      </c>
    </row>
    <row r="180" spans="1:35" s="12" customFormat="1" ht="15.6" x14ac:dyDescent="0.3">
      <c r="A180" s="64">
        <v>3</v>
      </c>
      <c r="B180" s="114" t="s">
        <v>608</v>
      </c>
      <c r="C180" s="115" t="s">
        <v>77</v>
      </c>
      <c r="D180" s="116" t="s">
        <v>110</v>
      </c>
      <c r="E180" s="116" t="s">
        <v>364</v>
      </c>
      <c r="F180" s="116">
        <v>7</v>
      </c>
      <c r="G180" s="71">
        <v>120000</v>
      </c>
      <c r="H180" s="116">
        <v>2</v>
      </c>
      <c r="I180" s="116" t="s">
        <v>41</v>
      </c>
      <c r="J180" s="116" t="s">
        <v>95</v>
      </c>
      <c r="K180" s="117">
        <v>1995</v>
      </c>
      <c r="L180" s="80">
        <v>34851</v>
      </c>
      <c r="M180" s="118">
        <v>40000</v>
      </c>
      <c r="N180" s="119"/>
      <c r="O180" s="119"/>
      <c r="P180" s="75" t="s">
        <v>601</v>
      </c>
      <c r="Q180" s="96"/>
      <c r="R180" s="54"/>
      <c r="S180" s="55" t="str">
        <f t="shared" si="41"/>
        <v>Au</v>
      </c>
      <c r="T180" s="56"/>
      <c r="U180" s="56"/>
      <c r="V180" s="56"/>
      <c r="W180" s="56"/>
      <c r="X180" s="56"/>
      <c r="Y180" s="56"/>
      <c r="Z180" s="56"/>
      <c r="AB180" s="57">
        <f t="shared" si="42"/>
        <v>2.1089782896502419E-2</v>
      </c>
      <c r="AC180" s="57">
        <f t="shared" si="43"/>
        <v>0</v>
      </c>
      <c r="AD180" s="57">
        <f t="shared" si="44"/>
        <v>0</v>
      </c>
      <c r="AE180" s="57">
        <f t="shared" si="45"/>
        <v>2.1089782896502419E-2</v>
      </c>
      <c r="AF180" s="58"/>
      <c r="AG180" s="58">
        <f t="shared" si="46"/>
        <v>0</v>
      </c>
      <c r="AH180" s="58">
        <f t="shared" si="47"/>
        <v>0</v>
      </c>
      <c r="AI180" s="58">
        <f t="shared" si="48"/>
        <v>2.1089782896502419E-2</v>
      </c>
    </row>
    <row r="181" spans="1:35" s="12" customFormat="1" ht="15.6" x14ac:dyDescent="0.3">
      <c r="A181" s="59">
        <v>1</v>
      </c>
      <c r="B181" s="114" t="s">
        <v>609</v>
      </c>
      <c r="C181" s="115" t="s">
        <v>273</v>
      </c>
      <c r="D181" s="116"/>
      <c r="E181" s="116"/>
      <c r="F181" s="116"/>
      <c r="G181" s="71"/>
      <c r="H181" s="116">
        <v>1</v>
      </c>
      <c r="I181" s="116" t="s">
        <v>41</v>
      </c>
      <c r="J181" s="116" t="s">
        <v>243</v>
      </c>
      <c r="K181" s="117">
        <v>1994</v>
      </c>
      <c r="L181" s="85">
        <v>34657</v>
      </c>
      <c r="M181" s="118">
        <v>1900000</v>
      </c>
      <c r="N181" s="119"/>
      <c r="O181" s="119"/>
      <c r="P181" s="75" t="s">
        <v>42</v>
      </c>
      <c r="Q181" s="96" t="s">
        <v>610</v>
      </c>
      <c r="R181" s="54" t="s">
        <v>432</v>
      </c>
      <c r="S181" s="55" t="str">
        <f t="shared" si="41"/>
        <v>P</v>
      </c>
      <c r="T181" s="56"/>
      <c r="U181" s="56"/>
      <c r="V181" s="56"/>
      <c r="W181" s="56"/>
      <c r="X181" s="56"/>
      <c r="Y181" s="56"/>
      <c r="Z181" s="56"/>
      <c r="AB181" s="57">
        <f t="shared" si="42"/>
        <v>1.0017646875838648</v>
      </c>
      <c r="AC181" s="57">
        <f t="shared" si="43"/>
        <v>0</v>
      </c>
      <c r="AD181" s="57">
        <f t="shared" si="44"/>
        <v>0</v>
      </c>
      <c r="AE181" s="57">
        <f t="shared" si="45"/>
        <v>1.0017646875838648</v>
      </c>
      <c r="AF181" s="58"/>
      <c r="AG181" s="58">
        <f t="shared" si="46"/>
        <v>1.0017646875838648</v>
      </c>
      <c r="AH181" s="58">
        <f t="shared" si="47"/>
        <v>0</v>
      </c>
      <c r="AI181" s="58">
        <f t="shared" si="48"/>
        <v>0</v>
      </c>
    </row>
    <row r="182" spans="1:35" s="12" customFormat="1" ht="27" customHeight="1" x14ac:dyDescent="0.3">
      <c r="A182" s="59">
        <v>1</v>
      </c>
      <c r="B182" s="114" t="s">
        <v>611</v>
      </c>
      <c r="C182" s="115" t="s">
        <v>273</v>
      </c>
      <c r="D182" s="116"/>
      <c r="E182" s="116"/>
      <c r="F182" s="116"/>
      <c r="G182" s="71"/>
      <c r="H182" s="116">
        <v>1</v>
      </c>
      <c r="I182" s="116" t="s">
        <v>41</v>
      </c>
      <c r="J182" s="116" t="s">
        <v>243</v>
      </c>
      <c r="K182" s="117">
        <v>1994</v>
      </c>
      <c r="L182" s="85">
        <v>34609</v>
      </c>
      <c r="M182" s="118">
        <v>6800000</v>
      </c>
      <c r="N182" s="119"/>
      <c r="O182" s="119"/>
      <c r="P182" s="75" t="s">
        <v>42</v>
      </c>
      <c r="Q182" s="96" t="s">
        <v>612</v>
      </c>
      <c r="R182" s="54" t="s">
        <v>432</v>
      </c>
      <c r="S182" s="55" t="str">
        <f t="shared" si="41"/>
        <v>P</v>
      </c>
      <c r="T182" s="56"/>
      <c r="U182" s="56"/>
      <c r="V182" s="56"/>
      <c r="W182" s="56"/>
      <c r="X182" s="56"/>
      <c r="Y182" s="56"/>
      <c r="Z182" s="56"/>
      <c r="AB182" s="57">
        <f t="shared" si="42"/>
        <v>3.5852630924054112</v>
      </c>
      <c r="AC182" s="57">
        <f t="shared" si="43"/>
        <v>0</v>
      </c>
      <c r="AD182" s="57">
        <f t="shared" si="44"/>
        <v>0</v>
      </c>
      <c r="AE182" s="57">
        <f t="shared" si="45"/>
        <v>3.5852630924054112</v>
      </c>
      <c r="AF182" s="58"/>
      <c r="AG182" s="58">
        <f t="shared" si="46"/>
        <v>3.5852630924054112</v>
      </c>
      <c r="AH182" s="58">
        <f t="shared" si="47"/>
        <v>0</v>
      </c>
      <c r="AI182" s="58">
        <f t="shared" si="48"/>
        <v>0</v>
      </c>
    </row>
    <row r="183" spans="1:35" s="12" customFormat="1" ht="15.6" x14ac:dyDescent="0.3">
      <c r="A183" s="64">
        <v>3</v>
      </c>
      <c r="B183" s="114" t="s">
        <v>613</v>
      </c>
      <c r="C183" s="115" t="s">
        <v>273</v>
      </c>
      <c r="D183" s="116"/>
      <c r="E183" s="116"/>
      <c r="F183" s="116"/>
      <c r="G183" s="71"/>
      <c r="H183" s="116">
        <v>2</v>
      </c>
      <c r="I183" s="116" t="s">
        <v>41</v>
      </c>
      <c r="J183" s="116" t="s">
        <v>95</v>
      </c>
      <c r="K183" s="117">
        <v>1994</v>
      </c>
      <c r="L183" s="80">
        <v>34608</v>
      </c>
      <c r="M183" s="118">
        <v>76000</v>
      </c>
      <c r="N183" s="119"/>
      <c r="O183" s="119"/>
      <c r="P183" s="75" t="s">
        <v>42</v>
      </c>
      <c r="Q183" s="96" t="s">
        <v>614</v>
      </c>
      <c r="R183" s="54" t="s">
        <v>432</v>
      </c>
      <c r="S183" s="55" t="str">
        <f t="shared" si="41"/>
        <v>P</v>
      </c>
      <c r="T183" s="56"/>
      <c r="U183" s="56"/>
      <c r="V183" s="56"/>
      <c r="W183" s="56"/>
      <c r="X183" s="56"/>
      <c r="Y183" s="56"/>
      <c r="Z183" s="56"/>
      <c r="AB183" s="57">
        <f t="shared" si="42"/>
        <v>4.0070587503354592E-2</v>
      </c>
      <c r="AC183" s="57">
        <f t="shared" si="43"/>
        <v>0</v>
      </c>
      <c r="AD183" s="57">
        <f t="shared" si="44"/>
        <v>0</v>
      </c>
      <c r="AE183" s="57">
        <f t="shared" si="45"/>
        <v>4.0070587503354592E-2</v>
      </c>
      <c r="AF183" s="58"/>
      <c r="AG183" s="58">
        <f t="shared" si="46"/>
        <v>0</v>
      </c>
      <c r="AH183" s="58">
        <f t="shared" si="47"/>
        <v>0</v>
      </c>
      <c r="AI183" s="58">
        <f t="shared" si="48"/>
        <v>4.0070587503354592E-2</v>
      </c>
    </row>
    <row r="184" spans="1:35" s="12" customFormat="1" ht="15.6" x14ac:dyDescent="0.3">
      <c r="A184" s="65">
        <v>4</v>
      </c>
      <c r="B184" s="114" t="s">
        <v>615</v>
      </c>
      <c r="C184" s="115" t="s">
        <v>273</v>
      </c>
      <c r="D184" s="116"/>
      <c r="E184" s="116"/>
      <c r="F184" s="116"/>
      <c r="G184" s="71"/>
      <c r="H184" s="116">
        <v>2</v>
      </c>
      <c r="I184" s="116" t="s">
        <v>41</v>
      </c>
      <c r="J184" s="116" t="s">
        <v>508</v>
      </c>
      <c r="K184" s="117">
        <v>1994</v>
      </c>
      <c r="L184" s="80">
        <v>34486</v>
      </c>
      <c r="M184" s="118"/>
      <c r="N184" s="119"/>
      <c r="O184" s="119"/>
      <c r="P184" s="75" t="s">
        <v>42</v>
      </c>
      <c r="Q184" s="96" t="s">
        <v>616</v>
      </c>
      <c r="R184" s="54" t="s">
        <v>432</v>
      </c>
      <c r="S184" s="55" t="str">
        <f t="shared" si="41"/>
        <v>P</v>
      </c>
      <c r="T184" s="56"/>
      <c r="U184" s="56"/>
      <c r="V184" s="56"/>
      <c r="W184" s="56"/>
      <c r="X184" s="56"/>
      <c r="Y184" s="56"/>
      <c r="Z184" s="56"/>
      <c r="AB184" s="57">
        <f t="shared" si="42"/>
        <v>0</v>
      </c>
      <c r="AC184" s="57">
        <f t="shared" si="43"/>
        <v>0</v>
      </c>
      <c r="AD184" s="57">
        <f t="shared" si="44"/>
        <v>0</v>
      </c>
      <c r="AE184" s="57">
        <f t="shared" si="45"/>
        <v>0</v>
      </c>
      <c r="AF184" s="58"/>
      <c r="AG184" s="58">
        <f t="shared" si="46"/>
        <v>0</v>
      </c>
      <c r="AH184" s="58">
        <f t="shared" si="47"/>
        <v>0</v>
      </c>
      <c r="AI184" s="58">
        <f t="shared" si="48"/>
        <v>0</v>
      </c>
    </row>
    <row r="185" spans="1:35" s="12" customFormat="1" ht="28.8" x14ac:dyDescent="0.3">
      <c r="A185" s="59">
        <v>1</v>
      </c>
      <c r="B185" s="114" t="s">
        <v>617</v>
      </c>
      <c r="C185" s="115" t="s">
        <v>77</v>
      </c>
      <c r="D185" s="116" t="s">
        <v>618</v>
      </c>
      <c r="E185" s="116" t="s">
        <v>230</v>
      </c>
      <c r="F185" s="116">
        <v>31</v>
      </c>
      <c r="G185" s="71">
        <v>7040000</v>
      </c>
      <c r="H185" s="116">
        <v>1</v>
      </c>
      <c r="I185" s="116" t="s">
        <v>46</v>
      </c>
      <c r="J185" s="116" t="s">
        <v>56</v>
      </c>
      <c r="K185" s="117">
        <v>1994</v>
      </c>
      <c r="L185" s="85">
        <v>34387</v>
      </c>
      <c r="M185" s="118">
        <v>600000</v>
      </c>
      <c r="N185" s="119">
        <v>4</v>
      </c>
      <c r="O185" s="119">
        <v>17</v>
      </c>
      <c r="P185" s="75" t="s">
        <v>536</v>
      </c>
      <c r="Q185" s="96" t="s">
        <v>619</v>
      </c>
      <c r="R185" s="54" t="s">
        <v>620</v>
      </c>
      <c r="S185" s="55" t="str">
        <f t="shared" si="41"/>
        <v>Au</v>
      </c>
      <c r="T185" s="56"/>
      <c r="U185" s="56"/>
      <c r="V185" s="56"/>
      <c r="W185" s="56"/>
      <c r="X185" s="56">
        <v>1950</v>
      </c>
      <c r="Y185" s="56"/>
      <c r="Z185" s="56" t="s">
        <v>328</v>
      </c>
      <c r="AB185" s="57">
        <f t="shared" si="42"/>
        <v>0.31634674344753627</v>
      </c>
      <c r="AC185" s="57">
        <f t="shared" si="43"/>
        <v>0.10256410256410256</v>
      </c>
      <c r="AD185" s="57">
        <f t="shared" si="44"/>
        <v>1.2142857142857142</v>
      </c>
      <c r="AE185" s="57">
        <f t="shared" si="45"/>
        <v>1.6331965602973531</v>
      </c>
      <c r="AF185" s="58"/>
      <c r="AG185" s="58">
        <f t="shared" si="46"/>
        <v>1.6331965602973531</v>
      </c>
      <c r="AH185" s="58">
        <f t="shared" si="47"/>
        <v>0</v>
      </c>
      <c r="AI185" s="58">
        <f t="shared" si="48"/>
        <v>0</v>
      </c>
    </row>
    <row r="186" spans="1:35" s="12" customFormat="1" ht="24" x14ac:dyDescent="0.3">
      <c r="A186" s="65">
        <v>4</v>
      </c>
      <c r="B186" s="114" t="s">
        <v>621</v>
      </c>
      <c r="C186" s="115" t="s">
        <v>622</v>
      </c>
      <c r="D186" s="116"/>
      <c r="E186" s="116"/>
      <c r="F186" s="116"/>
      <c r="G186" s="71"/>
      <c r="H186" s="116">
        <v>3</v>
      </c>
      <c r="I186" s="116" t="s">
        <v>243</v>
      </c>
      <c r="J186" s="116" t="s">
        <v>243</v>
      </c>
      <c r="K186" s="117">
        <v>1994</v>
      </c>
      <c r="L186" s="85">
        <v>34379</v>
      </c>
      <c r="M186" s="118">
        <v>5000000</v>
      </c>
      <c r="N186" s="119"/>
      <c r="O186" s="119"/>
      <c r="P186" s="75" t="s">
        <v>42</v>
      </c>
      <c r="Q186" s="96" t="s">
        <v>623</v>
      </c>
      <c r="R186" s="54"/>
      <c r="S186" s="55" t="str">
        <f t="shared" si="41"/>
        <v>Cu U</v>
      </c>
      <c r="T186" s="56">
        <v>4800</v>
      </c>
      <c r="U186" s="56">
        <v>1.4</v>
      </c>
      <c r="V186" s="56">
        <v>0.6</v>
      </c>
      <c r="W186" s="56">
        <v>3.3212561265108045</v>
      </c>
      <c r="X186" s="56">
        <v>1988</v>
      </c>
      <c r="Y186" s="56">
        <v>10</v>
      </c>
      <c r="Z186" s="56" t="s">
        <v>328</v>
      </c>
      <c r="AB186" s="57">
        <f t="shared" si="42"/>
        <v>2.6362228620628021</v>
      </c>
      <c r="AC186" s="57">
        <f t="shared" si="43"/>
        <v>0</v>
      </c>
      <c r="AD186" s="57">
        <f t="shared" si="44"/>
        <v>0</v>
      </c>
      <c r="AE186" s="57">
        <f t="shared" si="45"/>
        <v>2.6362228620628021</v>
      </c>
      <c r="AF186" s="58"/>
      <c r="AG186" s="58">
        <f t="shared" si="46"/>
        <v>0</v>
      </c>
      <c r="AH186" s="58">
        <f t="shared" si="47"/>
        <v>0</v>
      </c>
      <c r="AI186" s="58">
        <f t="shared" si="48"/>
        <v>0</v>
      </c>
    </row>
    <row r="187" spans="1:35" s="12" customFormat="1" ht="24" x14ac:dyDescent="0.3">
      <c r="A187" s="64">
        <v>3</v>
      </c>
      <c r="B187" s="114" t="s">
        <v>624</v>
      </c>
      <c r="C187" s="115" t="s">
        <v>77</v>
      </c>
      <c r="D187" s="116" t="s">
        <v>535</v>
      </c>
      <c r="E187" s="116" t="s">
        <v>411</v>
      </c>
      <c r="F187" s="116">
        <v>41</v>
      </c>
      <c r="G187" s="71">
        <v>2250000</v>
      </c>
      <c r="H187" s="116">
        <v>1</v>
      </c>
      <c r="I187" s="116" t="s">
        <v>41</v>
      </c>
      <c r="J187" s="116" t="s">
        <v>82</v>
      </c>
      <c r="K187" s="117">
        <v>1994</v>
      </c>
      <c r="L187" s="80">
        <v>34366</v>
      </c>
      <c r="M187" s="126">
        <v>0</v>
      </c>
      <c r="N187" s="119"/>
      <c r="O187" s="119"/>
      <c r="P187" s="75" t="s">
        <v>601</v>
      </c>
      <c r="Q187" s="96" t="s">
        <v>625</v>
      </c>
      <c r="R187" s="54"/>
      <c r="S187" s="55" t="str">
        <f t="shared" si="41"/>
        <v>Au</v>
      </c>
      <c r="T187" s="56"/>
      <c r="U187" s="56"/>
      <c r="V187" s="56"/>
      <c r="W187" s="56"/>
      <c r="X187" s="56"/>
      <c r="Y187" s="56"/>
      <c r="Z187" s="56"/>
      <c r="AB187" s="57">
        <f t="shared" si="42"/>
        <v>0</v>
      </c>
      <c r="AC187" s="57">
        <f t="shared" si="43"/>
        <v>0</v>
      </c>
      <c r="AD187" s="57">
        <f t="shared" si="44"/>
        <v>0</v>
      </c>
      <c r="AE187" s="57">
        <f t="shared" si="45"/>
        <v>0</v>
      </c>
      <c r="AF187" s="58"/>
      <c r="AG187" s="58">
        <f t="shared" si="46"/>
        <v>0</v>
      </c>
      <c r="AH187" s="58">
        <f t="shared" si="47"/>
        <v>0</v>
      </c>
      <c r="AI187" s="58">
        <f t="shared" si="48"/>
        <v>0</v>
      </c>
    </row>
    <row r="188" spans="1:35" s="12" customFormat="1" ht="36" x14ac:dyDescent="0.3">
      <c r="A188" s="61">
        <v>2</v>
      </c>
      <c r="B188" s="114" t="s">
        <v>626</v>
      </c>
      <c r="C188" s="115" t="s">
        <v>627</v>
      </c>
      <c r="D188" s="116" t="s">
        <v>212</v>
      </c>
      <c r="E188" s="116" t="s">
        <v>230</v>
      </c>
      <c r="F188" s="116">
        <v>24</v>
      </c>
      <c r="G188" s="71"/>
      <c r="H188" s="116">
        <v>1</v>
      </c>
      <c r="I188" s="116" t="s">
        <v>46</v>
      </c>
      <c r="J188" s="116" t="s">
        <v>394</v>
      </c>
      <c r="K188" s="117">
        <v>1994</v>
      </c>
      <c r="L188" s="85">
        <v>34351</v>
      </c>
      <c r="M188" s="118">
        <v>135000</v>
      </c>
      <c r="N188" s="127">
        <v>0.18</v>
      </c>
      <c r="O188" s="119"/>
      <c r="P188" s="128" t="s">
        <v>628</v>
      </c>
      <c r="Q188" s="96" t="s">
        <v>629</v>
      </c>
      <c r="R188" s="54"/>
      <c r="S188" s="55" t="str">
        <f t="shared" si="41"/>
        <v>Aggregate</v>
      </c>
      <c r="T188" s="56"/>
      <c r="U188" s="56"/>
      <c r="V188" s="56"/>
      <c r="W188" s="56"/>
      <c r="X188" s="56"/>
      <c r="Y188" s="56"/>
      <c r="Z188" s="56"/>
      <c r="AA188" s="84"/>
      <c r="AB188" s="57">
        <f t="shared" si="42"/>
        <v>7.1178017275695657E-2</v>
      </c>
      <c r="AC188" s="57">
        <f t="shared" si="43"/>
        <v>4.6153846153846149E-3</v>
      </c>
      <c r="AD188" s="57">
        <f t="shared" si="44"/>
        <v>0</v>
      </c>
      <c r="AE188" s="57">
        <f t="shared" si="45"/>
        <v>7.5793401891080275E-2</v>
      </c>
      <c r="AF188" s="58"/>
      <c r="AG188" s="58">
        <f t="shared" si="46"/>
        <v>0</v>
      </c>
      <c r="AH188" s="58">
        <f t="shared" si="47"/>
        <v>7.5793401891080275E-2</v>
      </c>
      <c r="AI188" s="58">
        <f t="shared" si="48"/>
        <v>0</v>
      </c>
    </row>
    <row r="189" spans="1:35" s="12" customFormat="1" ht="15.6" x14ac:dyDescent="0.3">
      <c r="A189" s="64">
        <v>3</v>
      </c>
      <c r="B189" s="114" t="s">
        <v>630</v>
      </c>
      <c r="C189" s="115" t="s">
        <v>273</v>
      </c>
      <c r="D189" s="116"/>
      <c r="E189" s="116"/>
      <c r="F189" s="116"/>
      <c r="G189" s="71"/>
      <c r="H189" s="116">
        <v>1</v>
      </c>
      <c r="I189" s="116" t="s">
        <v>41</v>
      </c>
      <c r="J189" s="116" t="s">
        <v>243</v>
      </c>
      <c r="K189" s="117">
        <v>1994</v>
      </c>
      <c r="L189" s="80">
        <v>34336</v>
      </c>
      <c r="M189" s="118">
        <v>76000</v>
      </c>
      <c r="N189" s="119"/>
      <c r="O189" s="119"/>
      <c r="P189" s="75" t="s">
        <v>42</v>
      </c>
      <c r="Q189" s="96"/>
      <c r="R189" s="54"/>
      <c r="S189" s="55" t="str">
        <f t="shared" si="41"/>
        <v>P</v>
      </c>
      <c r="T189" s="56"/>
      <c r="U189" s="56"/>
      <c r="V189" s="56"/>
      <c r="W189" s="56"/>
      <c r="X189" s="56"/>
      <c r="Y189" s="56"/>
      <c r="Z189" s="56"/>
      <c r="AB189" s="57">
        <f t="shared" si="42"/>
        <v>4.0070587503354592E-2</v>
      </c>
      <c r="AC189" s="57">
        <f t="shared" si="43"/>
        <v>0</v>
      </c>
      <c r="AD189" s="57">
        <f t="shared" si="44"/>
        <v>0</v>
      </c>
      <c r="AE189" s="57">
        <f t="shared" si="45"/>
        <v>4.0070587503354592E-2</v>
      </c>
      <c r="AF189" s="58"/>
      <c r="AG189" s="58">
        <f t="shared" si="46"/>
        <v>0</v>
      </c>
      <c r="AH189" s="58">
        <f t="shared" si="47"/>
        <v>0</v>
      </c>
      <c r="AI189" s="58">
        <f t="shared" si="48"/>
        <v>4.0070587503354592E-2</v>
      </c>
    </row>
    <row r="190" spans="1:35" s="12" customFormat="1" ht="15.6" x14ac:dyDescent="0.3">
      <c r="A190" s="59">
        <v>1</v>
      </c>
      <c r="B190" s="114" t="s">
        <v>631</v>
      </c>
      <c r="C190" s="115" t="s">
        <v>155</v>
      </c>
      <c r="D190" s="116" t="s">
        <v>212</v>
      </c>
      <c r="E190" s="116"/>
      <c r="F190" s="116"/>
      <c r="G190" s="71"/>
      <c r="H190" s="116">
        <v>1</v>
      </c>
      <c r="I190" s="116" t="s">
        <v>41</v>
      </c>
      <c r="J190" s="116" t="s">
        <v>243</v>
      </c>
      <c r="K190" s="117">
        <v>1994</v>
      </c>
      <c r="L190" s="80">
        <v>34335</v>
      </c>
      <c r="M190" s="118"/>
      <c r="N190" s="119"/>
      <c r="O190" s="119">
        <v>31</v>
      </c>
      <c r="P190" s="75" t="s">
        <v>632</v>
      </c>
      <c r="Q190" s="96"/>
      <c r="R190" s="54"/>
      <c r="S190" s="55" t="str">
        <f t="shared" si="41"/>
        <v>Fe</v>
      </c>
      <c r="T190" s="56"/>
      <c r="U190" s="56"/>
      <c r="V190" s="56"/>
      <c r="W190" s="56"/>
      <c r="X190" s="56"/>
      <c r="Y190" s="56"/>
      <c r="Z190" s="56"/>
      <c r="AB190" s="57">
        <f t="shared" si="42"/>
        <v>0</v>
      </c>
      <c r="AC190" s="57">
        <f t="shared" si="43"/>
        <v>0</v>
      </c>
      <c r="AD190" s="57">
        <f t="shared" si="44"/>
        <v>2.2142857142857144</v>
      </c>
      <c r="AE190" s="57">
        <f t="shared" si="45"/>
        <v>2.2142857142857144</v>
      </c>
      <c r="AF190" s="58"/>
      <c r="AG190" s="58">
        <f t="shared" si="46"/>
        <v>2.2142857142857144</v>
      </c>
      <c r="AH190" s="58">
        <f t="shared" si="47"/>
        <v>0</v>
      </c>
      <c r="AI190" s="58">
        <f t="shared" si="48"/>
        <v>0</v>
      </c>
    </row>
    <row r="191" spans="1:35" s="12" customFormat="1" ht="28.8" x14ac:dyDescent="0.3">
      <c r="A191" s="61">
        <v>2</v>
      </c>
      <c r="B191" s="114" t="s">
        <v>633</v>
      </c>
      <c r="C191" s="115" t="s">
        <v>55</v>
      </c>
      <c r="D191" s="116"/>
      <c r="E191" s="116"/>
      <c r="F191" s="116"/>
      <c r="G191" s="71"/>
      <c r="H191" s="116">
        <v>1</v>
      </c>
      <c r="I191" s="116" t="s">
        <v>41</v>
      </c>
      <c r="J191" s="116" t="s">
        <v>243</v>
      </c>
      <c r="K191" s="117">
        <v>1993</v>
      </c>
      <c r="L191" s="85">
        <v>34309</v>
      </c>
      <c r="M191" s="118"/>
      <c r="N191" s="119"/>
      <c r="O191" s="119">
        <v>2</v>
      </c>
      <c r="P191" s="75" t="s">
        <v>541</v>
      </c>
      <c r="Q191" s="96" t="s">
        <v>634</v>
      </c>
      <c r="R191" s="54"/>
      <c r="S191" s="55" t="str">
        <f t="shared" si="41"/>
        <v>Cu</v>
      </c>
      <c r="T191" s="56"/>
      <c r="U191" s="56"/>
      <c r="V191" s="56"/>
      <c r="W191" s="56"/>
      <c r="X191" s="56"/>
      <c r="Y191" s="56"/>
      <c r="Z191" s="56"/>
      <c r="AB191" s="57">
        <f t="shared" si="42"/>
        <v>0</v>
      </c>
      <c r="AC191" s="57">
        <f t="shared" si="43"/>
        <v>0</v>
      </c>
      <c r="AD191" s="57">
        <f t="shared" si="44"/>
        <v>0.14285714285714285</v>
      </c>
      <c r="AE191" s="57">
        <f t="shared" si="45"/>
        <v>0.14285714285714285</v>
      </c>
      <c r="AF191" s="58"/>
      <c r="AG191" s="58">
        <f t="shared" si="46"/>
        <v>0</v>
      </c>
      <c r="AH191" s="58">
        <f t="shared" si="47"/>
        <v>0.14285714285714285</v>
      </c>
      <c r="AI191" s="58">
        <f t="shared" si="48"/>
        <v>0</v>
      </c>
    </row>
    <row r="192" spans="1:35" s="12" customFormat="1" ht="15.6" x14ac:dyDescent="0.3">
      <c r="A192" s="64">
        <v>3</v>
      </c>
      <c r="B192" s="114" t="s">
        <v>635</v>
      </c>
      <c r="C192" s="115" t="s">
        <v>273</v>
      </c>
      <c r="D192" s="116"/>
      <c r="E192" s="116"/>
      <c r="F192" s="116"/>
      <c r="G192" s="71"/>
      <c r="H192" s="116">
        <v>2</v>
      </c>
      <c r="I192" s="116" t="s">
        <v>41</v>
      </c>
      <c r="J192" s="116" t="s">
        <v>243</v>
      </c>
      <c r="K192" s="117">
        <v>1993</v>
      </c>
      <c r="L192" s="80">
        <v>34243</v>
      </c>
      <c r="M192" s="118"/>
      <c r="N192" s="119"/>
      <c r="O192" s="119"/>
      <c r="P192" s="75" t="s">
        <v>42</v>
      </c>
      <c r="Q192" s="96" t="s">
        <v>636</v>
      </c>
      <c r="R192" s="54" t="s">
        <v>432</v>
      </c>
      <c r="S192" s="55" t="str">
        <f t="shared" si="41"/>
        <v>P</v>
      </c>
      <c r="T192" s="56"/>
      <c r="U192" s="56"/>
      <c r="V192" s="56"/>
      <c r="W192" s="56"/>
      <c r="X192" s="56"/>
      <c r="Y192" s="56"/>
      <c r="Z192" s="56"/>
      <c r="AB192" s="57">
        <f t="shared" si="42"/>
        <v>0</v>
      </c>
      <c r="AC192" s="57">
        <f t="shared" si="43"/>
        <v>0</v>
      </c>
      <c r="AD192" s="57">
        <f t="shared" si="44"/>
        <v>0</v>
      </c>
      <c r="AE192" s="57">
        <f t="shared" si="45"/>
        <v>0</v>
      </c>
      <c r="AF192" s="58"/>
      <c r="AG192" s="58">
        <f t="shared" si="46"/>
        <v>0</v>
      </c>
      <c r="AH192" s="58">
        <f t="shared" si="47"/>
        <v>0</v>
      </c>
      <c r="AI192" s="58">
        <f t="shared" si="48"/>
        <v>0</v>
      </c>
    </row>
    <row r="193" spans="1:781" s="12" customFormat="1" ht="15.6" x14ac:dyDescent="0.3">
      <c r="A193" s="64">
        <v>3</v>
      </c>
      <c r="B193" s="114" t="s">
        <v>637</v>
      </c>
      <c r="C193" s="115" t="s">
        <v>55</v>
      </c>
      <c r="D193" s="116" t="s">
        <v>212</v>
      </c>
      <c r="E193" s="116" t="s">
        <v>638</v>
      </c>
      <c r="F193" s="116">
        <v>5</v>
      </c>
      <c r="G193" s="71"/>
      <c r="H193" s="116">
        <v>1</v>
      </c>
      <c r="I193" s="116" t="s">
        <v>41</v>
      </c>
      <c r="J193" s="116" t="s">
        <v>56</v>
      </c>
      <c r="K193" s="117">
        <v>1993</v>
      </c>
      <c r="L193" s="85">
        <v>34182</v>
      </c>
      <c r="M193" s="118">
        <v>42</v>
      </c>
      <c r="N193" s="119"/>
      <c r="O193" s="119"/>
      <c r="P193" s="75" t="s">
        <v>601</v>
      </c>
      <c r="Q193" s="96"/>
      <c r="R193" s="54"/>
      <c r="S193" s="55" t="str">
        <f t="shared" si="41"/>
        <v>Cu</v>
      </c>
      <c r="T193" s="56"/>
      <c r="U193" s="56"/>
      <c r="V193" s="56"/>
      <c r="W193" s="56"/>
      <c r="X193" s="56"/>
      <c r="Y193" s="56"/>
      <c r="Z193" s="56"/>
      <c r="AB193" s="57">
        <f t="shared" si="42"/>
        <v>2.2144272041327538E-5</v>
      </c>
      <c r="AC193" s="57">
        <f t="shared" si="43"/>
        <v>0</v>
      </c>
      <c r="AD193" s="57">
        <f t="shared" si="44"/>
        <v>0</v>
      </c>
      <c r="AE193" s="57">
        <f t="shared" si="45"/>
        <v>2.2144272041327538E-5</v>
      </c>
      <c r="AF193" s="58"/>
      <c r="AG193" s="58">
        <f t="shared" si="46"/>
        <v>0</v>
      </c>
      <c r="AH193" s="58">
        <f t="shared" si="47"/>
        <v>0</v>
      </c>
      <c r="AI193" s="58">
        <f t="shared" si="48"/>
        <v>2.2144272041327538E-5</v>
      </c>
    </row>
    <row r="194" spans="1:781" s="12" customFormat="1" ht="24" x14ac:dyDescent="0.3">
      <c r="A194" s="64">
        <v>3</v>
      </c>
      <c r="B194" s="114" t="s">
        <v>639</v>
      </c>
      <c r="C194" s="115" t="s">
        <v>40</v>
      </c>
      <c r="D194" s="116"/>
      <c r="E194" s="116"/>
      <c r="F194" s="116"/>
      <c r="G194" s="71"/>
      <c r="H194" s="116">
        <v>1</v>
      </c>
      <c r="I194" s="116" t="s">
        <v>41</v>
      </c>
      <c r="J194" s="116" t="s">
        <v>56</v>
      </c>
      <c r="K194" s="117">
        <v>1993</v>
      </c>
      <c r="L194" s="85">
        <v>34146</v>
      </c>
      <c r="M194" s="118"/>
      <c r="N194" s="119"/>
      <c r="O194" s="119"/>
      <c r="P194" s="75" t="s">
        <v>548</v>
      </c>
      <c r="Q194" s="96" t="s">
        <v>640</v>
      </c>
      <c r="R194" s="54" t="s">
        <v>426</v>
      </c>
      <c r="S194" s="55" t="str">
        <f t="shared" si="41"/>
        <v>Au Ag</v>
      </c>
      <c r="T194" s="56" t="s">
        <v>641</v>
      </c>
      <c r="U194" s="56">
        <v>2.5</v>
      </c>
      <c r="V194" s="56">
        <v>6</v>
      </c>
      <c r="W194" s="56">
        <v>7.3125612651080454</v>
      </c>
      <c r="X194" s="56">
        <v>1931</v>
      </c>
      <c r="Y194" s="56">
        <v>37</v>
      </c>
      <c r="Z194" s="56" t="s">
        <v>328</v>
      </c>
      <c r="AB194" s="57">
        <f t="shared" si="42"/>
        <v>0</v>
      </c>
      <c r="AC194" s="57">
        <f t="shared" si="43"/>
        <v>0</v>
      </c>
      <c r="AD194" s="57">
        <f t="shared" si="44"/>
        <v>0</v>
      </c>
      <c r="AE194" s="57">
        <f t="shared" si="45"/>
        <v>0</v>
      </c>
      <c r="AF194" s="58"/>
      <c r="AG194" s="58">
        <f t="shared" si="46"/>
        <v>0</v>
      </c>
      <c r="AH194" s="58">
        <f t="shared" si="47"/>
        <v>0</v>
      </c>
      <c r="AI194" s="58">
        <f t="shared" si="48"/>
        <v>0</v>
      </c>
    </row>
    <row r="195" spans="1:781" s="12" customFormat="1" ht="36" x14ac:dyDescent="0.3">
      <c r="A195" s="64">
        <v>3</v>
      </c>
      <c r="B195" s="114" t="s">
        <v>642</v>
      </c>
      <c r="C195" s="115" t="s">
        <v>77</v>
      </c>
      <c r="D195" s="116" t="s">
        <v>212</v>
      </c>
      <c r="E195" s="116" t="s">
        <v>411</v>
      </c>
      <c r="F195" s="116">
        <v>28</v>
      </c>
      <c r="G195" s="71"/>
      <c r="H195" s="116">
        <v>1</v>
      </c>
      <c r="I195" s="116" t="s">
        <v>41</v>
      </c>
      <c r="J195" s="116" t="s">
        <v>82</v>
      </c>
      <c r="K195" s="117">
        <v>1993</v>
      </c>
      <c r="L195" s="85">
        <v>34050</v>
      </c>
      <c r="M195" s="118">
        <v>100</v>
      </c>
      <c r="N195" s="119"/>
      <c r="O195" s="119"/>
      <c r="P195" s="75" t="s">
        <v>643</v>
      </c>
      <c r="Q195" s="96" t="s">
        <v>644</v>
      </c>
      <c r="R195" s="54" t="s">
        <v>645</v>
      </c>
      <c r="S195" s="55" t="str">
        <f t="shared" si="41"/>
        <v>Au</v>
      </c>
      <c r="T195" s="56"/>
      <c r="U195" s="56"/>
      <c r="V195" s="56"/>
      <c r="W195" s="56"/>
      <c r="X195" s="56"/>
      <c r="Y195" s="56"/>
      <c r="Z195" s="56"/>
      <c r="AB195" s="57">
        <f t="shared" si="42"/>
        <v>5.2724457241256046E-5</v>
      </c>
      <c r="AC195" s="57">
        <f t="shared" si="43"/>
        <v>0</v>
      </c>
      <c r="AD195" s="57">
        <f t="shared" si="44"/>
        <v>0</v>
      </c>
      <c r="AE195" s="57">
        <f t="shared" si="45"/>
        <v>5.2724457241256046E-5</v>
      </c>
      <c r="AF195" s="58"/>
      <c r="AG195" s="58">
        <f t="shared" si="46"/>
        <v>0</v>
      </c>
      <c r="AH195" s="58">
        <f t="shared" si="47"/>
        <v>0</v>
      </c>
      <c r="AI195" s="58">
        <f t="shared" si="48"/>
        <v>5.2724457241256046E-5</v>
      </c>
    </row>
    <row r="196" spans="1:781" s="12" customFormat="1" ht="36" x14ac:dyDescent="0.3">
      <c r="A196" s="64">
        <v>3</v>
      </c>
      <c r="B196" s="114" t="s">
        <v>646</v>
      </c>
      <c r="C196" s="115" t="s">
        <v>77</v>
      </c>
      <c r="D196" s="116" t="s">
        <v>212</v>
      </c>
      <c r="E196" s="116" t="s">
        <v>411</v>
      </c>
      <c r="F196" s="116">
        <v>28</v>
      </c>
      <c r="G196" s="71"/>
      <c r="H196" s="116">
        <v>1</v>
      </c>
      <c r="I196" s="116" t="s">
        <v>41</v>
      </c>
      <c r="J196" s="116" t="s">
        <v>82</v>
      </c>
      <c r="K196" s="117">
        <v>1993</v>
      </c>
      <c r="L196" s="85">
        <v>34046</v>
      </c>
      <c r="M196" s="118">
        <v>100</v>
      </c>
      <c r="N196" s="119"/>
      <c r="O196" s="119"/>
      <c r="P196" s="75" t="s">
        <v>643</v>
      </c>
      <c r="Q196" s="96" t="s">
        <v>644</v>
      </c>
      <c r="R196" s="54" t="s">
        <v>645</v>
      </c>
      <c r="S196" s="55" t="str">
        <f t="shared" si="41"/>
        <v>Au</v>
      </c>
      <c r="T196" s="56"/>
      <c r="U196" s="56"/>
      <c r="V196" s="56"/>
      <c r="W196" s="56"/>
      <c r="X196" s="56"/>
      <c r="Y196" s="56"/>
      <c r="Z196" s="56"/>
      <c r="AB196" s="57">
        <f t="shared" si="42"/>
        <v>5.2724457241256046E-5</v>
      </c>
      <c r="AC196" s="57">
        <f t="shared" si="43"/>
        <v>0</v>
      </c>
      <c r="AD196" s="57">
        <f t="shared" si="44"/>
        <v>0</v>
      </c>
      <c r="AE196" s="57">
        <f t="shared" si="45"/>
        <v>5.2724457241256046E-5</v>
      </c>
      <c r="AF196" s="58"/>
      <c r="AG196" s="58">
        <f t="shared" si="46"/>
        <v>0</v>
      </c>
      <c r="AH196" s="58">
        <f t="shared" si="47"/>
        <v>0</v>
      </c>
      <c r="AI196" s="58">
        <f t="shared" si="48"/>
        <v>5.2724457241256046E-5</v>
      </c>
    </row>
    <row r="197" spans="1:781" s="12" customFormat="1" ht="36" x14ac:dyDescent="0.3">
      <c r="A197" s="64">
        <v>3</v>
      </c>
      <c r="B197" s="114" t="s">
        <v>647</v>
      </c>
      <c r="C197" s="115" t="s">
        <v>55</v>
      </c>
      <c r="D197" s="116"/>
      <c r="E197" s="116"/>
      <c r="F197" s="116"/>
      <c r="G197" s="71"/>
      <c r="H197" s="116">
        <v>1</v>
      </c>
      <c r="I197" s="116" t="s">
        <v>41</v>
      </c>
      <c r="J197" s="116" t="s">
        <v>56</v>
      </c>
      <c r="K197" s="117">
        <v>1993</v>
      </c>
      <c r="L197" s="85" t="s">
        <v>648</v>
      </c>
      <c r="M197" s="118">
        <v>90000</v>
      </c>
      <c r="N197" s="119"/>
      <c r="O197" s="119"/>
      <c r="P197" s="75" t="s">
        <v>649</v>
      </c>
      <c r="Q197" s="96" t="s">
        <v>650</v>
      </c>
      <c r="R197" s="54"/>
      <c r="S197" s="55" t="str">
        <f t="shared" si="41"/>
        <v>Cu</v>
      </c>
      <c r="T197" s="56"/>
      <c r="U197" s="56"/>
      <c r="V197" s="56"/>
      <c r="W197" s="56"/>
      <c r="X197" s="56"/>
      <c r="Y197" s="56"/>
      <c r="Z197" s="56"/>
      <c r="AB197" s="57">
        <f>M197/1896653</f>
        <v>4.7452011517130438E-2</v>
      </c>
      <c r="AC197" s="57"/>
      <c r="AD197" s="57"/>
      <c r="AE197" s="57"/>
      <c r="AF197" s="58"/>
      <c r="AG197" s="58"/>
      <c r="AH197" s="58"/>
      <c r="AI197" s="58"/>
    </row>
    <row r="198" spans="1:781" s="12" customFormat="1" ht="50.4" customHeight="1" x14ac:dyDescent="0.3">
      <c r="A198" s="61">
        <v>2</v>
      </c>
      <c r="B198" s="114" t="s">
        <v>651</v>
      </c>
      <c r="C198" s="115" t="s">
        <v>55</v>
      </c>
      <c r="D198" s="116" t="s">
        <v>212</v>
      </c>
      <c r="E198" s="116"/>
      <c r="F198" s="116">
        <v>46</v>
      </c>
      <c r="G198" s="71"/>
      <c r="H198" s="116">
        <v>1</v>
      </c>
      <c r="I198" s="116" t="s">
        <v>41</v>
      </c>
      <c r="J198" s="116" t="s">
        <v>56</v>
      </c>
      <c r="K198" s="117">
        <v>1993</v>
      </c>
      <c r="L198" s="85">
        <v>33978</v>
      </c>
      <c r="M198" s="118">
        <v>216000</v>
      </c>
      <c r="N198" s="119">
        <v>18</v>
      </c>
      <c r="O198" s="119"/>
      <c r="P198" s="75" t="s">
        <v>652</v>
      </c>
      <c r="Q198" s="96" t="s">
        <v>653</v>
      </c>
      <c r="R198" s="54"/>
      <c r="S198" s="55" t="str">
        <f t="shared" si="41"/>
        <v>Cu</v>
      </c>
      <c r="T198" s="56"/>
      <c r="U198" s="56"/>
      <c r="V198" s="56"/>
      <c r="W198" s="56"/>
      <c r="X198" s="56"/>
      <c r="Y198" s="56"/>
      <c r="Z198" s="56"/>
      <c r="AB198" s="57">
        <f t="shared" si="42"/>
        <v>0.11388482764111306</v>
      </c>
      <c r="AC198" s="57">
        <f t="shared" si="43"/>
        <v>0.46153846153846156</v>
      </c>
      <c r="AD198" s="57">
        <f t="shared" si="44"/>
        <v>0</v>
      </c>
      <c r="AE198" s="57">
        <f t="shared" si="45"/>
        <v>0.57542328917957464</v>
      </c>
      <c r="AF198" s="58"/>
      <c r="AG198" s="58">
        <f t="shared" ref="AG198:AG234" si="49">IF(A198=1,AE198,0)</f>
        <v>0</v>
      </c>
      <c r="AH198" s="58">
        <f t="shared" ref="AH198:AH234" si="50">IF(A198=2,AE198,0)</f>
        <v>0.57542328917957464</v>
      </c>
      <c r="AI198" s="58">
        <f t="shared" ref="AI198:AI234" si="51">IF(A198=3,AE198,0)</f>
        <v>0</v>
      </c>
    </row>
    <row r="199" spans="1:781" s="12" customFormat="1" ht="15.6" x14ac:dyDescent="0.3">
      <c r="A199" s="61">
        <v>2</v>
      </c>
      <c r="B199" s="114" t="s">
        <v>654</v>
      </c>
      <c r="C199" s="115" t="s">
        <v>77</v>
      </c>
      <c r="D199" s="116"/>
      <c r="E199" s="116"/>
      <c r="F199" s="116"/>
      <c r="G199" s="71"/>
      <c r="H199" s="116">
        <v>1</v>
      </c>
      <c r="I199" s="116" t="s">
        <v>41</v>
      </c>
      <c r="J199" s="116" t="s">
        <v>56</v>
      </c>
      <c r="K199" s="117">
        <v>1993</v>
      </c>
      <c r="L199" s="125">
        <v>1993</v>
      </c>
      <c r="M199" s="118"/>
      <c r="N199" s="119"/>
      <c r="O199" s="119">
        <v>6</v>
      </c>
      <c r="P199" s="75" t="s">
        <v>499</v>
      </c>
      <c r="Q199" s="96" t="s">
        <v>655</v>
      </c>
      <c r="R199" s="54" t="s">
        <v>426</v>
      </c>
      <c r="S199" s="55" t="str">
        <f t="shared" si="41"/>
        <v>Au</v>
      </c>
      <c r="T199" s="56"/>
      <c r="U199" s="56"/>
      <c r="V199" s="56"/>
      <c r="W199" s="56"/>
      <c r="X199" s="56"/>
      <c r="Y199" s="56"/>
      <c r="Z199" s="56"/>
      <c r="AB199" s="57">
        <f t="shared" si="42"/>
        <v>0</v>
      </c>
      <c r="AC199" s="57">
        <f t="shared" si="43"/>
        <v>0</v>
      </c>
      <c r="AD199" s="57">
        <f t="shared" si="44"/>
        <v>0.42857142857142855</v>
      </c>
      <c r="AE199" s="57">
        <f t="shared" si="45"/>
        <v>0.42857142857142855</v>
      </c>
      <c r="AF199" s="58"/>
      <c r="AG199" s="58">
        <f t="shared" si="49"/>
        <v>0</v>
      </c>
      <c r="AH199" s="58">
        <f t="shared" si="50"/>
        <v>0.42857142857142855</v>
      </c>
      <c r="AI199" s="58">
        <f t="shared" si="51"/>
        <v>0</v>
      </c>
    </row>
    <row r="200" spans="1:781" s="12" customFormat="1" ht="15.6" x14ac:dyDescent="0.3">
      <c r="A200" s="64">
        <v>3</v>
      </c>
      <c r="B200" s="114" t="s">
        <v>656</v>
      </c>
      <c r="C200" s="115" t="s">
        <v>73</v>
      </c>
      <c r="D200" s="116" t="s">
        <v>434</v>
      </c>
      <c r="E200" s="116" t="s">
        <v>364</v>
      </c>
      <c r="F200" s="116"/>
      <c r="G200" s="71">
        <v>3500000</v>
      </c>
      <c r="H200" s="116">
        <v>1</v>
      </c>
      <c r="I200" s="116" t="s">
        <v>46</v>
      </c>
      <c r="J200" s="116" t="s">
        <v>91</v>
      </c>
      <c r="K200" s="117">
        <v>1992</v>
      </c>
      <c r="L200" s="80">
        <v>33909</v>
      </c>
      <c r="M200" s="118">
        <v>0</v>
      </c>
      <c r="N200" s="119"/>
      <c r="O200" s="119"/>
      <c r="P200" s="75" t="s">
        <v>601</v>
      </c>
      <c r="Q200" s="96"/>
      <c r="R200" s="54"/>
      <c r="S200" s="55" t="str">
        <f t="shared" si="41"/>
        <v>Pb Zn</v>
      </c>
      <c r="T200" s="56"/>
      <c r="U200" s="56"/>
      <c r="V200" s="56"/>
      <c r="W200" s="56"/>
      <c r="X200" s="56"/>
      <c r="Y200" s="56"/>
      <c r="Z200" s="56"/>
      <c r="AB200" s="57">
        <f t="shared" si="42"/>
        <v>0</v>
      </c>
      <c r="AC200" s="57">
        <f t="shared" si="43"/>
        <v>0</v>
      </c>
      <c r="AD200" s="57">
        <f t="shared" si="44"/>
        <v>0</v>
      </c>
      <c r="AE200" s="57">
        <f t="shared" si="45"/>
        <v>0</v>
      </c>
      <c r="AF200" s="58"/>
      <c r="AG200" s="58">
        <f t="shared" si="49"/>
        <v>0</v>
      </c>
      <c r="AH200" s="58">
        <f t="shared" si="50"/>
        <v>0</v>
      </c>
      <c r="AI200" s="58">
        <f t="shared" si="51"/>
        <v>0</v>
      </c>
    </row>
    <row r="201" spans="1:781" s="12" customFormat="1" ht="15.6" x14ac:dyDescent="0.3">
      <c r="A201" s="61">
        <v>2</v>
      </c>
      <c r="B201" s="114" t="s">
        <v>657</v>
      </c>
      <c r="C201" s="115" t="s">
        <v>65</v>
      </c>
      <c r="D201" s="116"/>
      <c r="E201" s="116" t="s">
        <v>207</v>
      </c>
      <c r="F201" s="116">
        <v>15</v>
      </c>
      <c r="G201" s="71">
        <v>52000000</v>
      </c>
      <c r="H201" s="116">
        <v>1</v>
      </c>
      <c r="I201" s="116" t="s">
        <v>41</v>
      </c>
      <c r="J201" s="116" t="s">
        <v>91</v>
      </c>
      <c r="K201" s="117">
        <v>1992</v>
      </c>
      <c r="L201" s="85">
        <v>33664</v>
      </c>
      <c r="M201" s="118">
        <v>500000</v>
      </c>
      <c r="N201" s="119"/>
      <c r="O201" s="119"/>
      <c r="P201" s="75" t="s">
        <v>529</v>
      </c>
      <c r="Q201" s="96" t="s">
        <v>658</v>
      </c>
      <c r="R201" s="54" t="s">
        <v>432</v>
      </c>
      <c r="S201" s="55" t="str">
        <f t="shared" si="41"/>
        <v>Coal</v>
      </c>
      <c r="T201" s="56"/>
      <c r="U201" s="56"/>
      <c r="V201" s="56"/>
      <c r="W201" s="56"/>
      <c r="X201" s="56"/>
      <c r="Y201" s="56"/>
      <c r="Z201" s="56"/>
      <c r="AB201" s="57">
        <f t="shared" si="42"/>
        <v>0.2636222862062802</v>
      </c>
      <c r="AC201" s="57">
        <f t="shared" si="43"/>
        <v>0</v>
      </c>
      <c r="AD201" s="57">
        <f t="shared" si="44"/>
        <v>0</v>
      </c>
      <c r="AE201" s="57">
        <f t="shared" si="45"/>
        <v>0.2636222862062802</v>
      </c>
      <c r="AF201" s="58"/>
      <c r="AG201" s="58">
        <f t="shared" si="49"/>
        <v>0</v>
      </c>
      <c r="AH201" s="58">
        <f t="shared" si="50"/>
        <v>0.2636222862062802</v>
      </c>
      <c r="AI201" s="58">
        <f t="shared" si="51"/>
        <v>0</v>
      </c>
    </row>
    <row r="202" spans="1:781" s="12" customFormat="1" ht="48" x14ac:dyDescent="0.3">
      <c r="A202" s="59">
        <v>1</v>
      </c>
      <c r="B202" s="114" t="s">
        <v>659</v>
      </c>
      <c r="C202" s="115" t="s">
        <v>55</v>
      </c>
      <c r="D202" s="116"/>
      <c r="E202" s="116"/>
      <c r="F202" s="116"/>
      <c r="G202" s="71">
        <v>102000000</v>
      </c>
      <c r="H202" s="116">
        <v>1</v>
      </c>
      <c r="I202" s="116" t="s">
        <v>41</v>
      </c>
      <c r="J202" s="116" t="s">
        <v>141</v>
      </c>
      <c r="K202" s="117">
        <v>1992</v>
      </c>
      <c r="L202" s="85">
        <v>33605</v>
      </c>
      <c r="M202" s="118">
        <v>32243000</v>
      </c>
      <c r="N202" s="119"/>
      <c r="O202" s="119"/>
      <c r="P202" s="75" t="s">
        <v>660</v>
      </c>
      <c r="Q202" s="96" t="s">
        <v>661</v>
      </c>
      <c r="R202" s="54" t="s">
        <v>327</v>
      </c>
      <c r="S202" s="55" t="str">
        <f t="shared" si="41"/>
        <v>Cu</v>
      </c>
      <c r="T202" s="56">
        <v>590</v>
      </c>
      <c r="U202" s="56">
        <v>0.3</v>
      </c>
      <c r="V202" s="56">
        <v>0.35</v>
      </c>
      <c r="W202" s="56">
        <v>0.58073274046463597</v>
      </c>
      <c r="X202" s="56">
        <v>1958</v>
      </c>
      <c r="Y202" s="56">
        <v>200</v>
      </c>
      <c r="Z202" s="56" t="s">
        <v>328</v>
      </c>
      <c r="AB202" s="57">
        <f t="shared" si="42"/>
        <v>16.999946748298186</v>
      </c>
      <c r="AC202" s="57">
        <f t="shared" si="43"/>
        <v>0</v>
      </c>
      <c r="AD202" s="57">
        <f t="shared" si="44"/>
        <v>0</v>
      </c>
      <c r="AE202" s="57">
        <f t="shared" si="45"/>
        <v>16.999946748298186</v>
      </c>
      <c r="AF202" s="58"/>
      <c r="AG202" s="58">
        <f t="shared" si="49"/>
        <v>16.999946748298186</v>
      </c>
      <c r="AH202" s="58">
        <f t="shared" si="50"/>
        <v>0</v>
      </c>
      <c r="AI202" s="58">
        <f t="shared" si="51"/>
        <v>0</v>
      </c>
    </row>
    <row r="203" spans="1:781" s="12" customFormat="1" ht="36" x14ac:dyDescent="0.3">
      <c r="A203" s="64">
        <v>3</v>
      </c>
      <c r="B203" s="69" t="s">
        <v>662</v>
      </c>
      <c r="C203" s="79" t="s">
        <v>109</v>
      </c>
      <c r="D203" s="79" t="s">
        <v>131</v>
      </c>
      <c r="E203" s="115" t="s">
        <v>397</v>
      </c>
      <c r="F203" s="129">
        <v>25</v>
      </c>
      <c r="G203" s="71">
        <v>4500000</v>
      </c>
      <c r="H203" s="116">
        <v>1</v>
      </c>
      <c r="I203" s="116" t="s">
        <v>41</v>
      </c>
      <c r="J203" s="116" t="s">
        <v>51</v>
      </c>
      <c r="K203" s="117">
        <v>1991</v>
      </c>
      <c r="L203" s="85">
        <v>33545</v>
      </c>
      <c r="M203" s="118">
        <v>43200</v>
      </c>
      <c r="N203" s="130"/>
      <c r="O203" s="131"/>
      <c r="P203" s="132" t="s">
        <v>663</v>
      </c>
      <c r="Q203" s="76" t="s">
        <v>664</v>
      </c>
      <c r="R203" s="54"/>
      <c r="S203" s="55" t="str">
        <f t="shared" si="41"/>
        <v>Al</v>
      </c>
      <c r="T203" s="56"/>
      <c r="U203" s="56"/>
      <c r="V203" s="56"/>
      <c r="W203" s="56"/>
      <c r="X203" s="56"/>
      <c r="Y203" s="56"/>
      <c r="Z203" s="56"/>
      <c r="AA203" s="77"/>
      <c r="AB203" s="57">
        <f t="shared" si="42"/>
        <v>2.2776965528222611E-2</v>
      </c>
      <c r="AC203" s="57">
        <f t="shared" si="43"/>
        <v>0</v>
      </c>
      <c r="AD203" s="57">
        <f t="shared" si="44"/>
        <v>0</v>
      </c>
      <c r="AE203" s="57">
        <f t="shared" si="45"/>
        <v>2.2776965528222611E-2</v>
      </c>
      <c r="AF203" s="58"/>
      <c r="AG203" s="58">
        <f t="shared" si="49"/>
        <v>0</v>
      </c>
      <c r="AH203" s="58">
        <f t="shared" si="50"/>
        <v>0</v>
      </c>
      <c r="AI203" s="58">
        <f t="shared" si="51"/>
        <v>2.2776965528222611E-2</v>
      </c>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c r="CK203" s="78"/>
      <c r="CL203" s="78"/>
      <c r="CM203" s="78"/>
      <c r="CN203" s="78"/>
      <c r="CO203" s="78"/>
      <c r="CP203" s="78"/>
      <c r="CQ203" s="78"/>
      <c r="CR203" s="78"/>
      <c r="CS203" s="78"/>
      <c r="CT203" s="78"/>
      <c r="CU203" s="78"/>
      <c r="CV203" s="78"/>
      <c r="CW203" s="78"/>
      <c r="CX203" s="78"/>
      <c r="CY203" s="78"/>
      <c r="CZ203" s="78"/>
      <c r="DA203" s="78"/>
      <c r="DB203" s="78"/>
      <c r="DC203" s="78"/>
      <c r="DD203" s="78"/>
      <c r="DE203" s="78"/>
      <c r="DF203" s="78"/>
      <c r="DG203" s="78"/>
      <c r="DH203" s="78"/>
      <c r="DI203" s="78"/>
      <c r="DJ203" s="78"/>
      <c r="DK203" s="78"/>
      <c r="DL203" s="78"/>
      <c r="DM203" s="78"/>
      <c r="DN203" s="78"/>
      <c r="DO203" s="78"/>
      <c r="DP203" s="78"/>
      <c r="DQ203" s="78"/>
      <c r="DR203" s="78"/>
      <c r="DS203" s="78"/>
      <c r="DT203" s="78"/>
      <c r="DU203" s="78"/>
      <c r="DV203" s="78"/>
      <c r="DW203" s="78"/>
      <c r="DX203" s="78"/>
      <c r="DY203" s="78"/>
      <c r="DZ203" s="78"/>
      <c r="EA203" s="78"/>
      <c r="EB203" s="78"/>
      <c r="EC203" s="78"/>
      <c r="ED203" s="78"/>
      <c r="EE203" s="78"/>
      <c r="EF203" s="78"/>
      <c r="EG203" s="78"/>
      <c r="EH203" s="78"/>
      <c r="EI203" s="78"/>
      <c r="EJ203" s="78"/>
      <c r="EK203" s="78"/>
      <c r="EL203" s="78"/>
      <c r="EM203" s="78"/>
      <c r="EN203" s="78"/>
      <c r="EO203" s="78"/>
      <c r="EP203" s="78"/>
      <c r="EQ203" s="78"/>
      <c r="ER203" s="78"/>
      <c r="ES203" s="78"/>
      <c r="ET203" s="78"/>
      <c r="EU203" s="78"/>
      <c r="EV203" s="78"/>
      <c r="EW203" s="78"/>
      <c r="EX203" s="78"/>
      <c r="EY203" s="78"/>
      <c r="EZ203" s="78"/>
      <c r="FA203" s="78"/>
      <c r="FB203" s="78"/>
      <c r="FC203" s="78"/>
      <c r="FD203" s="78"/>
      <c r="FE203" s="78"/>
      <c r="FF203" s="78"/>
      <c r="FG203" s="78"/>
      <c r="FH203" s="78"/>
      <c r="FI203" s="78"/>
      <c r="FJ203" s="78"/>
      <c r="FK203" s="78"/>
      <c r="FL203" s="78"/>
      <c r="FM203" s="78"/>
      <c r="FN203" s="78"/>
      <c r="FO203" s="78"/>
      <c r="FP203" s="78"/>
      <c r="FQ203" s="78"/>
      <c r="FR203" s="78"/>
      <c r="FS203" s="78"/>
      <c r="FT203" s="78"/>
      <c r="FU203" s="78"/>
      <c r="FV203" s="78"/>
      <c r="FW203" s="78"/>
      <c r="FX203" s="78"/>
      <c r="FY203" s="78"/>
      <c r="FZ203" s="78"/>
      <c r="GA203" s="78"/>
      <c r="GB203" s="78"/>
      <c r="GC203" s="78"/>
      <c r="GD203" s="78"/>
      <c r="GE203" s="78"/>
      <c r="GF203" s="78"/>
      <c r="GG203" s="78"/>
      <c r="GH203" s="78"/>
      <c r="GI203" s="78"/>
      <c r="GJ203" s="78"/>
      <c r="GK203" s="78"/>
      <c r="GL203" s="78"/>
      <c r="GM203" s="78"/>
      <c r="GN203" s="78"/>
      <c r="GO203" s="78"/>
      <c r="GP203" s="78"/>
      <c r="GQ203" s="78"/>
      <c r="GR203" s="78"/>
      <c r="GS203" s="78"/>
      <c r="GT203" s="78"/>
      <c r="GU203" s="78"/>
      <c r="GV203" s="78"/>
      <c r="GW203" s="78"/>
      <c r="GX203" s="78"/>
      <c r="GY203" s="78"/>
      <c r="GZ203" s="78"/>
      <c r="HA203" s="78"/>
      <c r="HB203" s="78"/>
      <c r="HC203" s="78"/>
      <c r="HD203" s="78"/>
      <c r="HE203" s="78"/>
      <c r="HF203" s="78"/>
      <c r="HG203" s="78"/>
      <c r="HH203" s="78"/>
      <c r="HI203" s="78"/>
      <c r="HJ203" s="78"/>
      <c r="HK203" s="78"/>
      <c r="HL203" s="78"/>
      <c r="HM203" s="78"/>
      <c r="HN203" s="78"/>
      <c r="HO203" s="78"/>
      <c r="HP203" s="78"/>
      <c r="HQ203" s="78"/>
      <c r="HR203" s="78"/>
      <c r="HS203" s="78"/>
      <c r="HT203" s="78"/>
      <c r="HU203" s="78"/>
      <c r="HV203" s="78"/>
      <c r="HW203" s="78"/>
      <c r="HX203" s="78"/>
      <c r="HY203" s="78"/>
      <c r="HZ203" s="78"/>
      <c r="IA203" s="78"/>
      <c r="IB203" s="78"/>
      <c r="IC203" s="78"/>
      <c r="ID203" s="78"/>
      <c r="IE203" s="78"/>
      <c r="IF203" s="78"/>
      <c r="IG203" s="78"/>
      <c r="IH203" s="78"/>
      <c r="II203" s="78"/>
      <c r="IJ203" s="78"/>
      <c r="IK203" s="78"/>
      <c r="IL203" s="78"/>
      <c r="IM203" s="78"/>
      <c r="IN203" s="78"/>
      <c r="IO203" s="78"/>
      <c r="IP203" s="78"/>
      <c r="IQ203" s="78"/>
      <c r="IR203" s="78"/>
      <c r="IS203" s="78"/>
      <c r="IT203" s="78"/>
      <c r="IU203" s="78"/>
      <c r="IV203" s="78"/>
      <c r="IW203" s="78"/>
      <c r="IX203" s="78"/>
      <c r="IY203" s="78"/>
      <c r="IZ203" s="78"/>
      <c r="JA203" s="78"/>
      <c r="JB203" s="78"/>
      <c r="JC203" s="78"/>
      <c r="JD203" s="78"/>
      <c r="JE203" s="78"/>
      <c r="JF203" s="78"/>
      <c r="JG203" s="78"/>
      <c r="JH203" s="78"/>
      <c r="JI203" s="78"/>
      <c r="JJ203" s="78"/>
      <c r="JK203" s="78"/>
      <c r="JL203" s="78"/>
      <c r="JM203" s="78"/>
      <c r="JN203" s="78"/>
      <c r="JO203" s="78"/>
      <c r="JP203" s="78"/>
      <c r="JQ203" s="78"/>
      <c r="JR203" s="78"/>
      <c r="JS203" s="78"/>
      <c r="JT203" s="78"/>
      <c r="JU203" s="78"/>
      <c r="JV203" s="78"/>
      <c r="JW203" s="78"/>
      <c r="JX203" s="78"/>
      <c r="JY203" s="78"/>
      <c r="JZ203" s="78"/>
      <c r="KA203" s="78"/>
      <c r="KB203" s="78"/>
      <c r="KC203" s="78"/>
      <c r="KD203" s="78"/>
      <c r="KE203" s="78"/>
      <c r="KF203" s="78"/>
      <c r="KG203" s="78"/>
      <c r="KH203" s="78"/>
      <c r="KI203" s="78"/>
      <c r="KJ203" s="78"/>
      <c r="KK203" s="78"/>
      <c r="KL203" s="78"/>
      <c r="KM203" s="78"/>
      <c r="KN203" s="78"/>
      <c r="KO203" s="78"/>
      <c r="KP203" s="78"/>
      <c r="KQ203" s="78"/>
      <c r="KR203" s="78"/>
      <c r="KS203" s="78"/>
      <c r="KT203" s="78"/>
      <c r="KU203" s="78"/>
      <c r="KV203" s="78"/>
      <c r="KW203" s="78"/>
      <c r="KX203" s="78"/>
      <c r="KY203" s="78"/>
      <c r="KZ203" s="78"/>
      <c r="LA203" s="78"/>
      <c r="LB203" s="78"/>
      <c r="LC203" s="78"/>
      <c r="LD203" s="78"/>
      <c r="LE203" s="78"/>
      <c r="LF203" s="78"/>
      <c r="LG203" s="78"/>
      <c r="LH203" s="78"/>
      <c r="LI203" s="78"/>
      <c r="LJ203" s="78"/>
      <c r="LK203" s="78"/>
      <c r="LL203" s="78"/>
      <c r="LM203" s="78"/>
      <c r="LN203" s="78"/>
      <c r="LO203" s="78"/>
      <c r="LP203" s="78"/>
      <c r="LQ203" s="78"/>
      <c r="LR203" s="78"/>
      <c r="LS203" s="78"/>
      <c r="LT203" s="78"/>
      <c r="LU203" s="78"/>
      <c r="LV203" s="78"/>
      <c r="LW203" s="78"/>
      <c r="LX203" s="78"/>
      <c r="LY203" s="78"/>
      <c r="LZ203" s="78"/>
      <c r="MA203" s="78"/>
      <c r="MB203" s="78"/>
      <c r="MC203" s="78"/>
      <c r="MD203" s="78"/>
      <c r="ME203" s="78"/>
      <c r="MF203" s="78"/>
      <c r="MG203" s="78"/>
      <c r="MH203" s="78"/>
      <c r="MI203" s="78"/>
      <c r="MJ203" s="78"/>
      <c r="MK203" s="78"/>
      <c r="ML203" s="78"/>
      <c r="MM203" s="78"/>
      <c r="MN203" s="78"/>
      <c r="MO203" s="78"/>
      <c r="MP203" s="78"/>
      <c r="MQ203" s="78"/>
      <c r="MR203" s="78"/>
      <c r="MS203" s="78"/>
      <c r="MT203" s="78"/>
      <c r="MU203" s="78"/>
      <c r="MV203" s="78"/>
      <c r="MW203" s="78"/>
      <c r="MX203" s="78"/>
      <c r="MY203" s="78"/>
      <c r="MZ203" s="78"/>
      <c r="NA203" s="78"/>
      <c r="NB203" s="78"/>
      <c r="NC203" s="78"/>
      <c r="ND203" s="78"/>
      <c r="NE203" s="78"/>
      <c r="NF203" s="78"/>
      <c r="NG203" s="78"/>
      <c r="NH203" s="78"/>
      <c r="NI203" s="78"/>
      <c r="NJ203" s="78"/>
      <c r="NK203" s="78"/>
      <c r="NL203" s="78"/>
      <c r="NM203" s="78"/>
      <c r="NN203" s="78"/>
      <c r="NO203" s="78"/>
      <c r="NP203" s="78"/>
      <c r="NQ203" s="78"/>
      <c r="NR203" s="78"/>
      <c r="NS203" s="78"/>
      <c r="NT203" s="78"/>
      <c r="NU203" s="78"/>
      <c r="NV203" s="78"/>
      <c r="NW203" s="78"/>
      <c r="NX203" s="78"/>
      <c r="NY203" s="78"/>
      <c r="NZ203" s="78"/>
      <c r="OA203" s="78"/>
      <c r="OB203" s="78"/>
      <c r="OC203" s="78"/>
      <c r="OD203" s="78"/>
      <c r="OE203" s="78"/>
      <c r="OF203" s="78"/>
      <c r="OG203" s="78"/>
      <c r="OH203" s="78"/>
      <c r="OI203" s="78"/>
      <c r="OJ203" s="78"/>
      <c r="OK203" s="78"/>
      <c r="OL203" s="78"/>
      <c r="OM203" s="78"/>
      <c r="ON203" s="78"/>
      <c r="OO203" s="78"/>
      <c r="OP203" s="78"/>
      <c r="OQ203" s="78"/>
      <c r="OR203" s="78"/>
      <c r="OS203" s="78"/>
      <c r="OT203" s="78"/>
      <c r="OU203" s="78"/>
      <c r="OV203" s="78"/>
      <c r="OW203" s="78"/>
      <c r="OX203" s="78"/>
      <c r="OY203" s="78"/>
      <c r="OZ203" s="78"/>
      <c r="PA203" s="78"/>
      <c r="PB203" s="78"/>
      <c r="PC203" s="78"/>
      <c r="PD203" s="78"/>
      <c r="PE203" s="78"/>
      <c r="PF203" s="78"/>
      <c r="PG203" s="78"/>
      <c r="PH203" s="78"/>
      <c r="PI203" s="78"/>
      <c r="PJ203" s="78"/>
      <c r="PK203" s="78"/>
      <c r="PL203" s="78"/>
      <c r="PM203" s="78"/>
      <c r="PN203" s="78"/>
      <c r="PO203" s="78"/>
      <c r="PP203" s="78"/>
      <c r="PQ203" s="78"/>
      <c r="PR203" s="78"/>
      <c r="PS203" s="78"/>
      <c r="PT203" s="78"/>
      <c r="PU203" s="78"/>
      <c r="PV203" s="78"/>
      <c r="PW203" s="78"/>
      <c r="PX203" s="78"/>
      <c r="PY203" s="78"/>
      <c r="PZ203" s="78"/>
      <c r="QA203" s="78"/>
      <c r="QB203" s="78"/>
      <c r="QC203" s="78"/>
      <c r="QD203" s="78"/>
      <c r="QE203" s="78"/>
      <c r="QF203" s="78"/>
      <c r="QG203" s="78"/>
      <c r="QH203" s="78"/>
      <c r="QI203" s="78"/>
      <c r="QJ203" s="78"/>
      <c r="QK203" s="78"/>
      <c r="QL203" s="78"/>
      <c r="QM203" s="78"/>
      <c r="QN203" s="78"/>
      <c r="QO203" s="78"/>
      <c r="QP203" s="78"/>
      <c r="QQ203" s="78"/>
      <c r="QR203" s="78"/>
      <c r="QS203" s="78"/>
      <c r="QT203" s="78"/>
      <c r="QU203" s="78"/>
      <c r="QV203" s="78"/>
      <c r="QW203" s="78"/>
      <c r="QX203" s="78"/>
      <c r="QY203" s="78"/>
      <c r="QZ203" s="78"/>
      <c r="RA203" s="78"/>
      <c r="RB203" s="78"/>
      <c r="RC203" s="78"/>
      <c r="RD203" s="78"/>
      <c r="RE203" s="78"/>
      <c r="RF203" s="78"/>
      <c r="RG203" s="78"/>
      <c r="RH203" s="78"/>
      <c r="RI203" s="78"/>
      <c r="RJ203" s="78"/>
      <c r="RK203" s="78"/>
      <c r="RL203" s="78"/>
      <c r="RM203" s="78"/>
      <c r="RN203" s="78"/>
      <c r="RO203" s="78"/>
      <c r="RP203" s="78"/>
      <c r="RQ203" s="78"/>
      <c r="RR203" s="78"/>
      <c r="RS203" s="78"/>
      <c r="RT203" s="78"/>
      <c r="RU203" s="78"/>
      <c r="RV203" s="78"/>
      <c r="RW203" s="78"/>
      <c r="RX203" s="78"/>
      <c r="RY203" s="78"/>
      <c r="RZ203" s="78"/>
      <c r="SA203" s="78"/>
      <c r="SB203" s="78"/>
      <c r="SC203" s="78"/>
      <c r="SD203" s="78"/>
      <c r="SE203" s="78"/>
      <c r="SF203" s="78"/>
      <c r="SG203" s="78"/>
      <c r="SH203" s="78"/>
      <c r="SI203" s="78"/>
      <c r="SJ203" s="78"/>
      <c r="SK203" s="78"/>
      <c r="SL203" s="78"/>
      <c r="SM203" s="78"/>
      <c r="SN203" s="78"/>
      <c r="SO203" s="78"/>
      <c r="SP203" s="78"/>
      <c r="SQ203" s="78"/>
      <c r="SR203" s="78"/>
      <c r="SS203" s="78"/>
      <c r="ST203" s="78"/>
      <c r="SU203" s="78"/>
      <c r="SV203" s="78"/>
      <c r="SW203" s="78"/>
      <c r="SX203" s="78"/>
      <c r="SY203" s="78"/>
      <c r="SZ203" s="78"/>
      <c r="TA203" s="78"/>
      <c r="TB203" s="78"/>
      <c r="TC203" s="78"/>
      <c r="TD203" s="78"/>
      <c r="TE203" s="78"/>
      <c r="TF203" s="78"/>
      <c r="TG203" s="78"/>
      <c r="TH203" s="78"/>
      <c r="TI203" s="78"/>
      <c r="TJ203" s="78"/>
      <c r="TK203" s="78"/>
      <c r="TL203" s="78"/>
      <c r="TM203" s="78"/>
      <c r="TN203" s="78"/>
      <c r="TO203" s="78"/>
      <c r="TP203" s="78"/>
      <c r="TQ203" s="78"/>
      <c r="TR203" s="78"/>
      <c r="TS203" s="78"/>
      <c r="TT203" s="78"/>
      <c r="TU203" s="78"/>
      <c r="TV203" s="78"/>
      <c r="TW203" s="78"/>
      <c r="TX203" s="78"/>
      <c r="TY203" s="78"/>
      <c r="TZ203" s="78"/>
      <c r="UA203" s="78"/>
      <c r="UB203" s="78"/>
      <c r="UC203" s="78"/>
      <c r="UD203" s="78"/>
      <c r="UE203" s="78"/>
      <c r="UF203" s="78"/>
      <c r="UG203" s="78"/>
      <c r="UH203" s="78"/>
      <c r="UI203" s="78"/>
      <c r="UJ203" s="78"/>
      <c r="UK203" s="78"/>
      <c r="UL203" s="78"/>
      <c r="UM203" s="78"/>
      <c r="UN203" s="78"/>
      <c r="UO203" s="78"/>
      <c r="UP203" s="78"/>
      <c r="UQ203" s="78"/>
      <c r="UR203" s="78"/>
      <c r="US203" s="78"/>
      <c r="UT203" s="78"/>
      <c r="UU203" s="78"/>
      <c r="UV203" s="78"/>
      <c r="UW203" s="78"/>
      <c r="UX203" s="78"/>
      <c r="UY203" s="78"/>
      <c r="UZ203" s="78"/>
      <c r="VA203" s="78"/>
      <c r="VB203" s="78"/>
      <c r="VC203" s="78"/>
      <c r="VD203" s="78"/>
      <c r="VE203" s="78"/>
      <c r="VF203" s="78"/>
      <c r="VG203" s="78"/>
      <c r="VH203" s="78"/>
      <c r="VI203" s="78"/>
      <c r="VJ203" s="78"/>
      <c r="VK203" s="78"/>
      <c r="VL203" s="78"/>
      <c r="VM203" s="78"/>
      <c r="VN203" s="78"/>
      <c r="VO203" s="78"/>
      <c r="VP203" s="78"/>
      <c r="VQ203" s="78"/>
      <c r="VR203" s="78"/>
      <c r="VS203" s="78"/>
      <c r="VT203" s="78"/>
      <c r="VU203" s="78"/>
      <c r="VV203" s="78"/>
      <c r="VW203" s="78"/>
      <c r="VX203" s="78"/>
      <c r="VY203" s="78"/>
      <c r="VZ203" s="78"/>
      <c r="WA203" s="78"/>
      <c r="WB203" s="78"/>
      <c r="WC203" s="78"/>
      <c r="WD203" s="78"/>
      <c r="WE203" s="78"/>
      <c r="WF203" s="78"/>
      <c r="WG203" s="78"/>
      <c r="WH203" s="78"/>
      <c r="WI203" s="78"/>
      <c r="WJ203" s="78"/>
      <c r="WK203" s="78"/>
      <c r="WL203" s="78"/>
      <c r="WM203" s="78"/>
      <c r="WN203" s="78"/>
      <c r="WO203" s="78"/>
      <c r="WP203" s="78"/>
      <c r="WQ203" s="78"/>
      <c r="WR203" s="78"/>
      <c r="WS203" s="78"/>
      <c r="WT203" s="78"/>
      <c r="WU203" s="78"/>
      <c r="WV203" s="78"/>
      <c r="WW203" s="78"/>
      <c r="WX203" s="78"/>
      <c r="WY203" s="78"/>
      <c r="WZ203" s="78"/>
      <c r="XA203" s="78"/>
      <c r="XB203" s="78"/>
      <c r="XC203" s="78"/>
      <c r="XD203" s="78"/>
      <c r="XE203" s="78"/>
      <c r="XF203" s="78"/>
      <c r="XG203" s="78"/>
      <c r="XH203" s="78"/>
      <c r="XI203" s="78"/>
      <c r="XJ203" s="78"/>
      <c r="XK203" s="78"/>
      <c r="XL203" s="78"/>
      <c r="XM203" s="78"/>
      <c r="XN203" s="78"/>
      <c r="XO203" s="78"/>
      <c r="XP203" s="78"/>
      <c r="XQ203" s="78"/>
      <c r="XR203" s="78"/>
      <c r="XS203" s="78"/>
      <c r="XT203" s="78"/>
      <c r="XU203" s="78"/>
      <c r="XV203" s="78"/>
      <c r="XW203" s="78"/>
      <c r="XX203" s="78"/>
      <c r="XY203" s="78"/>
      <c r="XZ203" s="78"/>
      <c r="YA203" s="78"/>
      <c r="YB203" s="78"/>
      <c r="YC203" s="78"/>
      <c r="YD203" s="78"/>
      <c r="YE203" s="78"/>
      <c r="YF203" s="78"/>
      <c r="YG203" s="78"/>
      <c r="YH203" s="78"/>
      <c r="YI203" s="78"/>
      <c r="YJ203" s="78"/>
      <c r="YK203" s="78"/>
      <c r="YL203" s="78"/>
      <c r="YM203" s="78"/>
      <c r="YN203" s="78"/>
      <c r="YO203" s="78"/>
      <c r="YP203" s="78"/>
      <c r="YQ203" s="78"/>
      <c r="YR203" s="78"/>
      <c r="YS203" s="78"/>
      <c r="YT203" s="78"/>
      <c r="YU203" s="78"/>
      <c r="YV203" s="78"/>
      <c r="YW203" s="78"/>
      <c r="YX203" s="78"/>
      <c r="YY203" s="78"/>
      <c r="YZ203" s="78"/>
      <c r="ZA203" s="78"/>
      <c r="ZB203" s="78"/>
      <c r="ZC203" s="78"/>
      <c r="ZD203" s="78"/>
      <c r="ZE203" s="78"/>
      <c r="ZF203" s="78"/>
      <c r="ZG203" s="78"/>
      <c r="ZH203" s="78"/>
      <c r="ZI203" s="78"/>
      <c r="ZJ203" s="78"/>
      <c r="ZK203" s="78"/>
      <c r="ZL203" s="78"/>
      <c r="ZM203" s="78"/>
      <c r="ZN203" s="78"/>
      <c r="ZO203" s="78"/>
      <c r="ZP203" s="78"/>
      <c r="ZQ203" s="78"/>
      <c r="ZR203" s="78"/>
      <c r="ZS203" s="78"/>
      <c r="ZT203" s="78"/>
      <c r="ZU203" s="78"/>
      <c r="ZV203" s="78"/>
      <c r="ZW203" s="78"/>
      <c r="ZX203" s="78"/>
      <c r="ZY203" s="78"/>
      <c r="ZZ203" s="78"/>
      <c r="AAA203" s="78"/>
      <c r="AAB203" s="78"/>
      <c r="AAC203" s="78"/>
      <c r="AAD203" s="78"/>
      <c r="AAE203" s="78"/>
      <c r="AAF203" s="78"/>
      <c r="AAG203" s="78"/>
      <c r="AAH203" s="78"/>
      <c r="AAI203" s="78"/>
      <c r="AAJ203" s="78"/>
      <c r="AAK203" s="78"/>
      <c r="AAL203" s="78"/>
      <c r="AAM203" s="78"/>
      <c r="AAN203" s="78"/>
      <c r="AAO203" s="78"/>
      <c r="AAP203" s="78"/>
      <c r="AAQ203" s="78"/>
      <c r="AAR203" s="78"/>
      <c r="AAS203" s="78"/>
      <c r="AAT203" s="78"/>
      <c r="AAU203" s="78"/>
      <c r="AAV203" s="78"/>
      <c r="AAW203" s="78"/>
      <c r="AAX203" s="78"/>
      <c r="AAY203" s="78"/>
      <c r="AAZ203" s="78"/>
      <c r="ABA203" s="78"/>
      <c r="ABB203" s="78"/>
      <c r="ABC203" s="78"/>
      <c r="ABD203" s="78"/>
      <c r="ABE203" s="78"/>
      <c r="ABF203" s="78"/>
      <c r="ABG203" s="78"/>
      <c r="ABH203" s="78"/>
      <c r="ABI203" s="78"/>
      <c r="ABJ203" s="78"/>
      <c r="ABK203" s="78"/>
      <c r="ABL203" s="78"/>
      <c r="ABM203" s="78"/>
      <c r="ABN203" s="78"/>
      <c r="ABO203" s="78"/>
      <c r="ABP203" s="78"/>
      <c r="ABQ203" s="78"/>
      <c r="ABR203" s="78"/>
      <c r="ABS203" s="78"/>
      <c r="ABT203" s="78"/>
      <c r="ABU203" s="78"/>
      <c r="ABV203" s="78"/>
      <c r="ABW203" s="78"/>
      <c r="ABX203" s="78"/>
      <c r="ABY203" s="78"/>
      <c r="ABZ203" s="78"/>
      <c r="ACA203" s="78"/>
      <c r="ACB203" s="78"/>
      <c r="ACC203" s="78"/>
      <c r="ACD203" s="78"/>
      <c r="ACE203" s="78"/>
      <c r="ACF203" s="78"/>
      <c r="ACG203" s="78"/>
      <c r="ACH203" s="78"/>
      <c r="ACI203" s="78"/>
      <c r="ACJ203" s="78"/>
      <c r="ACK203" s="78"/>
      <c r="ACL203" s="78"/>
      <c r="ACM203" s="78"/>
      <c r="ACN203" s="78"/>
      <c r="ACO203" s="78"/>
      <c r="ACP203" s="78"/>
      <c r="ACQ203" s="78"/>
      <c r="ACR203" s="78"/>
      <c r="ACS203" s="78"/>
      <c r="ACT203" s="78"/>
      <c r="ACU203" s="78"/>
      <c r="ACV203" s="78"/>
      <c r="ACW203" s="78"/>
      <c r="ACX203" s="78"/>
      <c r="ACY203" s="78"/>
      <c r="ACZ203" s="78"/>
      <c r="ADA203" s="78"/>
    </row>
    <row r="204" spans="1:781" s="78" customFormat="1" ht="24" x14ac:dyDescent="0.3">
      <c r="A204" s="64">
        <v>3</v>
      </c>
      <c r="B204" s="114" t="s">
        <v>665</v>
      </c>
      <c r="C204" s="115" t="s">
        <v>73</v>
      </c>
      <c r="D204" s="116" t="s">
        <v>212</v>
      </c>
      <c r="E204" s="116"/>
      <c r="F204" s="116">
        <v>21</v>
      </c>
      <c r="G204" s="71"/>
      <c r="H204" s="116">
        <v>1</v>
      </c>
      <c r="I204" s="116" t="s">
        <v>41</v>
      </c>
      <c r="J204" s="116" t="s">
        <v>82</v>
      </c>
      <c r="K204" s="117">
        <v>1991</v>
      </c>
      <c r="L204" s="85">
        <v>33473</v>
      </c>
      <c r="M204" s="118">
        <v>75000</v>
      </c>
      <c r="N204" s="119"/>
      <c r="O204" s="119"/>
      <c r="P204" s="75" t="s">
        <v>666</v>
      </c>
      <c r="Q204" s="96" t="s">
        <v>667</v>
      </c>
      <c r="R204" s="54" t="s">
        <v>511</v>
      </c>
      <c r="S204" s="55" t="str">
        <f t="shared" si="41"/>
        <v>Pb Zn</v>
      </c>
      <c r="T204" s="56">
        <v>170</v>
      </c>
      <c r="U204" s="56"/>
      <c r="V204" s="56"/>
      <c r="W204" s="56">
        <v>5.6930213810062691</v>
      </c>
      <c r="X204" s="56">
        <v>1909</v>
      </c>
      <c r="Y204" s="56">
        <v>130</v>
      </c>
      <c r="Z204" s="56" t="s">
        <v>557</v>
      </c>
      <c r="AA204" s="12"/>
      <c r="AB204" s="57">
        <f t="shared" si="42"/>
        <v>3.9543342930942034E-2</v>
      </c>
      <c r="AC204" s="57">
        <f t="shared" si="43"/>
        <v>0</v>
      </c>
      <c r="AD204" s="57">
        <f t="shared" si="44"/>
        <v>0</v>
      </c>
      <c r="AE204" s="57">
        <f t="shared" si="45"/>
        <v>3.9543342930942034E-2</v>
      </c>
      <c r="AF204" s="58"/>
      <c r="AG204" s="58">
        <f t="shared" si="49"/>
        <v>0</v>
      </c>
      <c r="AH204" s="58">
        <f t="shared" si="50"/>
        <v>0</v>
      </c>
      <c r="AI204" s="58">
        <f t="shared" si="51"/>
        <v>3.9543342930942034E-2</v>
      </c>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c r="CV204" s="12"/>
      <c r="CW204" s="12"/>
      <c r="CX204" s="12"/>
      <c r="CY204" s="12"/>
      <c r="CZ204" s="12"/>
      <c r="DA204" s="12"/>
      <c r="DB204" s="12"/>
      <c r="DC204" s="12"/>
      <c r="DD204" s="12"/>
      <c r="DE204" s="12"/>
      <c r="DF204" s="12"/>
      <c r="DG204" s="12"/>
      <c r="DH204" s="12"/>
      <c r="DI204" s="12"/>
      <c r="DJ204" s="12"/>
      <c r="DK204" s="12"/>
      <c r="DL204" s="12"/>
      <c r="DM204" s="12"/>
      <c r="DN204" s="12"/>
      <c r="DO204" s="12"/>
      <c r="DP204" s="12"/>
      <c r="DQ204" s="12"/>
      <c r="DR204" s="12"/>
      <c r="DS204" s="12"/>
      <c r="DT204" s="12"/>
      <c r="DU204" s="12"/>
      <c r="DV204" s="12"/>
      <c r="DW204" s="12"/>
      <c r="DX204" s="12"/>
      <c r="DY204" s="12"/>
      <c r="DZ204" s="12"/>
      <c r="EA204" s="12"/>
      <c r="EB204" s="12"/>
      <c r="EC204" s="12"/>
      <c r="ED204" s="12"/>
      <c r="EE204" s="12"/>
      <c r="EF204" s="12"/>
      <c r="EG204" s="12"/>
      <c r="EH204" s="12"/>
      <c r="EI204" s="12"/>
      <c r="EJ204" s="12"/>
      <c r="EK204" s="12"/>
      <c r="EL204" s="12"/>
      <c r="EM204" s="12"/>
      <c r="EN204" s="12"/>
      <c r="EO204" s="12"/>
      <c r="EP204" s="12"/>
      <c r="EQ204" s="12"/>
      <c r="ER204" s="12"/>
      <c r="ES204" s="12"/>
      <c r="ET204" s="12"/>
      <c r="EU204" s="12"/>
      <c r="EV204" s="12"/>
      <c r="EW204" s="12"/>
      <c r="EX204" s="12"/>
      <c r="EY204" s="12"/>
      <c r="EZ204" s="12"/>
      <c r="FA204" s="12"/>
      <c r="FB204" s="12"/>
      <c r="FC204" s="12"/>
      <c r="FD204" s="12"/>
      <c r="FE204" s="12"/>
      <c r="FF204" s="12"/>
      <c r="FG204" s="12"/>
      <c r="FH204" s="12"/>
      <c r="FI204" s="12"/>
      <c r="FJ204" s="12"/>
      <c r="FK204" s="12"/>
      <c r="FL204" s="12"/>
      <c r="FM204" s="12"/>
      <c r="FN204" s="12"/>
      <c r="FO204" s="12"/>
      <c r="FP204" s="12"/>
      <c r="FQ204" s="12"/>
      <c r="FR204" s="12"/>
      <c r="FS204" s="12"/>
      <c r="FT204" s="12"/>
      <c r="FU204" s="12"/>
      <c r="FV204" s="12"/>
      <c r="FW204" s="12"/>
      <c r="FX204" s="12"/>
      <c r="FY204" s="12"/>
      <c r="FZ204" s="12"/>
      <c r="GA204" s="12"/>
      <c r="GB204" s="12"/>
      <c r="GC204" s="12"/>
      <c r="GD204" s="12"/>
      <c r="GE204" s="12"/>
      <c r="GF204" s="12"/>
      <c r="GG204" s="12"/>
      <c r="GH204" s="12"/>
      <c r="GI204" s="12"/>
      <c r="GJ204" s="12"/>
      <c r="GK204" s="12"/>
      <c r="GL204" s="12"/>
      <c r="GM204" s="12"/>
      <c r="GN204" s="12"/>
      <c r="GO204" s="12"/>
      <c r="GP204" s="12"/>
      <c r="GQ204" s="12"/>
      <c r="GR204" s="12"/>
      <c r="GS204" s="12"/>
      <c r="GT204" s="12"/>
      <c r="GU204" s="12"/>
      <c r="GV204" s="12"/>
      <c r="GW204" s="12"/>
      <c r="GX204" s="12"/>
      <c r="GY204" s="12"/>
      <c r="GZ204" s="12"/>
      <c r="HA204" s="12"/>
      <c r="HB204" s="12"/>
      <c r="HC204" s="12"/>
      <c r="HD204" s="12"/>
      <c r="HE204" s="12"/>
      <c r="HF204" s="12"/>
      <c r="HG204" s="12"/>
      <c r="HH204" s="12"/>
      <c r="HI204" s="12"/>
      <c r="HJ204" s="12"/>
      <c r="HK204" s="12"/>
      <c r="HL204" s="12"/>
      <c r="HM204" s="12"/>
      <c r="HN204" s="12"/>
      <c r="HO204" s="12"/>
      <c r="HP204" s="12"/>
      <c r="HQ204" s="12"/>
      <c r="HR204" s="12"/>
      <c r="HS204" s="12"/>
      <c r="HT204" s="12"/>
      <c r="HU204" s="12"/>
      <c r="HV204" s="12"/>
      <c r="HW204" s="12"/>
      <c r="HX204" s="12"/>
      <c r="HY204" s="12"/>
      <c r="HZ204" s="12"/>
      <c r="IA204" s="12"/>
      <c r="IB204" s="12"/>
      <c r="IC204" s="12"/>
      <c r="ID204" s="12"/>
      <c r="IE204" s="12"/>
      <c r="IF204" s="12"/>
      <c r="IG204" s="12"/>
      <c r="IH204" s="12"/>
      <c r="II204" s="12"/>
      <c r="IJ204" s="12"/>
      <c r="IK204" s="12"/>
      <c r="IL204" s="12"/>
      <c r="IM204" s="12"/>
      <c r="IN204" s="12"/>
      <c r="IO204" s="12"/>
      <c r="IP204" s="12"/>
      <c r="IQ204" s="12"/>
      <c r="IR204" s="12"/>
      <c r="IS204" s="12"/>
      <c r="IT204" s="12"/>
      <c r="IU204" s="12"/>
      <c r="IV204" s="12"/>
      <c r="IW204" s="12"/>
      <c r="IX204" s="12"/>
      <c r="IY204" s="12"/>
      <c r="IZ204" s="12"/>
      <c r="JA204" s="12"/>
      <c r="JB204" s="12"/>
      <c r="JC204" s="12"/>
      <c r="JD204" s="12"/>
      <c r="JE204" s="12"/>
      <c r="JF204" s="12"/>
      <c r="JG204" s="12"/>
      <c r="JH204" s="12"/>
      <c r="JI204" s="12"/>
      <c r="JJ204" s="12"/>
      <c r="JK204" s="12"/>
      <c r="JL204" s="12"/>
      <c r="JM204" s="12"/>
      <c r="JN204" s="12"/>
      <c r="JO204" s="12"/>
      <c r="JP204" s="12"/>
      <c r="JQ204" s="12"/>
      <c r="JR204" s="12"/>
      <c r="JS204" s="12"/>
      <c r="JT204" s="12"/>
      <c r="JU204" s="12"/>
      <c r="JV204" s="12"/>
      <c r="JW204" s="12"/>
      <c r="JX204" s="12"/>
      <c r="JY204" s="12"/>
      <c r="JZ204" s="12"/>
      <c r="KA204" s="12"/>
      <c r="KB204" s="12"/>
      <c r="KC204" s="12"/>
      <c r="KD204" s="12"/>
      <c r="KE204" s="12"/>
      <c r="KF204" s="12"/>
      <c r="KG204" s="12"/>
      <c r="KH204" s="12"/>
      <c r="KI204" s="12"/>
      <c r="KJ204" s="12"/>
      <c r="KK204" s="12"/>
      <c r="KL204" s="12"/>
      <c r="KM204" s="12"/>
      <c r="KN204" s="12"/>
      <c r="KO204" s="12"/>
      <c r="KP204" s="12"/>
      <c r="KQ204" s="12"/>
      <c r="KR204" s="12"/>
      <c r="KS204" s="12"/>
      <c r="KT204" s="12"/>
      <c r="KU204" s="12"/>
      <c r="KV204" s="12"/>
      <c r="KW204" s="12"/>
      <c r="KX204" s="12"/>
      <c r="KY204" s="12"/>
      <c r="KZ204" s="12"/>
      <c r="LA204" s="12"/>
      <c r="LB204" s="12"/>
      <c r="LC204" s="12"/>
      <c r="LD204" s="12"/>
      <c r="LE204" s="12"/>
      <c r="LF204" s="12"/>
      <c r="LG204" s="12"/>
      <c r="LH204" s="12"/>
      <c r="LI204" s="12"/>
      <c r="LJ204" s="12"/>
      <c r="LK204" s="12"/>
      <c r="LL204" s="12"/>
      <c r="LM204" s="12"/>
      <c r="LN204" s="12"/>
      <c r="LO204" s="12"/>
      <c r="LP204" s="12"/>
      <c r="LQ204" s="12"/>
      <c r="LR204" s="12"/>
      <c r="LS204" s="12"/>
      <c r="LT204" s="12"/>
      <c r="LU204" s="12"/>
      <c r="LV204" s="12"/>
      <c r="LW204" s="12"/>
      <c r="LX204" s="12"/>
      <c r="LY204" s="12"/>
      <c r="LZ204" s="12"/>
      <c r="MA204" s="12"/>
      <c r="MB204" s="12"/>
      <c r="MC204" s="12"/>
      <c r="MD204" s="12"/>
      <c r="ME204" s="12"/>
      <c r="MF204" s="12"/>
      <c r="MG204" s="12"/>
      <c r="MH204" s="12"/>
      <c r="MI204" s="12"/>
      <c r="MJ204" s="12"/>
      <c r="MK204" s="12"/>
      <c r="ML204" s="12"/>
      <c r="MM204" s="12"/>
      <c r="MN204" s="12"/>
      <c r="MO204" s="12"/>
      <c r="MP204" s="12"/>
      <c r="MQ204" s="12"/>
      <c r="MR204" s="12"/>
      <c r="MS204" s="12"/>
      <c r="MT204" s="12"/>
      <c r="MU204" s="12"/>
      <c r="MV204" s="12"/>
      <c r="MW204" s="12"/>
      <c r="MX204" s="12"/>
      <c r="MY204" s="12"/>
      <c r="MZ204" s="12"/>
      <c r="NA204" s="12"/>
      <c r="NB204" s="12"/>
      <c r="NC204" s="12"/>
      <c r="ND204" s="12"/>
      <c r="NE204" s="12"/>
      <c r="NF204" s="12"/>
      <c r="NG204" s="12"/>
      <c r="NH204" s="12"/>
      <c r="NI204" s="12"/>
      <c r="NJ204" s="12"/>
      <c r="NK204" s="12"/>
      <c r="NL204" s="12"/>
      <c r="NM204" s="12"/>
      <c r="NN204" s="12"/>
      <c r="NO204" s="12"/>
      <c r="NP204" s="12"/>
      <c r="NQ204" s="12"/>
      <c r="NR204" s="12"/>
      <c r="NS204" s="12"/>
      <c r="NT204" s="12"/>
      <c r="NU204" s="12"/>
      <c r="NV204" s="12"/>
      <c r="NW204" s="12"/>
      <c r="NX204" s="12"/>
      <c r="NY204" s="12"/>
      <c r="NZ204" s="12"/>
      <c r="OA204" s="12"/>
      <c r="OB204" s="12"/>
      <c r="OC204" s="12"/>
      <c r="OD204" s="12"/>
      <c r="OE204" s="12"/>
      <c r="OF204" s="12"/>
      <c r="OG204" s="12"/>
      <c r="OH204" s="12"/>
      <c r="OI204" s="12"/>
      <c r="OJ204" s="12"/>
      <c r="OK204" s="12"/>
      <c r="OL204" s="12"/>
      <c r="OM204" s="12"/>
      <c r="ON204" s="12"/>
      <c r="OO204" s="12"/>
      <c r="OP204" s="12"/>
      <c r="OQ204" s="12"/>
      <c r="OR204" s="12"/>
      <c r="OS204" s="12"/>
      <c r="OT204" s="12"/>
      <c r="OU204" s="12"/>
      <c r="OV204" s="12"/>
      <c r="OW204" s="12"/>
      <c r="OX204" s="12"/>
      <c r="OY204" s="12"/>
      <c r="OZ204" s="12"/>
      <c r="PA204" s="12"/>
      <c r="PB204" s="12"/>
      <c r="PC204" s="12"/>
      <c r="PD204" s="12"/>
      <c r="PE204" s="12"/>
      <c r="PF204" s="12"/>
      <c r="PG204" s="12"/>
      <c r="PH204" s="12"/>
      <c r="PI204" s="12"/>
      <c r="PJ204" s="12"/>
      <c r="PK204" s="12"/>
      <c r="PL204" s="12"/>
      <c r="PM204" s="12"/>
      <c r="PN204" s="12"/>
      <c r="PO204" s="12"/>
      <c r="PP204" s="12"/>
      <c r="PQ204" s="12"/>
      <c r="PR204" s="12"/>
      <c r="PS204" s="12"/>
      <c r="PT204" s="12"/>
      <c r="PU204" s="12"/>
      <c r="PV204" s="12"/>
      <c r="PW204" s="12"/>
      <c r="PX204" s="12"/>
      <c r="PY204" s="12"/>
      <c r="PZ204" s="12"/>
      <c r="QA204" s="12"/>
      <c r="QB204" s="12"/>
      <c r="QC204" s="12"/>
      <c r="QD204" s="12"/>
      <c r="QE204" s="12"/>
      <c r="QF204" s="12"/>
      <c r="QG204" s="12"/>
      <c r="QH204" s="12"/>
      <c r="QI204" s="12"/>
      <c r="QJ204" s="12"/>
      <c r="QK204" s="12"/>
      <c r="QL204" s="12"/>
      <c r="QM204" s="12"/>
      <c r="QN204" s="12"/>
      <c r="QO204" s="12"/>
      <c r="QP204" s="12"/>
      <c r="QQ204" s="12"/>
      <c r="QR204" s="12"/>
      <c r="QS204" s="12"/>
      <c r="QT204" s="12"/>
      <c r="QU204" s="12"/>
      <c r="QV204" s="12"/>
      <c r="QW204" s="12"/>
      <c r="QX204" s="12"/>
      <c r="QY204" s="12"/>
      <c r="QZ204" s="12"/>
      <c r="RA204" s="12"/>
      <c r="RB204" s="12"/>
      <c r="RC204" s="12"/>
      <c r="RD204" s="12"/>
      <c r="RE204" s="12"/>
      <c r="RF204" s="12"/>
      <c r="RG204" s="12"/>
      <c r="RH204" s="12"/>
      <c r="RI204" s="12"/>
      <c r="RJ204" s="12"/>
      <c r="RK204" s="12"/>
      <c r="RL204" s="12"/>
      <c r="RM204" s="12"/>
      <c r="RN204" s="12"/>
      <c r="RO204" s="12"/>
      <c r="RP204" s="12"/>
      <c r="RQ204" s="12"/>
      <c r="RR204" s="12"/>
      <c r="RS204" s="12"/>
      <c r="RT204" s="12"/>
      <c r="RU204" s="12"/>
      <c r="RV204" s="12"/>
      <c r="RW204" s="12"/>
      <c r="RX204" s="12"/>
      <c r="RY204" s="12"/>
      <c r="RZ204" s="12"/>
      <c r="SA204" s="12"/>
      <c r="SB204" s="12"/>
      <c r="SC204" s="12"/>
      <c r="SD204" s="12"/>
      <c r="SE204" s="12"/>
      <c r="SF204" s="12"/>
      <c r="SG204" s="12"/>
      <c r="SH204" s="12"/>
      <c r="SI204" s="12"/>
      <c r="SJ204" s="12"/>
      <c r="SK204" s="12"/>
      <c r="SL204" s="12"/>
      <c r="SM204" s="12"/>
      <c r="SN204" s="12"/>
      <c r="SO204" s="12"/>
      <c r="SP204" s="12"/>
      <c r="SQ204" s="12"/>
      <c r="SR204" s="12"/>
      <c r="SS204" s="12"/>
      <c r="ST204" s="12"/>
      <c r="SU204" s="12"/>
      <c r="SV204" s="12"/>
      <c r="SW204" s="12"/>
      <c r="SX204" s="12"/>
      <c r="SY204" s="12"/>
      <c r="SZ204" s="12"/>
      <c r="TA204" s="12"/>
      <c r="TB204" s="12"/>
      <c r="TC204" s="12"/>
      <c r="TD204" s="12"/>
      <c r="TE204" s="12"/>
      <c r="TF204" s="12"/>
      <c r="TG204" s="12"/>
      <c r="TH204" s="12"/>
      <c r="TI204" s="12"/>
      <c r="TJ204" s="12"/>
      <c r="TK204" s="12"/>
      <c r="TL204" s="12"/>
      <c r="TM204" s="12"/>
      <c r="TN204" s="12"/>
      <c r="TO204" s="12"/>
      <c r="TP204" s="12"/>
      <c r="TQ204" s="12"/>
      <c r="TR204" s="12"/>
      <c r="TS204" s="12"/>
      <c r="TT204" s="12"/>
      <c r="TU204" s="12"/>
      <c r="TV204" s="12"/>
      <c r="TW204" s="12"/>
      <c r="TX204" s="12"/>
      <c r="TY204" s="12"/>
      <c r="TZ204" s="12"/>
      <c r="UA204" s="12"/>
      <c r="UB204" s="12"/>
      <c r="UC204" s="12"/>
      <c r="UD204" s="12"/>
      <c r="UE204" s="12"/>
      <c r="UF204" s="12"/>
      <c r="UG204" s="12"/>
      <c r="UH204" s="12"/>
      <c r="UI204" s="12"/>
      <c r="UJ204" s="12"/>
      <c r="UK204" s="12"/>
      <c r="UL204" s="12"/>
      <c r="UM204" s="12"/>
      <c r="UN204" s="12"/>
      <c r="UO204" s="12"/>
      <c r="UP204" s="12"/>
      <c r="UQ204" s="12"/>
      <c r="UR204" s="12"/>
      <c r="US204" s="12"/>
      <c r="UT204" s="12"/>
      <c r="UU204" s="12"/>
      <c r="UV204" s="12"/>
      <c r="UW204" s="12"/>
      <c r="UX204" s="12"/>
      <c r="UY204" s="12"/>
      <c r="UZ204" s="12"/>
      <c r="VA204" s="12"/>
      <c r="VB204" s="12"/>
      <c r="VC204" s="12"/>
      <c r="VD204" s="12"/>
      <c r="VE204" s="12"/>
      <c r="VF204" s="12"/>
      <c r="VG204" s="12"/>
      <c r="VH204" s="12"/>
      <c r="VI204" s="12"/>
      <c r="VJ204" s="12"/>
      <c r="VK204" s="12"/>
      <c r="VL204" s="12"/>
      <c r="VM204" s="12"/>
      <c r="VN204" s="12"/>
      <c r="VO204" s="12"/>
      <c r="VP204" s="12"/>
      <c r="VQ204" s="12"/>
      <c r="VR204" s="12"/>
      <c r="VS204" s="12"/>
      <c r="VT204" s="12"/>
      <c r="VU204" s="12"/>
      <c r="VV204" s="12"/>
      <c r="VW204" s="12"/>
      <c r="VX204" s="12"/>
      <c r="VY204" s="12"/>
      <c r="VZ204" s="12"/>
      <c r="WA204" s="12"/>
      <c r="WB204" s="12"/>
      <c r="WC204" s="12"/>
      <c r="WD204" s="12"/>
      <c r="WE204" s="12"/>
      <c r="WF204" s="12"/>
      <c r="WG204" s="12"/>
      <c r="WH204" s="12"/>
      <c r="WI204" s="12"/>
      <c r="WJ204" s="12"/>
      <c r="WK204" s="12"/>
      <c r="WL204" s="12"/>
      <c r="WM204" s="12"/>
      <c r="WN204" s="12"/>
      <c r="WO204" s="12"/>
      <c r="WP204" s="12"/>
      <c r="WQ204" s="12"/>
      <c r="WR204" s="12"/>
      <c r="WS204" s="12"/>
      <c r="WT204" s="12"/>
      <c r="WU204" s="12"/>
      <c r="WV204" s="12"/>
      <c r="WW204" s="12"/>
      <c r="WX204" s="12"/>
      <c r="WY204" s="12"/>
      <c r="WZ204" s="12"/>
      <c r="XA204" s="12"/>
      <c r="XB204" s="12"/>
      <c r="XC204" s="12"/>
      <c r="XD204" s="12"/>
      <c r="XE204" s="12"/>
      <c r="XF204" s="12"/>
      <c r="XG204" s="12"/>
      <c r="XH204" s="12"/>
      <c r="XI204" s="12"/>
      <c r="XJ204" s="12"/>
      <c r="XK204" s="12"/>
      <c r="XL204" s="12"/>
      <c r="XM204" s="12"/>
      <c r="XN204" s="12"/>
      <c r="XO204" s="12"/>
      <c r="XP204" s="12"/>
      <c r="XQ204" s="12"/>
      <c r="XR204" s="12"/>
      <c r="XS204" s="12"/>
      <c r="XT204" s="12"/>
      <c r="XU204" s="12"/>
      <c r="XV204" s="12"/>
      <c r="XW204" s="12"/>
      <c r="XX204" s="12"/>
      <c r="XY204" s="12"/>
      <c r="XZ204" s="12"/>
      <c r="YA204" s="12"/>
      <c r="YB204" s="12"/>
      <c r="YC204" s="12"/>
      <c r="YD204" s="12"/>
      <c r="YE204" s="12"/>
      <c r="YF204" s="12"/>
      <c r="YG204" s="12"/>
      <c r="YH204" s="12"/>
      <c r="YI204" s="12"/>
      <c r="YJ204" s="12"/>
      <c r="YK204" s="12"/>
      <c r="YL204" s="12"/>
      <c r="YM204" s="12"/>
      <c r="YN204" s="12"/>
      <c r="YO204" s="12"/>
      <c r="YP204" s="12"/>
      <c r="YQ204" s="12"/>
      <c r="YR204" s="12"/>
      <c r="YS204" s="12"/>
      <c r="YT204" s="12"/>
      <c r="YU204" s="12"/>
      <c r="YV204" s="12"/>
      <c r="YW204" s="12"/>
      <c r="YX204" s="12"/>
      <c r="YY204" s="12"/>
      <c r="YZ204" s="12"/>
      <c r="ZA204" s="12"/>
      <c r="ZB204" s="12"/>
      <c r="ZC204" s="12"/>
      <c r="ZD204" s="12"/>
      <c r="ZE204" s="12"/>
      <c r="ZF204" s="12"/>
      <c r="ZG204" s="12"/>
      <c r="ZH204" s="12"/>
      <c r="ZI204" s="12"/>
      <c r="ZJ204" s="12"/>
      <c r="ZK204" s="12"/>
      <c r="ZL204" s="12"/>
      <c r="ZM204" s="12"/>
      <c r="ZN204" s="12"/>
      <c r="ZO204" s="12"/>
      <c r="ZP204" s="12"/>
      <c r="ZQ204" s="12"/>
      <c r="ZR204" s="12"/>
      <c r="ZS204" s="12"/>
      <c r="ZT204" s="12"/>
      <c r="ZU204" s="12"/>
      <c r="ZV204" s="12"/>
      <c r="ZW204" s="12"/>
      <c r="ZX204" s="12"/>
      <c r="ZY204" s="12"/>
      <c r="ZZ204" s="12"/>
      <c r="AAA204" s="12"/>
      <c r="AAB204" s="12"/>
      <c r="AAC204" s="12"/>
      <c r="AAD204" s="12"/>
      <c r="AAE204" s="12"/>
      <c r="AAF204" s="12"/>
      <c r="AAG204" s="12"/>
      <c r="AAH204" s="12"/>
      <c r="AAI204" s="12"/>
      <c r="AAJ204" s="12"/>
      <c r="AAK204" s="12"/>
      <c r="AAL204" s="12"/>
      <c r="AAM204" s="12"/>
      <c r="AAN204" s="12"/>
      <c r="AAO204" s="12"/>
      <c r="AAP204" s="12"/>
      <c r="AAQ204" s="12"/>
      <c r="AAR204" s="12"/>
      <c r="AAS204" s="12"/>
      <c r="AAT204" s="12"/>
      <c r="AAU204" s="12"/>
      <c r="AAV204" s="12"/>
      <c r="AAW204" s="12"/>
      <c r="AAX204" s="12"/>
      <c r="AAY204" s="12"/>
      <c r="AAZ204" s="12"/>
      <c r="ABA204" s="12"/>
      <c r="ABB204" s="12"/>
      <c r="ABC204" s="12"/>
      <c r="ABD204" s="12"/>
      <c r="ABE204" s="12"/>
      <c r="ABF204" s="12"/>
      <c r="ABG204" s="12"/>
      <c r="ABH204" s="12"/>
      <c r="ABI204" s="12"/>
      <c r="ABJ204" s="12"/>
      <c r="ABK204" s="12"/>
      <c r="ABL204" s="12"/>
      <c r="ABM204" s="12"/>
      <c r="ABN204" s="12"/>
      <c r="ABO204" s="12"/>
      <c r="ABP204" s="12"/>
      <c r="ABQ204" s="12"/>
      <c r="ABR204" s="12"/>
      <c r="ABS204" s="12"/>
      <c r="ABT204" s="12"/>
      <c r="ABU204" s="12"/>
      <c r="ABV204" s="12"/>
      <c r="ABW204" s="12"/>
      <c r="ABX204" s="12"/>
      <c r="ABY204" s="12"/>
      <c r="ABZ204" s="12"/>
      <c r="ACA204" s="12"/>
      <c r="ACB204" s="12"/>
      <c r="ACC204" s="12"/>
      <c r="ACD204" s="12"/>
      <c r="ACE204" s="12"/>
      <c r="ACF204" s="12"/>
      <c r="ACG204" s="12"/>
      <c r="ACH204" s="12"/>
      <c r="ACI204" s="12"/>
      <c r="ACJ204" s="12"/>
      <c r="ACK204" s="12"/>
      <c r="ACL204" s="12"/>
      <c r="ACM204" s="12"/>
      <c r="ACN204" s="12"/>
      <c r="ACO204" s="12"/>
      <c r="ACP204" s="12"/>
      <c r="ACQ204" s="12"/>
      <c r="ACR204" s="12"/>
      <c r="ACS204" s="12"/>
      <c r="ACT204" s="12"/>
      <c r="ACU204" s="12"/>
      <c r="ACV204" s="12"/>
      <c r="ACW204" s="12"/>
      <c r="ACX204" s="12"/>
      <c r="ACY204" s="12"/>
      <c r="ACZ204" s="12"/>
      <c r="ADA204" s="12"/>
    </row>
    <row r="205" spans="1:781" s="78" customFormat="1" ht="36" x14ac:dyDescent="0.3">
      <c r="A205" s="64">
        <v>3</v>
      </c>
      <c r="B205" s="114" t="s">
        <v>668</v>
      </c>
      <c r="C205" s="115" t="s">
        <v>55</v>
      </c>
      <c r="D205" s="116" t="s">
        <v>212</v>
      </c>
      <c r="E205" s="116"/>
      <c r="F205" s="116"/>
      <c r="G205" s="71"/>
      <c r="H205" s="116">
        <v>1</v>
      </c>
      <c r="I205" s="116" t="s">
        <v>41</v>
      </c>
      <c r="J205" s="116" t="s">
        <v>82</v>
      </c>
      <c r="K205" s="117">
        <v>1991</v>
      </c>
      <c r="L205" s="85">
        <v>33242</v>
      </c>
      <c r="M205" s="118">
        <v>8000</v>
      </c>
      <c r="N205" s="119"/>
      <c r="O205" s="119"/>
      <c r="P205" s="75" t="s">
        <v>652</v>
      </c>
      <c r="Q205" s="96" t="s">
        <v>669</v>
      </c>
      <c r="R205" s="54"/>
      <c r="S205" s="55" t="str">
        <f t="shared" si="41"/>
        <v>Cu</v>
      </c>
      <c r="T205" s="56"/>
      <c r="U205" s="56"/>
      <c r="V205" s="56"/>
      <c r="W205" s="56"/>
      <c r="X205" s="56"/>
      <c r="Y205" s="56"/>
      <c r="Z205" s="56"/>
      <c r="AA205" s="12"/>
      <c r="AB205" s="57">
        <f t="shared" si="42"/>
        <v>4.2179565793004836E-3</v>
      </c>
      <c r="AC205" s="57">
        <f t="shared" si="43"/>
        <v>0</v>
      </c>
      <c r="AD205" s="57">
        <f t="shared" si="44"/>
        <v>0</v>
      </c>
      <c r="AE205" s="57">
        <f t="shared" si="45"/>
        <v>4.2179565793004836E-3</v>
      </c>
      <c r="AF205" s="58"/>
      <c r="AG205" s="58">
        <f t="shared" si="49"/>
        <v>0</v>
      </c>
      <c r="AH205" s="58">
        <f t="shared" si="50"/>
        <v>0</v>
      </c>
      <c r="AI205" s="58">
        <f t="shared" si="51"/>
        <v>4.2179565793004836E-3</v>
      </c>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c r="CV205" s="12"/>
      <c r="CW205" s="12"/>
      <c r="CX205" s="12"/>
      <c r="CY205" s="12"/>
      <c r="CZ205" s="12"/>
      <c r="DA205" s="12"/>
      <c r="DB205" s="12"/>
      <c r="DC205" s="12"/>
      <c r="DD205" s="12"/>
      <c r="DE205" s="12"/>
      <c r="DF205" s="12"/>
      <c r="DG205" s="12"/>
      <c r="DH205" s="12"/>
      <c r="DI205" s="12"/>
      <c r="DJ205" s="12"/>
      <c r="DK205" s="12"/>
      <c r="DL205" s="12"/>
      <c r="DM205" s="12"/>
      <c r="DN205" s="12"/>
      <c r="DO205" s="12"/>
      <c r="DP205" s="12"/>
      <c r="DQ205" s="12"/>
      <c r="DR205" s="12"/>
      <c r="DS205" s="12"/>
      <c r="DT205" s="12"/>
      <c r="DU205" s="12"/>
      <c r="DV205" s="12"/>
      <c r="DW205" s="12"/>
      <c r="DX205" s="12"/>
      <c r="DY205" s="12"/>
      <c r="DZ205" s="12"/>
      <c r="EA205" s="12"/>
      <c r="EB205" s="12"/>
      <c r="EC205" s="12"/>
      <c r="ED205" s="12"/>
      <c r="EE205" s="12"/>
      <c r="EF205" s="12"/>
      <c r="EG205" s="12"/>
      <c r="EH205" s="12"/>
      <c r="EI205" s="12"/>
      <c r="EJ205" s="12"/>
      <c r="EK205" s="12"/>
      <c r="EL205" s="12"/>
      <c r="EM205" s="12"/>
      <c r="EN205" s="12"/>
      <c r="EO205" s="12"/>
      <c r="EP205" s="12"/>
      <c r="EQ205" s="12"/>
      <c r="ER205" s="12"/>
      <c r="ES205" s="12"/>
      <c r="ET205" s="12"/>
      <c r="EU205" s="12"/>
      <c r="EV205" s="12"/>
      <c r="EW205" s="12"/>
      <c r="EX205" s="12"/>
      <c r="EY205" s="12"/>
      <c r="EZ205" s="12"/>
      <c r="FA205" s="12"/>
      <c r="FB205" s="12"/>
      <c r="FC205" s="12"/>
      <c r="FD205" s="12"/>
      <c r="FE205" s="12"/>
      <c r="FF205" s="12"/>
      <c r="FG205" s="12"/>
      <c r="FH205" s="12"/>
      <c r="FI205" s="12"/>
      <c r="FJ205" s="12"/>
      <c r="FK205" s="12"/>
      <c r="FL205" s="12"/>
      <c r="FM205" s="12"/>
      <c r="FN205" s="12"/>
      <c r="FO205" s="12"/>
      <c r="FP205" s="12"/>
      <c r="FQ205" s="12"/>
      <c r="FR205" s="12"/>
      <c r="FS205" s="12"/>
      <c r="FT205" s="12"/>
      <c r="FU205" s="12"/>
      <c r="FV205" s="12"/>
      <c r="FW205" s="12"/>
      <c r="FX205" s="12"/>
      <c r="FY205" s="12"/>
      <c r="FZ205" s="12"/>
      <c r="GA205" s="12"/>
      <c r="GB205" s="12"/>
      <c r="GC205" s="12"/>
      <c r="GD205" s="12"/>
      <c r="GE205" s="12"/>
      <c r="GF205" s="12"/>
      <c r="GG205" s="12"/>
      <c r="GH205" s="12"/>
      <c r="GI205" s="12"/>
      <c r="GJ205" s="12"/>
      <c r="GK205" s="12"/>
      <c r="GL205" s="12"/>
      <c r="GM205" s="12"/>
      <c r="GN205" s="12"/>
      <c r="GO205" s="12"/>
      <c r="GP205" s="12"/>
      <c r="GQ205" s="12"/>
      <c r="GR205" s="12"/>
      <c r="GS205" s="12"/>
      <c r="GT205" s="12"/>
      <c r="GU205" s="12"/>
      <c r="GV205" s="12"/>
      <c r="GW205" s="12"/>
      <c r="GX205" s="12"/>
      <c r="GY205" s="12"/>
      <c r="GZ205" s="12"/>
      <c r="HA205" s="12"/>
      <c r="HB205" s="12"/>
      <c r="HC205" s="12"/>
      <c r="HD205" s="12"/>
      <c r="HE205" s="12"/>
      <c r="HF205" s="12"/>
      <c r="HG205" s="12"/>
      <c r="HH205" s="12"/>
      <c r="HI205" s="12"/>
      <c r="HJ205" s="12"/>
      <c r="HK205" s="12"/>
      <c r="HL205" s="12"/>
      <c r="HM205" s="12"/>
      <c r="HN205" s="12"/>
      <c r="HO205" s="12"/>
      <c r="HP205" s="12"/>
      <c r="HQ205" s="12"/>
      <c r="HR205" s="12"/>
      <c r="HS205" s="12"/>
      <c r="HT205" s="12"/>
      <c r="HU205" s="12"/>
      <c r="HV205" s="12"/>
      <c r="HW205" s="12"/>
      <c r="HX205" s="12"/>
      <c r="HY205" s="12"/>
      <c r="HZ205" s="12"/>
      <c r="IA205" s="12"/>
      <c r="IB205" s="12"/>
      <c r="IC205" s="12"/>
      <c r="ID205" s="12"/>
      <c r="IE205" s="12"/>
      <c r="IF205" s="12"/>
      <c r="IG205" s="12"/>
      <c r="IH205" s="12"/>
      <c r="II205" s="12"/>
      <c r="IJ205" s="12"/>
      <c r="IK205" s="12"/>
      <c r="IL205" s="12"/>
      <c r="IM205" s="12"/>
      <c r="IN205" s="12"/>
      <c r="IO205" s="12"/>
      <c r="IP205" s="12"/>
      <c r="IQ205" s="12"/>
      <c r="IR205" s="12"/>
      <c r="IS205" s="12"/>
      <c r="IT205" s="12"/>
      <c r="IU205" s="12"/>
      <c r="IV205" s="12"/>
      <c r="IW205" s="12"/>
      <c r="IX205" s="12"/>
      <c r="IY205" s="12"/>
      <c r="IZ205" s="12"/>
      <c r="JA205" s="12"/>
      <c r="JB205" s="12"/>
      <c r="JC205" s="12"/>
      <c r="JD205" s="12"/>
      <c r="JE205" s="12"/>
      <c r="JF205" s="12"/>
      <c r="JG205" s="12"/>
      <c r="JH205" s="12"/>
      <c r="JI205" s="12"/>
      <c r="JJ205" s="12"/>
      <c r="JK205" s="12"/>
      <c r="JL205" s="12"/>
      <c r="JM205" s="12"/>
      <c r="JN205" s="12"/>
      <c r="JO205" s="12"/>
      <c r="JP205" s="12"/>
      <c r="JQ205" s="12"/>
      <c r="JR205" s="12"/>
      <c r="JS205" s="12"/>
      <c r="JT205" s="12"/>
      <c r="JU205" s="12"/>
      <c r="JV205" s="12"/>
      <c r="JW205" s="12"/>
      <c r="JX205" s="12"/>
      <c r="JY205" s="12"/>
      <c r="JZ205" s="12"/>
      <c r="KA205" s="12"/>
      <c r="KB205" s="12"/>
      <c r="KC205" s="12"/>
      <c r="KD205" s="12"/>
      <c r="KE205" s="12"/>
      <c r="KF205" s="12"/>
      <c r="KG205" s="12"/>
      <c r="KH205" s="12"/>
      <c r="KI205" s="12"/>
      <c r="KJ205" s="12"/>
      <c r="KK205" s="12"/>
      <c r="KL205" s="12"/>
      <c r="KM205" s="12"/>
      <c r="KN205" s="12"/>
      <c r="KO205" s="12"/>
      <c r="KP205" s="12"/>
      <c r="KQ205" s="12"/>
      <c r="KR205" s="12"/>
      <c r="KS205" s="12"/>
      <c r="KT205" s="12"/>
      <c r="KU205" s="12"/>
      <c r="KV205" s="12"/>
      <c r="KW205" s="12"/>
      <c r="KX205" s="12"/>
      <c r="KY205" s="12"/>
      <c r="KZ205" s="12"/>
      <c r="LA205" s="12"/>
      <c r="LB205" s="12"/>
      <c r="LC205" s="12"/>
      <c r="LD205" s="12"/>
      <c r="LE205" s="12"/>
      <c r="LF205" s="12"/>
      <c r="LG205" s="12"/>
      <c r="LH205" s="12"/>
      <c r="LI205" s="12"/>
      <c r="LJ205" s="12"/>
      <c r="LK205" s="12"/>
      <c r="LL205" s="12"/>
      <c r="LM205" s="12"/>
      <c r="LN205" s="12"/>
      <c r="LO205" s="12"/>
      <c r="LP205" s="12"/>
      <c r="LQ205" s="12"/>
      <c r="LR205" s="12"/>
      <c r="LS205" s="12"/>
      <c r="LT205" s="12"/>
      <c r="LU205" s="12"/>
      <c r="LV205" s="12"/>
      <c r="LW205" s="12"/>
      <c r="LX205" s="12"/>
      <c r="LY205" s="12"/>
      <c r="LZ205" s="12"/>
      <c r="MA205" s="12"/>
      <c r="MB205" s="12"/>
      <c r="MC205" s="12"/>
      <c r="MD205" s="12"/>
      <c r="ME205" s="12"/>
      <c r="MF205" s="12"/>
      <c r="MG205" s="12"/>
      <c r="MH205" s="12"/>
      <c r="MI205" s="12"/>
      <c r="MJ205" s="12"/>
      <c r="MK205" s="12"/>
      <c r="ML205" s="12"/>
      <c r="MM205" s="12"/>
      <c r="MN205" s="12"/>
      <c r="MO205" s="12"/>
      <c r="MP205" s="12"/>
      <c r="MQ205" s="12"/>
      <c r="MR205" s="12"/>
      <c r="MS205" s="12"/>
      <c r="MT205" s="12"/>
      <c r="MU205" s="12"/>
      <c r="MV205" s="12"/>
      <c r="MW205" s="12"/>
      <c r="MX205" s="12"/>
      <c r="MY205" s="12"/>
      <c r="MZ205" s="12"/>
      <c r="NA205" s="12"/>
      <c r="NB205" s="12"/>
      <c r="NC205" s="12"/>
      <c r="ND205" s="12"/>
      <c r="NE205" s="12"/>
      <c r="NF205" s="12"/>
      <c r="NG205" s="12"/>
      <c r="NH205" s="12"/>
      <c r="NI205" s="12"/>
      <c r="NJ205" s="12"/>
      <c r="NK205" s="12"/>
      <c r="NL205" s="12"/>
      <c r="NM205" s="12"/>
      <c r="NN205" s="12"/>
      <c r="NO205" s="12"/>
      <c r="NP205" s="12"/>
      <c r="NQ205" s="12"/>
      <c r="NR205" s="12"/>
      <c r="NS205" s="12"/>
      <c r="NT205" s="12"/>
      <c r="NU205" s="12"/>
      <c r="NV205" s="12"/>
      <c r="NW205" s="12"/>
      <c r="NX205" s="12"/>
      <c r="NY205" s="12"/>
      <c r="NZ205" s="12"/>
      <c r="OA205" s="12"/>
      <c r="OB205" s="12"/>
      <c r="OC205" s="12"/>
      <c r="OD205" s="12"/>
      <c r="OE205" s="12"/>
      <c r="OF205" s="12"/>
      <c r="OG205" s="12"/>
      <c r="OH205" s="12"/>
      <c r="OI205" s="12"/>
      <c r="OJ205" s="12"/>
      <c r="OK205" s="12"/>
      <c r="OL205" s="12"/>
      <c r="OM205" s="12"/>
      <c r="ON205" s="12"/>
      <c r="OO205" s="12"/>
      <c r="OP205" s="12"/>
      <c r="OQ205" s="12"/>
      <c r="OR205" s="12"/>
      <c r="OS205" s="12"/>
      <c r="OT205" s="12"/>
      <c r="OU205" s="12"/>
      <c r="OV205" s="12"/>
      <c r="OW205" s="12"/>
      <c r="OX205" s="12"/>
      <c r="OY205" s="12"/>
      <c r="OZ205" s="12"/>
      <c r="PA205" s="12"/>
      <c r="PB205" s="12"/>
      <c r="PC205" s="12"/>
      <c r="PD205" s="12"/>
      <c r="PE205" s="12"/>
      <c r="PF205" s="12"/>
      <c r="PG205" s="12"/>
      <c r="PH205" s="12"/>
      <c r="PI205" s="12"/>
      <c r="PJ205" s="12"/>
      <c r="PK205" s="12"/>
      <c r="PL205" s="12"/>
      <c r="PM205" s="12"/>
      <c r="PN205" s="12"/>
      <c r="PO205" s="12"/>
      <c r="PP205" s="12"/>
      <c r="PQ205" s="12"/>
      <c r="PR205" s="12"/>
      <c r="PS205" s="12"/>
      <c r="PT205" s="12"/>
      <c r="PU205" s="12"/>
      <c r="PV205" s="12"/>
      <c r="PW205" s="12"/>
      <c r="PX205" s="12"/>
      <c r="PY205" s="12"/>
      <c r="PZ205" s="12"/>
      <c r="QA205" s="12"/>
      <c r="QB205" s="12"/>
      <c r="QC205" s="12"/>
      <c r="QD205" s="12"/>
      <c r="QE205" s="12"/>
      <c r="QF205" s="12"/>
      <c r="QG205" s="12"/>
      <c r="QH205" s="12"/>
      <c r="QI205" s="12"/>
      <c r="QJ205" s="12"/>
      <c r="QK205" s="12"/>
      <c r="QL205" s="12"/>
      <c r="QM205" s="12"/>
      <c r="QN205" s="12"/>
      <c r="QO205" s="12"/>
      <c r="QP205" s="12"/>
      <c r="QQ205" s="12"/>
      <c r="QR205" s="12"/>
      <c r="QS205" s="12"/>
      <c r="QT205" s="12"/>
      <c r="QU205" s="12"/>
      <c r="QV205" s="12"/>
      <c r="QW205" s="12"/>
      <c r="QX205" s="12"/>
      <c r="QY205" s="12"/>
      <c r="QZ205" s="12"/>
      <c r="RA205" s="12"/>
      <c r="RB205" s="12"/>
      <c r="RC205" s="12"/>
      <c r="RD205" s="12"/>
      <c r="RE205" s="12"/>
      <c r="RF205" s="12"/>
      <c r="RG205" s="12"/>
      <c r="RH205" s="12"/>
      <c r="RI205" s="12"/>
      <c r="RJ205" s="12"/>
      <c r="RK205" s="12"/>
      <c r="RL205" s="12"/>
      <c r="RM205" s="12"/>
      <c r="RN205" s="12"/>
      <c r="RO205" s="12"/>
      <c r="RP205" s="12"/>
      <c r="RQ205" s="12"/>
      <c r="RR205" s="12"/>
      <c r="RS205" s="12"/>
      <c r="RT205" s="12"/>
      <c r="RU205" s="12"/>
      <c r="RV205" s="12"/>
      <c r="RW205" s="12"/>
      <c r="RX205" s="12"/>
      <c r="RY205" s="12"/>
      <c r="RZ205" s="12"/>
      <c r="SA205" s="12"/>
      <c r="SB205" s="12"/>
      <c r="SC205" s="12"/>
      <c r="SD205" s="12"/>
      <c r="SE205" s="12"/>
      <c r="SF205" s="12"/>
      <c r="SG205" s="12"/>
      <c r="SH205" s="12"/>
      <c r="SI205" s="12"/>
      <c r="SJ205" s="12"/>
      <c r="SK205" s="12"/>
      <c r="SL205" s="12"/>
      <c r="SM205" s="12"/>
      <c r="SN205" s="12"/>
      <c r="SO205" s="12"/>
      <c r="SP205" s="12"/>
      <c r="SQ205" s="12"/>
      <c r="SR205" s="12"/>
      <c r="SS205" s="12"/>
      <c r="ST205" s="12"/>
      <c r="SU205" s="12"/>
      <c r="SV205" s="12"/>
      <c r="SW205" s="12"/>
      <c r="SX205" s="12"/>
      <c r="SY205" s="12"/>
      <c r="SZ205" s="12"/>
      <c r="TA205" s="12"/>
      <c r="TB205" s="12"/>
      <c r="TC205" s="12"/>
      <c r="TD205" s="12"/>
      <c r="TE205" s="12"/>
      <c r="TF205" s="12"/>
      <c r="TG205" s="12"/>
      <c r="TH205" s="12"/>
      <c r="TI205" s="12"/>
      <c r="TJ205" s="12"/>
      <c r="TK205" s="12"/>
      <c r="TL205" s="12"/>
      <c r="TM205" s="12"/>
      <c r="TN205" s="12"/>
      <c r="TO205" s="12"/>
      <c r="TP205" s="12"/>
      <c r="TQ205" s="12"/>
      <c r="TR205" s="12"/>
      <c r="TS205" s="12"/>
      <c r="TT205" s="12"/>
      <c r="TU205" s="12"/>
      <c r="TV205" s="12"/>
      <c r="TW205" s="12"/>
      <c r="TX205" s="12"/>
      <c r="TY205" s="12"/>
      <c r="TZ205" s="12"/>
      <c r="UA205" s="12"/>
      <c r="UB205" s="12"/>
      <c r="UC205" s="12"/>
      <c r="UD205" s="12"/>
      <c r="UE205" s="12"/>
      <c r="UF205" s="12"/>
      <c r="UG205" s="12"/>
      <c r="UH205" s="12"/>
      <c r="UI205" s="12"/>
      <c r="UJ205" s="12"/>
      <c r="UK205" s="12"/>
      <c r="UL205" s="12"/>
      <c r="UM205" s="12"/>
      <c r="UN205" s="12"/>
      <c r="UO205" s="12"/>
      <c r="UP205" s="12"/>
      <c r="UQ205" s="12"/>
      <c r="UR205" s="12"/>
      <c r="US205" s="12"/>
      <c r="UT205" s="12"/>
      <c r="UU205" s="12"/>
      <c r="UV205" s="12"/>
      <c r="UW205" s="12"/>
      <c r="UX205" s="12"/>
      <c r="UY205" s="12"/>
      <c r="UZ205" s="12"/>
      <c r="VA205" s="12"/>
      <c r="VB205" s="12"/>
      <c r="VC205" s="12"/>
      <c r="VD205" s="12"/>
      <c r="VE205" s="12"/>
      <c r="VF205" s="12"/>
      <c r="VG205" s="12"/>
      <c r="VH205" s="12"/>
      <c r="VI205" s="12"/>
      <c r="VJ205" s="12"/>
      <c r="VK205" s="12"/>
      <c r="VL205" s="12"/>
      <c r="VM205" s="12"/>
      <c r="VN205" s="12"/>
      <c r="VO205" s="12"/>
      <c r="VP205" s="12"/>
      <c r="VQ205" s="12"/>
      <c r="VR205" s="12"/>
      <c r="VS205" s="12"/>
      <c r="VT205" s="12"/>
      <c r="VU205" s="12"/>
      <c r="VV205" s="12"/>
      <c r="VW205" s="12"/>
      <c r="VX205" s="12"/>
      <c r="VY205" s="12"/>
      <c r="VZ205" s="12"/>
      <c r="WA205" s="12"/>
      <c r="WB205" s="12"/>
      <c r="WC205" s="12"/>
      <c r="WD205" s="12"/>
      <c r="WE205" s="12"/>
      <c r="WF205" s="12"/>
      <c r="WG205" s="12"/>
      <c r="WH205" s="12"/>
      <c r="WI205" s="12"/>
      <c r="WJ205" s="12"/>
      <c r="WK205" s="12"/>
      <c r="WL205" s="12"/>
      <c r="WM205" s="12"/>
      <c r="WN205" s="12"/>
      <c r="WO205" s="12"/>
      <c r="WP205" s="12"/>
      <c r="WQ205" s="12"/>
      <c r="WR205" s="12"/>
      <c r="WS205" s="12"/>
      <c r="WT205" s="12"/>
      <c r="WU205" s="12"/>
      <c r="WV205" s="12"/>
      <c r="WW205" s="12"/>
      <c r="WX205" s="12"/>
      <c r="WY205" s="12"/>
      <c r="WZ205" s="12"/>
      <c r="XA205" s="12"/>
      <c r="XB205" s="12"/>
      <c r="XC205" s="12"/>
      <c r="XD205" s="12"/>
      <c r="XE205" s="12"/>
      <c r="XF205" s="12"/>
      <c r="XG205" s="12"/>
      <c r="XH205" s="12"/>
      <c r="XI205" s="12"/>
      <c r="XJ205" s="12"/>
      <c r="XK205" s="12"/>
      <c r="XL205" s="12"/>
      <c r="XM205" s="12"/>
      <c r="XN205" s="12"/>
      <c r="XO205" s="12"/>
      <c r="XP205" s="12"/>
      <c r="XQ205" s="12"/>
      <c r="XR205" s="12"/>
      <c r="XS205" s="12"/>
      <c r="XT205" s="12"/>
      <c r="XU205" s="12"/>
      <c r="XV205" s="12"/>
      <c r="XW205" s="12"/>
      <c r="XX205" s="12"/>
      <c r="XY205" s="12"/>
      <c r="XZ205" s="12"/>
      <c r="YA205" s="12"/>
      <c r="YB205" s="12"/>
      <c r="YC205" s="12"/>
      <c r="YD205" s="12"/>
      <c r="YE205" s="12"/>
      <c r="YF205" s="12"/>
      <c r="YG205" s="12"/>
      <c r="YH205" s="12"/>
      <c r="YI205" s="12"/>
      <c r="YJ205" s="12"/>
      <c r="YK205" s="12"/>
      <c r="YL205" s="12"/>
      <c r="YM205" s="12"/>
      <c r="YN205" s="12"/>
      <c r="YO205" s="12"/>
      <c r="YP205" s="12"/>
      <c r="YQ205" s="12"/>
      <c r="YR205" s="12"/>
      <c r="YS205" s="12"/>
      <c r="YT205" s="12"/>
      <c r="YU205" s="12"/>
      <c r="YV205" s="12"/>
      <c r="YW205" s="12"/>
      <c r="YX205" s="12"/>
      <c r="YY205" s="12"/>
      <c r="YZ205" s="12"/>
      <c r="ZA205" s="12"/>
      <c r="ZB205" s="12"/>
      <c r="ZC205" s="12"/>
      <c r="ZD205" s="12"/>
      <c r="ZE205" s="12"/>
      <c r="ZF205" s="12"/>
      <c r="ZG205" s="12"/>
      <c r="ZH205" s="12"/>
      <c r="ZI205" s="12"/>
      <c r="ZJ205" s="12"/>
      <c r="ZK205" s="12"/>
      <c r="ZL205" s="12"/>
      <c r="ZM205" s="12"/>
      <c r="ZN205" s="12"/>
      <c r="ZO205" s="12"/>
      <c r="ZP205" s="12"/>
      <c r="ZQ205" s="12"/>
      <c r="ZR205" s="12"/>
      <c r="ZS205" s="12"/>
      <c r="ZT205" s="12"/>
      <c r="ZU205" s="12"/>
      <c r="ZV205" s="12"/>
      <c r="ZW205" s="12"/>
      <c r="ZX205" s="12"/>
      <c r="ZY205" s="12"/>
      <c r="ZZ205" s="12"/>
      <c r="AAA205" s="12"/>
      <c r="AAB205" s="12"/>
      <c r="AAC205" s="12"/>
      <c r="AAD205" s="12"/>
      <c r="AAE205" s="12"/>
      <c r="AAF205" s="12"/>
      <c r="AAG205" s="12"/>
      <c r="AAH205" s="12"/>
      <c r="AAI205" s="12"/>
      <c r="AAJ205" s="12"/>
      <c r="AAK205" s="12"/>
      <c r="AAL205" s="12"/>
      <c r="AAM205" s="12"/>
      <c r="AAN205" s="12"/>
      <c r="AAO205" s="12"/>
      <c r="AAP205" s="12"/>
      <c r="AAQ205" s="12"/>
      <c r="AAR205" s="12"/>
      <c r="AAS205" s="12"/>
      <c r="AAT205" s="12"/>
      <c r="AAU205" s="12"/>
      <c r="AAV205" s="12"/>
      <c r="AAW205" s="12"/>
      <c r="AAX205" s="12"/>
      <c r="AAY205" s="12"/>
      <c r="AAZ205" s="12"/>
      <c r="ABA205" s="12"/>
      <c r="ABB205" s="12"/>
      <c r="ABC205" s="12"/>
      <c r="ABD205" s="12"/>
      <c r="ABE205" s="12"/>
      <c r="ABF205" s="12"/>
      <c r="ABG205" s="12"/>
      <c r="ABH205" s="12"/>
      <c r="ABI205" s="12"/>
      <c r="ABJ205" s="12"/>
      <c r="ABK205" s="12"/>
      <c r="ABL205" s="12"/>
      <c r="ABM205" s="12"/>
      <c r="ABN205" s="12"/>
      <c r="ABO205" s="12"/>
      <c r="ABP205" s="12"/>
      <c r="ABQ205" s="12"/>
      <c r="ABR205" s="12"/>
      <c r="ABS205" s="12"/>
      <c r="ABT205" s="12"/>
      <c r="ABU205" s="12"/>
      <c r="ABV205" s="12"/>
      <c r="ABW205" s="12"/>
      <c r="ABX205" s="12"/>
      <c r="ABY205" s="12"/>
      <c r="ABZ205" s="12"/>
      <c r="ACA205" s="12"/>
      <c r="ACB205" s="12"/>
      <c r="ACC205" s="12"/>
      <c r="ACD205" s="12"/>
      <c r="ACE205" s="12"/>
      <c r="ACF205" s="12"/>
      <c r="ACG205" s="12"/>
      <c r="ACH205" s="12"/>
      <c r="ACI205" s="12"/>
      <c r="ACJ205" s="12"/>
      <c r="ACK205" s="12"/>
      <c r="ACL205" s="12"/>
      <c r="ACM205" s="12"/>
      <c r="ACN205" s="12"/>
      <c r="ACO205" s="12"/>
      <c r="ACP205" s="12"/>
      <c r="ACQ205" s="12"/>
      <c r="ACR205" s="12"/>
      <c r="ACS205" s="12"/>
      <c r="ACT205" s="12"/>
      <c r="ACU205" s="12"/>
      <c r="ACV205" s="12"/>
      <c r="ACW205" s="12"/>
      <c r="ACX205" s="12"/>
      <c r="ACY205" s="12"/>
      <c r="ACZ205" s="12"/>
      <c r="ADA205" s="12"/>
    </row>
    <row r="206" spans="1:781" s="12" customFormat="1" ht="24" x14ac:dyDescent="0.3">
      <c r="A206" s="61">
        <v>2</v>
      </c>
      <c r="B206" s="114" t="s">
        <v>670</v>
      </c>
      <c r="C206" s="115" t="s">
        <v>77</v>
      </c>
      <c r="D206" s="116"/>
      <c r="E206" s="116"/>
      <c r="F206" s="116"/>
      <c r="G206" s="71"/>
      <c r="H206" s="116">
        <v>1</v>
      </c>
      <c r="I206" s="116" t="s">
        <v>41</v>
      </c>
      <c r="J206" s="116" t="s">
        <v>243</v>
      </c>
      <c r="K206" s="117">
        <v>1990</v>
      </c>
      <c r="L206" s="85">
        <v>33178</v>
      </c>
      <c r="M206" s="118">
        <v>41639.51</v>
      </c>
      <c r="N206" s="119">
        <v>80</v>
      </c>
      <c r="O206" s="119"/>
      <c r="P206" s="75" t="s">
        <v>671</v>
      </c>
      <c r="Q206" s="96" t="s">
        <v>672</v>
      </c>
      <c r="R206" s="54"/>
      <c r="S206" s="55" t="str">
        <f t="shared" si="41"/>
        <v>Au</v>
      </c>
      <c r="T206" s="56"/>
      <c r="U206" s="56"/>
      <c r="V206" s="56"/>
      <c r="W206" s="56"/>
      <c r="X206" s="56"/>
      <c r="Y206" s="56"/>
      <c r="Z206" s="56"/>
      <c r="AB206" s="57">
        <f t="shared" si="42"/>
        <v>2.1954205645418536E-2</v>
      </c>
      <c r="AC206" s="57">
        <f t="shared" si="43"/>
        <v>2.0512820512820511</v>
      </c>
      <c r="AD206" s="57">
        <f t="shared" si="44"/>
        <v>0</v>
      </c>
      <c r="AE206" s="57">
        <f t="shared" si="45"/>
        <v>2.0732362569274696</v>
      </c>
      <c r="AF206" s="58"/>
      <c r="AG206" s="58">
        <f t="shared" si="49"/>
        <v>0</v>
      </c>
      <c r="AH206" s="58">
        <f t="shared" si="50"/>
        <v>2.0732362569274696</v>
      </c>
      <c r="AI206" s="58">
        <f t="shared" si="51"/>
        <v>0</v>
      </c>
    </row>
    <row r="207" spans="1:781" s="12" customFormat="1" ht="48" x14ac:dyDescent="0.3">
      <c r="A207" s="61">
        <v>2</v>
      </c>
      <c r="B207" s="114" t="s">
        <v>673</v>
      </c>
      <c r="C207" s="115" t="s">
        <v>674</v>
      </c>
      <c r="D207" s="116"/>
      <c r="E207" s="116"/>
      <c r="F207" s="116"/>
      <c r="G207" s="71"/>
      <c r="H207" s="116">
        <v>1</v>
      </c>
      <c r="I207" s="116" t="s">
        <v>41</v>
      </c>
      <c r="J207" s="116" t="s">
        <v>243</v>
      </c>
      <c r="K207" s="117">
        <v>1990</v>
      </c>
      <c r="L207" s="85">
        <v>33163</v>
      </c>
      <c r="M207" s="118">
        <v>190000</v>
      </c>
      <c r="N207" s="119">
        <v>168</v>
      </c>
      <c r="O207" s="119"/>
      <c r="P207" s="75" t="s">
        <v>675</v>
      </c>
      <c r="Q207" s="96" t="s">
        <v>676</v>
      </c>
      <c r="R207" s="54"/>
      <c r="S207" s="55" t="str">
        <f t="shared" si="41"/>
        <v>Pb</v>
      </c>
      <c r="T207" s="56"/>
      <c r="U207" s="56"/>
      <c r="V207" s="56"/>
      <c r="W207" s="56"/>
      <c r="X207" s="56"/>
      <c r="Y207" s="56"/>
      <c r="Z207" s="56"/>
      <c r="AB207" s="57">
        <f t="shared" si="42"/>
        <v>0.10017646875838648</v>
      </c>
      <c r="AC207" s="57">
        <f t="shared" si="43"/>
        <v>4.3076923076923075</v>
      </c>
      <c r="AD207" s="57">
        <f t="shared" si="44"/>
        <v>0</v>
      </c>
      <c r="AE207" s="57">
        <f t="shared" si="45"/>
        <v>4.4078687764506936</v>
      </c>
      <c r="AF207" s="58"/>
      <c r="AG207" s="58">
        <f t="shared" si="49"/>
        <v>0</v>
      </c>
      <c r="AH207" s="58">
        <f t="shared" si="50"/>
        <v>4.4078687764506936</v>
      </c>
      <c r="AI207" s="58">
        <f t="shared" si="51"/>
        <v>0</v>
      </c>
    </row>
    <row r="208" spans="1:781" s="12" customFormat="1" ht="15.6" x14ac:dyDescent="0.3">
      <c r="A208" s="64">
        <v>3</v>
      </c>
      <c r="B208" s="44" t="s">
        <v>677</v>
      </c>
      <c r="C208" s="45" t="s">
        <v>678</v>
      </c>
      <c r="D208" s="46" t="s">
        <v>212</v>
      </c>
      <c r="E208" s="46" t="s">
        <v>364</v>
      </c>
      <c r="F208" s="46">
        <v>3</v>
      </c>
      <c r="G208" s="97"/>
      <c r="H208" s="46">
        <v>1</v>
      </c>
      <c r="I208" s="46" t="s">
        <v>46</v>
      </c>
      <c r="J208" s="46" t="s">
        <v>394</v>
      </c>
      <c r="K208" s="48">
        <v>1989</v>
      </c>
      <c r="L208" s="49">
        <v>32798</v>
      </c>
      <c r="M208" s="50"/>
      <c r="N208" s="51"/>
      <c r="O208" s="51"/>
      <c r="P208" s="52" t="s">
        <v>601</v>
      </c>
      <c r="Q208" s="53"/>
      <c r="R208" s="54" t="s">
        <v>432</v>
      </c>
      <c r="S208" s="55" t="str">
        <f t="shared" si="41"/>
        <v>Na</v>
      </c>
      <c r="T208" s="56"/>
      <c r="U208" s="56"/>
      <c r="V208" s="56"/>
      <c r="W208" s="56"/>
      <c r="X208" s="56"/>
      <c r="Y208" s="56"/>
      <c r="Z208" s="56"/>
      <c r="AB208" s="57">
        <f t="shared" si="42"/>
        <v>0</v>
      </c>
      <c r="AC208" s="57">
        <f t="shared" si="43"/>
        <v>0</v>
      </c>
      <c r="AD208" s="57">
        <f t="shared" si="44"/>
        <v>0</v>
      </c>
      <c r="AE208" s="57">
        <f t="shared" si="45"/>
        <v>0</v>
      </c>
      <c r="AF208" s="58"/>
      <c r="AG208" s="58">
        <f t="shared" si="49"/>
        <v>0</v>
      </c>
      <c r="AH208" s="58">
        <f t="shared" si="50"/>
        <v>0</v>
      </c>
      <c r="AI208" s="58">
        <f t="shared" si="51"/>
        <v>0</v>
      </c>
    </row>
    <row r="209" spans="1:781" s="12" customFormat="1" ht="15.6" x14ac:dyDescent="0.3">
      <c r="A209" s="64">
        <v>3</v>
      </c>
      <c r="B209" s="44" t="s">
        <v>679</v>
      </c>
      <c r="C209" s="45" t="s">
        <v>137</v>
      </c>
      <c r="D209" s="46" t="s">
        <v>212</v>
      </c>
      <c r="E209" s="46" t="s">
        <v>364</v>
      </c>
      <c r="F209" s="46">
        <v>9</v>
      </c>
      <c r="G209" s="97">
        <v>74000</v>
      </c>
      <c r="H209" s="46">
        <v>1</v>
      </c>
      <c r="I209" s="46" t="s">
        <v>41</v>
      </c>
      <c r="J209" s="46" t="s">
        <v>82</v>
      </c>
      <c r="K209" s="48">
        <v>1989</v>
      </c>
      <c r="L209" s="113">
        <v>32745</v>
      </c>
      <c r="M209" s="50">
        <v>38000</v>
      </c>
      <c r="N209" s="51">
        <v>0.1</v>
      </c>
      <c r="O209" s="51"/>
      <c r="P209" s="52" t="s">
        <v>680</v>
      </c>
      <c r="Q209" s="53"/>
      <c r="R209" s="54" t="s">
        <v>432</v>
      </c>
      <c r="S209" s="55" t="str">
        <f t="shared" si="41"/>
        <v>Sand</v>
      </c>
      <c r="T209" s="56"/>
      <c r="U209" s="56"/>
      <c r="V209" s="56"/>
      <c r="W209" s="56"/>
      <c r="X209" s="56"/>
      <c r="Y209" s="56"/>
      <c r="Z209" s="56"/>
      <c r="AB209" s="57">
        <f>M209/1896653</f>
        <v>2.0035293751677296E-2</v>
      </c>
      <c r="AC209" s="57">
        <f>N209/39</f>
        <v>2.5641025641025641E-3</v>
      </c>
      <c r="AD209" s="57">
        <f>O209/14</f>
        <v>0</v>
      </c>
      <c r="AE209" s="57">
        <f>SUM(AB209:AD209)</f>
        <v>2.2599396315779861E-2</v>
      </c>
      <c r="AF209" s="58"/>
      <c r="AG209" s="58">
        <f t="shared" si="49"/>
        <v>0</v>
      </c>
      <c r="AH209" s="58">
        <f t="shared" si="50"/>
        <v>0</v>
      </c>
      <c r="AI209" s="58">
        <f t="shared" si="51"/>
        <v>2.2599396315779861E-2</v>
      </c>
    </row>
    <row r="210" spans="1:781" s="12" customFormat="1" ht="15.6" x14ac:dyDescent="0.3">
      <c r="A210" s="64">
        <v>3</v>
      </c>
      <c r="B210" s="44" t="s">
        <v>681</v>
      </c>
      <c r="C210" s="45" t="s">
        <v>682</v>
      </c>
      <c r="D210" s="46" t="s">
        <v>131</v>
      </c>
      <c r="E210" s="46" t="s">
        <v>364</v>
      </c>
      <c r="F210" s="46">
        <v>9</v>
      </c>
      <c r="G210" s="97">
        <v>37000</v>
      </c>
      <c r="H210" s="46">
        <v>1</v>
      </c>
      <c r="I210" s="46" t="s">
        <v>46</v>
      </c>
      <c r="J210" s="46" t="s">
        <v>56</v>
      </c>
      <c r="K210" s="48">
        <v>1989</v>
      </c>
      <c r="L210" s="49">
        <v>32725</v>
      </c>
      <c r="M210" s="50">
        <v>100</v>
      </c>
      <c r="N210" s="51"/>
      <c r="O210" s="51"/>
      <c r="P210" s="52" t="s">
        <v>601</v>
      </c>
      <c r="Q210" s="53"/>
      <c r="R210" s="54"/>
      <c r="S210" s="55" t="str">
        <f t="shared" si="41"/>
        <v>Ag Pb</v>
      </c>
      <c r="T210" s="56"/>
      <c r="U210" s="56"/>
      <c r="V210" s="56"/>
      <c r="W210" s="56"/>
      <c r="X210" s="56"/>
      <c r="Y210" s="56"/>
      <c r="Z210" s="56"/>
      <c r="AB210" s="57">
        <f t="shared" si="42"/>
        <v>5.2724457241256046E-5</v>
      </c>
      <c r="AC210" s="57">
        <f t="shared" si="43"/>
        <v>0</v>
      </c>
      <c r="AD210" s="57">
        <f t="shared" si="44"/>
        <v>0</v>
      </c>
      <c r="AE210" s="57">
        <f t="shared" si="45"/>
        <v>5.2724457241256046E-5</v>
      </c>
      <c r="AF210" s="58"/>
      <c r="AG210" s="58">
        <f t="shared" si="49"/>
        <v>0</v>
      </c>
      <c r="AH210" s="58">
        <f t="shared" si="50"/>
        <v>0</v>
      </c>
      <c r="AI210" s="58">
        <f t="shared" si="51"/>
        <v>5.2724457241256046E-5</v>
      </c>
    </row>
    <row r="211" spans="1:781" s="12" customFormat="1" ht="15.6" x14ac:dyDescent="0.3">
      <c r="A211" s="64">
        <v>3</v>
      </c>
      <c r="B211" s="44" t="s">
        <v>683</v>
      </c>
      <c r="C211" s="45" t="s">
        <v>684</v>
      </c>
      <c r="D211" s="46" t="s">
        <v>434</v>
      </c>
      <c r="E211" s="46" t="s">
        <v>364</v>
      </c>
      <c r="F211" s="46">
        <v>5</v>
      </c>
      <c r="G211" s="97"/>
      <c r="H211" s="46">
        <v>1</v>
      </c>
      <c r="I211" s="46" t="s">
        <v>41</v>
      </c>
      <c r="J211" s="46" t="s">
        <v>95</v>
      </c>
      <c r="K211" s="48">
        <v>1989</v>
      </c>
      <c r="L211" s="113">
        <v>32698</v>
      </c>
      <c r="M211" s="50">
        <v>300</v>
      </c>
      <c r="N211" s="51"/>
      <c r="O211" s="51"/>
      <c r="P211" s="52" t="s">
        <v>601</v>
      </c>
      <c r="Q211" s="53"/>
      <c r="R211" s="54" t="s">
        <v>432</v>
      </c>
      <c r="S211" s="55" t="str">
        <f t="shared" si="41"/>
        <v>Clay</v>
      </c>
      <c r="T211" s="56"/>
      <c r="U211" s="56"/>
      <c r="V211" s="56"/>
      <c r="W211" s="56"/>
      <c r="X211" s="56"/>
      <c r="Y211" s="56"/>
      <c r="Z211" s="56"/>
      <c r="AB211" s="57">
        <f>M211/1896653</f>
        <v>1.5817337172376815E-4</v>
      </c>
      <c r="AC211" s="57">
        <f>N211/39</f>
        <v>0</v>
      </c>
      <c r="AD211" s="57">
        <f>O211/14</f>
        <v>0</v>
      </c>
      <c r="AE211" s="57">
        <f>SUM(AB211:AD211)</f>
        <v>1.5817337172376815E-4</v>
      </c>
      <c r="AF211" s="58"/>
      <c r="AG211" s="58">
        <f t="shared" si="49"/>
        <v>0</v>
      </c>
      <c r="AH211" s="58">
        <f t="shared" si="50"/>
        <v>0</v>
      </c>
      <c r="AI211" s="58">
        <f t="shared" si="51"/>
        <v>1.5817337172376815E-4</v>
      </c>
    </row>
    <row r="212" spans="1:781" s="12" customFormat="1" ht="60" x14ac:dyDescent="0.3">
      <c r="A212" s="61">
        <v>2</v>
      </c>
      <c r="B212" s="44" t="s">
        <v>685</v>
      </c>
      <c r="C212" s="45" t="s">
        <v>55</v>
      </c>
      <c r="D212" s="46"/>
      <c r="E212" s="46"/>
      <c r="F212" s="46"/>
      <c r="G212" s="97">
        <v>1250000</v>
      </c>
      <c r="H212" s="46">
        <v>1</v>
      </c>
      <c r="I212" s="46" t="s">
        <v>46</v>
      </c>
      <c r="J212" s="46"/>
      <c r="K212" s="48">
        <v>1989</v>
      </c>
      <c r="L212" s="109">
        <v>1989</v>
      </c>
      <c r="M212" s="50">
        <v>500000</v>
      </c>
      <c r="N212" s="51"/>
      <c r="O212" s="51"/>
      <c r="P212" s="52" t="s">
        <v>686</v>
      </c>
      <c r="Q212" s="53" t="s">
        <v>687</v>
      </c>
      <c r="R212" s="54"/>
      <c r="S212" s="55" t="str">
        <f t="shared" si="41"/>
        <v>Cu</v>
      </c>
      <c r="T212" s="56"/>
      <c r="U212" s="56"/>
      <c r="V212" s="56"/>
      <c r="W212" s="56"/>
      <c r="X212" s="56"/>
      <c r="Y212" s="56"/>
      <c r="Z212" s="56"/>
      <c r="AB212" s="57">
        <f t="shared" si="42"/>
        <v>0.2636222862062802</v>
      </c>
      <c r="AC212" s="57">
        <f t="shared" si="43"/>
        <v>0</v>
      </c>
      <c r="AD212" s="57">
        <f t="shared" si="44"/>
        <v>0</v>
      </c>
      <c r="AE212" s="57">
        <f t="shared" si="45"/>
        <v>0.2636222862062802</v>
      </c>
      <c r="AF212" s="58"/>
      <c r="AG212" s="58">
        <f t="shared" si="49"/>
        <v>0</v>
      </c>
      <c r="AH212" s="58">
        <f t="shared" si="50"/>
        <v>0.2636222862062802</v>
      </c>
      <c r="AI212" s="58">
        <f t="shared" si="51"/>
        <v>0</v>
      </c>
    </row>
    <row r="213" spans="1:781" s="12" customFormat="1" ht="15.6" x14ac:dyDescent="0.3">
      <c r="A213" s="64">
        <v>3</v>
      </c>
      <c r="B213" s="44" t="s">
        <v>688</v>
      </c>
      <c r="C213" s="45" t="s">
        <v>273</v>
      </c>
      <c r="D213" s="46" t="s">
        <v>110</v>
      </c>
      <c r="E213" s="46" t="s">
        <v>364</v>
      </c>
      <c r="F213" s="46"/>
      <c r="G213" s="97"/>
      <c r="H213" s="46">
        <v>1</v>
      </c>
      <c r="I213" s="46" t="s">
        <v>46</v>
      </c>
      <c r="J213" s="46" t="s">
        <v>141</v>
      </c>
      <c r="K213" s="48">
        <v>1989</v>
      </c>
      <c r="L213" s="109">
        <v>1989</v>
      </c>
      <c r="M213" s="50"/>
      <c r="N213" s="51"/>
      <c r="O213" s="51"/>
      <c r="P213" s="52" t="s">
        <v>601</v>
      </c>
      <c r="Q213" s="53"/>
      <c r="R213" s="54" t="s">
        <v>432</v>
      </c>
      <c r="S213" s="55" t="str">
        <f t="shared" si="41"/>
        <v>P</v>
      </c>
      <c r="T213" s="56"/>
      <c r="U213" s="56"/>
      <c r="V213" s="56"/>
      <c r="W213" s="56"/>
      <c r="X213" s="56"/>
      <c r="Y213" s="56"/>
      <c r="Z213" s="56"/>
      <c r="AB213" s="57">
        <f t="shared" si="42"/>
        <v>0</v>
      </c>
      <c r="AC213" s="57">
        <f t="shared" si="43"/>
        <v>0</v>
      </c>
      <c r="AD213" s="57">
        <f t="shared" si="44"/>
        <v>0</v>
      </c>
      <c r="AE213" s="57">
        <f t="shared" si="45"/>
        <v>0</v>
      </c>
      <c r="AF213" s="58"/>
      <c r="AG213" s="58">
        <f t="shared" si="49"/>
        <v>0</v>
      </c>
      <c r="AH213" s="58">
        <f t="shared" si="50"/>
        <v>0</v>
      </c>
      <c r="AI213" s="58">
        <f t="shared" si="51"/>
        <v>0</v>
      </c>
    </row>
    <row r="214" spans="1:781" s="12" customFormat="1" ht="15.6" x14ac:dyDescent="0.3">
      <c r="A214" s="64">
        <v>3</v>
      </c>
      <c r="B214" s="44" t="s">
        <v>689</v>
      </c>
      <c r="C214" s="45" t="s">
        <v>211</v>
      </c>
      <c r="D214" s="46" t="s">
        <v>110</v>
      </c>
      <c r="E214" s="46" t="s">
        <v>411</v>
      </c>
      <c r="F214" s="46">
        <v>146</v>
      </c>
      <c r="G214" s="97">
        <v>27000000</v>
      </c>
      <c r="H214" s="46">
        <v>1</v>
      </c>
      <c r="I214" s="46" t="s">
        <v>46</v>
      </c>
      <c r="J214" s="46" t="s">
        <v>95</v>
      </c>
      <c r="K214" s="48">
        <v>1989</v>
      </c>
      <c r="L214" s="109">
        <v>1989</v>
      </c>
      <c r="M214" s="50"/>
      <c r="N214" s="51"/>
      <c r="O214" s="51"/>
      <c r="P214" s="52" t="s">
        <v>601</v>
      </c>
      <c r="Q214" s="53"/>
      <c r="R214" s="54"/>
      <c r="S214" s="55" t="str">
        <f t="shared" si="41"/>
        <v>Mo</v>
      </c>
      <c r="T214" s="56"/>
      <c r="U214" s="56"/>
      <c r="V214" s="56"/>
      <c r="W214" s="56"/>
      <c r="X214" s="56"/>
      <c r="Y214" s="56"/>
      <c r="Z214" s="56"/>
      <c r="AB214" s="57">
        <f t="shared" si="42"/>
        <v>0</v>
      </c>
      <c r="AC214" s="57">
        <f t="shared" si="43"/>
        <v>0</v>
      </c>
      <c r="AD214" s="57">
        <f t="shared" si="44"/>
        <v>0</v>
      </c>
      <c r="AE214" s="57">
        <f t="shared" si="45"/>
        <v>0</v>
      </c>
      <c r="AF214" s="58"/>
      <c r="AG214" s="58">
        <f t="shared" si="49"/>
        <v>0</v>
      </c>
      <c r="AH214" s="58">
        <f t="shared" si="50"/>
        <v>0</v>
      </c>
      <c r="AI214" s="58">
        <f t="shared" si="51"/>
        <v>0</v>
      </c>
    </row>
    <row r="215" spans="1:781" s="12" customFormat="1" ht="15.6" x14ac:dyDescent="0.3">
      <c r="A215" s="64">
        <v>3</v>
      </c>
      <c r="B215" s="44" t="s">
        <v>690</v>
      </c>
      <c r="C215" s="45" t="s">
        <v>444</v>
      </c>
      <c r="D215" s="46" t="s">
        <v>212</v>
      </c>
      <c r="E215" s="46" t="s">
        <v>364</v>
      </c>
      <c r="F215" s="46">
        <v>12</v>
      </c>
      <c r="G215" s="97">
        <v>3300000</v>
      </c>
      <c r="H215" s="46">
        <v>1</v>
      </c>
      <c r="I215" s="46" t="s">
        <v>41</v>
      </c>
      <c r="J215" s="46" t="s">
        <v>56</v>
      </c>
      <c r="K215" s="48">
        <v>1988</v>
      </c>
      <c r="L215" s="106">
        <v>32387</v>
      </c>
      <c r="M215" s="50">
        <v>4600</v>
      </c>
      <c r="N215" s="51"/>
      <c r="O215" s="51"/>
      <c r="P215" s="52" t="s">
        <v>601</v>
      </c>
      <c r="Q215" s="53"/>
      <c r="R215" s="54" t="s">
        <v>432</v>
      </c>
      <c r="S215" s="55" t="str">
        <f t="shared" si="41"/>
        <v>Limestone</v>
      </c>
      <c r="T215" s="56"/>
      <c r="U215" s="56"/>
      <c r="V215" s="56"/>
      <c r="W215" s="56"/>
      <c r="X215" s="56"/>
      <c r="Y215" s="56"/>
      <c r="Z215" s="56"/>
      <c r="AB215" s="57">
        <f t="shared" si="42"/>
        <v>2.4253250330977779E-3</v>
      </c>
      <c r="AC215" s="57">
        <f t="shared" si="43"/>
        <v>0</v>
      </c>
      <c r="AD215" s="57">
        <f t="shared" si="44"/>
        <v>0</v>
      </c>
      <c r="AE215" s="57">
        <f t="shared" si="45"/>
        <v>2.4253250330977779E-3</v>
      </c>
      <c r="AF215" s="58"/>
      <c r="AG215" s="58">
        <f t="shared" si="49"/>
        <v>0</v>
      </c>
      <c r="AH215" s="58">
        <f t="shared" si="50"/>
        <v>0</v>
      </c>
      <c r="AI215" s="58">
        <f t="shared" si="51"/>
        <v>2.4253250330977779E-3</v>
      </c>
    </row>
    <row r="216" spans="1:781" s="12" customFormat="1" ht="15.6" x14ac:dyDescent="0.3">
      <c r="A216" s="59">
        <v>1</v>
      </c>
      <c r="B216" s="44" t="s">
        <v>691</v>
      </c>
      <c r="C216" s="45" t="s">
        <v>211</v>
      </c>
      <c r="D216" s="46" t="s">
        <v>212</v>
      </c>
      <c r="E216" s="46"/>
      <c r="F216" s="46">
        <v>40</v>
      </c>
      <c r="G216" s="97"/>
      <c r="H216" s="46">
        <v>1</v>
      </c>
      <c r="I216" s="46" t="s">
        <v>41</v>
      </c>
      <c r="J216" s="46" t="s">
        <v>56</v>
      </c>
      <c r="K216" s="48">
        <v>1988</v>
      </c>
      <c r="L216" s="49">
        <v>32263</v>
      </c>
      <c r="M216" s="50">
        <v>700000</v>
      </c>
      <c r="N216" s="51"/>
      <c r="O216" s="51">
        <v>20</v>
      </c>
      <c r="P216" s="52" t="s">
        <v>529</v>
      </c>
      <c r="Q216" s="53"/>
      <c r="R216" s="54"/>
      <c r="S216" s="55" t="str">
        <f t="shared" si="41"/>
        <v>Mo</v>
      </c>
      <c r="T216" s="56"/>
      <c r="U216" s="56"/>
      <c r="V216" s="56"/>
      <c r="W216" s="56"/>
      <c r="X216" s="56"/>
      <c r="Y216" s="56"/>
      <c r="Z216" s="56"/>
      <c r="AB216" s="57">
        <f t="shared" si="42"/>
        <v>0.36907120068879229</v>
      </c>
      <c r="AC216" s="57">
        <f t="shared" si="43"/>
        <v>0</v>
      </c>
      <c r="AD216" s="57">
        <f t="shared" si="44"/>
        <v>1.4285714285714286</v>
      </c>
      <c r="AE216" s="57">
        <f t="shared" si="45"/>
        <v>1.797642629260221</v>
      </c>
      <c r="AF216" s="58"/>
      <c r="AG216" s="58">
        <f t="shared" si="49"/>
        <v>1.797642629260221</v>
      </c>
      <c r="AH216" s="58">
        <f t="shared" si="50"/>
        <v>0</v>
      </c>
      <c r="AI216" s="58">
        <f t="shared" si="51"/>
        <v>0</v>
      </c>
    </row>
    <row r="217" spans="1:781" s="12" customFormat="1" ht="15.6" x14ac:dyDescent="0.3">
      <c r="A217" s="61">
        <v>2</v>
      </c>
      <c r="B217" s="44" t="s">
        <v>692</v>
      </c>
      <c r="C217" s="45" t="s">
        <v>65</v>
      </c>
      <c r="D217" s="46" t="s">
        <v>131</v>
      </c>
      <c r="E217" s="46" t="s">
        <v>252</v>
      </c>
      <c r="F217" s="46">
        <v>85</v>
      </c>
      <c r="G217" s="97">
        <v>1000000</v>
      </c>
      <c r="H217" s="46">
        <v>1</v>
      </c>
      <c r="I217" s="46" t="s">
        <v>46</v>
      </c>
      <c r="J217" s="46" t="s">
        <v>51</v>
      </c>
      <c r="K217" s="48">
        <v>1988</v>
      </c>
      <c r="L217" s="49">
        <v>32161</v>
      </c>
      <c r="M217" s="50">
        <v>250000</v>
      </c>
      <c r="N217" s="51"/>
      <c r="O217" s="51"/>
      <c r="P217" s="52" t="s">
        <v>529</v>
      </c>
      <c r="Q217" s="53"/>
      <c r="R217" s="54" t="s">
        <v>432</v>
      </c>
      <c r="S217" s="55" t="str">
        <f t="shared" si="41"/>
        <v>Coal</v>
      </c>
      <c r="T217" s="56"/>
      <c r="U217" s="56"/>
      <c r="V217" s="56"/>
      <c r="W217" s="56"/>
      <c r="X217" s="56"/>
      <c r="Y217" s="56"/>
      <c r="Z217" s="56"/>
      <c r="AB217" s="57">
        <f t="shared" si="42"/>
        <v>0.1318111431031401</v>
      </c>
      <c r="AC217" s="57">
        <f t="shared" si="43"/>
        <v>0</v>
      </c>
      <c r="AD217" s="57">
        <f t="shared" si="44"/>
        <v>0</v>
      </c>
      <c r="AE217" s="57">
        <f t="shared" si="45"/>
        <v>0.1318111431031401</v>
      </c>
      <c r="AF217" s="58"/>
      <c r="AG217" s="58">
        <f t="shared" si="49"/>
        <v>0</v>
      </c>
      <c r="AH217" s="58">
        <f t="shared" si="50"/>
        <v>0.1318111431031401</v>
      </c>
      <c r="AI217" s="58">
        <f t="shared" si="51"/>
        <v>0</v>
      </c>
    </row>
    <row r="218" spans="1:781" s="99" customFormat="1" ht="48" x14ac:dyDescent="0.3">
      <c r="A218" s="64">
        <v>3</v>
      </c>
      <c r="B218" s="44" t="s">
        <v>693</v>
      </c>
      <c r="C218" s="45" t="s">
        <v>273</v>
      </c>
      <c r="D218" s="46"/>
      <c r="E218" s="46"/>
      <c r="F218" s="46"/>
      <c r="G218" s="97"/>
      <c r="H218" s="46">
        <v>1</v>
      </c>
      <c r="I218" s="46" t="s">
        <v>41</v>
      </c>
      <c r="J218" s="46" t="s">
        <v>91</v>
      </c>
      <c r="K218" s="48">
        <v>1988</v>
      </c>
      <c r="L218" s="109">
        <v>1988</v>
      </c>
      <c r="M218" s="50">
        <v>246</v>
      </c>
      <c r="N218" s="51"/>
      <c r="O218" s="51"/>
      <c r="P218" s="52" t="s">
        <v>559</v>
      </c>
      <c r="Q218" s="53" t="s">
        <v>694</v>
      </c>
      <c r="R218" s="54" t="s">
        <v>432</v>
      </c>
      <c r="S218" s="55" t="str">
        <f t="shared" si="41"/>
        <v>P</v>
      </c>
      <c r="T218" s="56"/>
      <c r="U218" s="56"/>
      <c r="V218" s="56"/>
      <c r="W218" s="56"/>
      <c r="X218" s="56"/>
      <c r="Y218" s="56"/>
      <c r="Z218" s="56"/>
      <c r="AA218" s="12"/>
      <c r="AB218" s="57">
        <f t="shared" si="42"/>
        <v>1.2970216481348988E-4</v>
      </c>
      <c r="AC218" s="57">
        <f t="shared" si="43"/>
        <v>0</v>
      </c>
      <c r="AD218" s="57">
        <f t="shared" si="44"/>
        <v>0</v>
      </c>
      <c r="AE218" s="57">
        <f t="shared" si="45"/>
        <v>1.2970216481348988E-4</v>
      </c>
      <c r="AF218" s="58"/>
      <c r="AG218" s="58">
        <f t="shared" si="49"/>
        <v>0</v>
      </c>
      <c r="AH218" s="58">
        <f t="shared" si="50"/>
        <v>0</v>
      </c>
      <c r="AI218" s="58">
        <f t="shared" si="51"/>
        <v>1.2970216481348988E-4</v>
      </c>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c r="CV218" s="12"/>
      <c r="CW218" s="12"/>
      <c r="CX218" s="12"/>
      <c r="CY218" s="12"/>
      <c r="CZ218" s="12"/>
      <c r="DA218" s="12"/>
      <c r="DB218" s="12"/>
      <c r="DC218" s="12"/>
      <c r="DD218" s="12"/>
      <c r="DE218" s="12"/>
      <c r="DF218" s="12"/>
      <c r="DG218" s="12"/>
      <c r="DH218" s="12"/>
      <c r="DI218" s="12"/>
      <c r="DJ218" s="12"/>
      <c r="DK218" s="12"/>
      <c r="DL218" s="12"/>
      <c r="DM218" s="12"/>
      <c r="DN218" s="12"/>
      <c r="DO218" s="12"/>
      <c r="DP218" s="12"/>
      <c r="DQ218" s="12"/>
      <c r="DR218" s="12"/>
      <c r="DS218" s="12"/>
      <c r="DT218" s="12"/>
      <c r="DU218" s="12"/>
      <c r="DV218" s="12"/>
      <c r="DW218" s="12"/>
      <c r="DX218" s="12"/>
      <c r="DY218" s="12"/>
      <c r="DZ218" s="12"/>
      <c r="EA218" s="12"/>
      <c r="EB218" s="12"/>
      <c r="EC218" s="12"/>
      <c r="ED218" s="12"/>
      <c r="EE218" s="12"/>
      <c r="EF218" s="12"/>
      <c r="EG218" s="12"/>
      <c r="EH218" s="12"/>
      <c r="EI218" s="12"/>
      <c r="EJ218" s="12"/>
      <c r="EK218" s="12"/>
      <c r="EL218" s="12"/>
      <c r="EM218" s="12"/>
      <c r="EN218" s="12"/>
      <c r="EO218" s="12"/>
      <c r="EP218" s="12"/>
      <c r="EQ218" s="12"/>
      <c r="ER218" s="12"/>
      <c r="ES218" s="12"/>
      <c r="ET218" s="12"/>
      <c r="EU218" s="12"/>
      <c r="EV218" s="12"/>
      <c r="EW218" s="12"/>
      <c r="EX218" s="12"/>
      <c r="EY218" s="12"/>
      <c r="EZ218" s="12"/>
      <c r="FA218" s="12"/>
      <c r="FB218" s="12"/>
      <c r="FC218" s="12"/>
      <c r="FD218" s="12"/>
      <c r="FE218" s="12"/>
      <c r="FF218" s="12"/>
      <c r="FG218" s="12"/>
      <c r="FH218" s="12"/>
      <c r="FI218" s="12"/>
      <c r="FJ218" s="12"/>
      <c r="FK218" s="12"/>
      <c r="FL218" s="12"/>
      <c r="FM218" s="12"/>
      <c r="FN218" s="12"/>
      <c r="FO218" s="12"/>
      <c r="FP218" s="12"/>
      <c r="FQ218" s="12"/>
      <c r="FR218" s="12"/>
      <c r="FS218" s="12"/>
      <c r="FT218" s="12"/>
      <c r="FU218" s="12"/>
      <c r="FV218" s="12"/>
      <c r="FW218" s="12"/>
      <c r="FX218" s="12"/>
      <c r="FY218" s="12"/>
      <c r="FZ218" s="12"/>
      <c r="GA218" s="12"/>
      <c r="GB218" s="12"/>
      <c r="GC218" s="12"/>
      <c r="GD218" s="12"/>
      <c r="GE218" s="12"/>
      <c r="GF218" s="12"/>
      <c r="GG218" s="12"/>
      <c r="GH218" s="12"/>
      <c r="GI218" s="12"/>
      <c r="GJ218" s="12"/>
      <c r="GK218" s="12"/>
      <c r="GL218" s="12"/>
      <c r="GM218" s="12"/>
      <c r="GN218" s="12"/>
      <c r="GO218" s="12"/>
      <c r="GP218" s="12"/>
      <c r="GQ218" s="12"/>
      <c r="GR218" s="12"/>
      <c r="GS218" s="12"/>
      <c r="GT218" s="12"/>
      <c r="GU218" s="12"/>
      <c r="GV218" s="12"/>
      <c r="GW218" s="12"/>
      <c r="GX218" s="12"/>
      <c r="GY218" s="12"/>
      <c r="GZ218" s="12"/>
      <c r="HA218" s="12"/>
      <c r="HB218" s="12"/>
      <c r="HC218" s="12"/>
      <c r="HD218" s="12"/>
      <c r="HE218" s="12"/>
      <c r="HF218" s="12"/>
      <c r="HG218" s="12"/>
      <c r="HH218" s="12"/>
      <c r="HI218" s="12"/>
      <c r="HJ218" s="12"/>
      <c r="HK218" s="12"/>
      <c r="HL218" s="12"/>
      <c r="HM218" s="12"/>
      <c r="HN218" s="12"/>
      <c r="HO218" s="12"/>
      <c r="HP218" s="12"/>
      <c r="HQ218" s="12"/>
      <c r="HR218" s="12"/>
      <c r="HS218" s="12"/>
      <c r="HT218" s="12"/>
      <c r="HU218" s="12"/>
      <c r="HV218" s="12"/>
      <c r="HW218" s="12"/>
      <c r="HX218" s="12"/>
      <c r="HY218" s="12"/>
      <c r="HZ218" s="12"/>
      <c r="IA218" s="12"/>
      <c r="IB218" s="12"/>
      <c r="IC218" s="12"/>
      <c r="ID218" s="12"/>
      <c r="IE218" s="12"/>
      <c r="IF218" s="12"/>
      <c r="IG218" s="12"/>
      <c r="IH218" s="12"/>
      <c r="II218" s="12"/>
      <c r="IJ218" s="12"/>
      <c r="IK218" s="12"/>
      <c r="IL218" s="12"/>
      <c r="IM218" s="12"/>
      <c r="IN218" s="12"/>
      <c r="IO218" s="12"/>
      <c r="IP218" s="12"/>
      <c r="IQ218" s="12"/>
      <c r="IR218" s="12"/>
      <c r="IS218" s="12"/>
      <c r="IT218" s="12"/>
      <c r="IU218" s="12"/>
      <c r="IV218" s="12"/>
      <c r="IW218" s="12"/>
      <c r="IX218" s="12"/>
      <c r="IY218" s="12"/>
      <c r="IZ218" s="12"/>
      <c r="JA218" s="12"/>
      <c r="JB218" s="12"/>
      <c r="JC218" s="12"/>
      <c r="JD218" s="12"/>
      <c r="JE218" s="12"/>
      <c r="JF218" s="12"/>
      <c r="JG218" s="12"/>
      <c r="JH218" s="12"/>
      <c r="JI218" s="12"/>
      <c r="JJ218" s="12"/>
      <c r="JK218" s="12"/>
      <c r="JL218" s="12"/>
      <c r="JM218" s="12"/>
      <c r="JN218" s="12"/>
      <c r="JO218" s="12"/>
      <c r="JP218" s="12"/>
      <c r="JQ218" s="12"/>
      <c r="JR218" s="12"/>
      <c r="JS218" s="12"/>
      <c r="JT218" s="12"/>
      <c r="JU218" s="12"/>
      <c r="JV218" s="12"/>
      <c r="JW218" s="12"/>
      <c r="JX218" s="12"/>
      <c r="JY218" s="12"/>
      <c r="JZ218" s="12"/>
      <c r="KA218" s="12"/>
      <c r="KB218" s="12"/>
      <c r="KC218" s="12"/>
      <c r="KD218" s="12"/>
      <c r="KE218" s="12"/>
      <c r="KF218" s="12"/>
      <c r="KG218" s="12"/>
      <c r="KH218" s="12"/>
      <c r="KI218" s="12"/>
      <c r="KJ218" s="12"/>
      <c r="KK218" s="12"/>
      <c r="KL218" s="12"/>
      <c r="KM218" s="12"/>
      <c r="KN218" s="12"/>
      <c r="KO218" s="12"/>
      <c r="KP218" s="12"/>
      <c r="KQ218" s="12"/>
      <c r="KR218" s="12"/>
      <c r="KS218" s="12"/>
      <c r="KT218" s="12"/>
      <c r="KU218" s="12"/>
      <c r="KV218" s="12"/>
      <c r="KW218" s="12"/>
      <c r="KX218" s="12"/>
      <c r="KY218" s="12"/>
      <c r="KZ218" s="12"/>
      <c r="LA218" s="12"/>
      <c r="LB218" s="12"/>
      <c r="LC218" s="12"/>
      <c r="LD218" s="12"/>
      <c r="LE218" s="12"/>
      <c r="LF218" s="12"/>
      <c r="LG218" s="12"/>
      <c r="LH218" s="12"/>
      <c r="LI218" s="12"/>
      <c r="LJ218" s="12"/>
      <c r="LK218" s="12"/>
      <c r="LL218" s="12"/>
      <c r="LM218" s="12"/>
      <c r="LN218" s="12"/>
      <c r="LO218" s="12"/>
      <c r="LP218" s="12"/>
      <c r="LQ218" s="12"/>
      <c r="LR218" s="12"/>
      <c r="LS218" s="12"/>
      <c r="LT218" s="12"/>
      <c r="LU218" s="12"/>
      <c r="LV218" s="12"/>
      <c r="LW218" s="12"/>
      <c r="LX218" s="12"/>
      <c r="LY218" s="12"/>
      <c r="LZ218" s="12"/>
      <c r="MA218" s="12"/>
      <c r="MB218" s="12"/>
      <c r="MC218" s="12"/>
      <c r="MD218" s="12"/>
      <c r="ME218" s="12"/>
      <c r="MF218" s="12"/>
      <c r="MG218" s="12"/>
      <c r="MH218" s="12"/>
      <c r="MI218" s="12"/>
      <c r="MJ218" s="12"/>
      <c r="MK218" s="12"/>
      <c r="ML218" s="12"/>
      <c r="MM218" s="12"/>
      <c r="MN218" s="12"/>
      <c r="MO218" s="12"/>
      <c r="MP218" s="12"/>
      <c r="MQ218" s="12"/>
      <c r="MR218" s="12"/>
      <c r="MS218" s="12"/>
      <c r="MT218" s="12"/>
      <c r="MU218" s="12"/>
      <c r="MV218" s="12"/>
      <c r="MW218" s="12"/>
      <c r="MX218" s="12"/>
      <c r="MY218" s="12"/>
      <c r="MZ218" s="12"/>
      <c r="NA218" s="12"/>
      <c r="NB218" s="12"/>
      <c r="NC218" s="12"/>
      <c r="ND218" s="12"/>
      <c r="NE218" s="12"/>
      <c r="NF218" s="12"/>
      <c r="NG218" s="12"/>
      <c r="NH218" s="12"/>
      <c r="NI218" s="12"/>
      <c r="NJ218" s="12"/>
      <c r="NK218" s="12"/>
      <c r="NL218" s="12"/>
      <c r="NM218" s="12"/>
      <c r="NN218" s="12"/>
      <c r="NO218" s="12"/>
      <c r="NP218" s="12"/>
      <c r="NQ218" s="12"/>
      <c r="NR218" s="12"/>
      <c r="NS218" s="12"/>
      <c r="NT218" s="12"/>
      <c r="NU218" s="12"/>
      <c r="NV218" s="12"/>
      <c r="NW218" s="12"/>
      <c r="NX218" s="12"/>
      <c r="NY218" s="12"/>
      <c r="NZ218" s="12"/>
      <c r="OA218" s="12"/>
      <c r="OB218" s="12"/>
      <c r="OC218" s="12"/>
      <c r="OD218" s="12"/>
      <c r="OE218" s="12"/>
      <c r="OF218" s="12"/>
      <c r="OG218" s="12"/>
      <c r="OH218" s="12"/>
      <c r="OI218" s="12"/>
      <c r="OJ218" s="12"/>
      <c r="OK218" s="12"/>
      <c r="OL218" s="12"/>
      <c r="OM218" s="12"/>
      <c r="ON218" s="12"/>
      <c r="OO218" s="12"/>
      <c r="OP218" s="12"/>
      <c r="OQ218" s="12"/>
      <c r="OR218" s="12"/>
      <c r="OS218" s="12"/>
      <c r="OT218" s="12"/>
      <c r="OU218" s="12"/>
      <c r="OV218" s="12"/>
      <c r="OW218" s="12"/>
      <c r="OX218" s="12"/>
      <c r="OY218" s="12"/>
      <c r="OZ218" s="12"/>
      <c r="PA218" s="12"/>
      <c r="PB218" s="12"/>
      <c r="PC218" s="12"/>
      <c r="PD218" s="12"/>
      <c r="PE218" s="12"/>
      <c r="PF218" s="12"/>
      <c r="PG218" s="12"/>
      <c r="PH218" s="12"/>
      <c r="PI218" s="12"/>
      <c r="PJ218" s="12"/>
      <c r="PK218" s="12"/>
      <c r="PL218" s="12"/>
      <c r="PM218" s="12"/>
      <c r="PN218" s="12"/>
      <c r="PO218" s="12"/>
      <c r="PP218" s="12"/>
      <c r="PQ218" s="12"/>
      <c r="PR218" s="12"/>
      <c r="PS218" s="12"/>
      <c r="PT218" s="12"/>
      <c r="PU218" s="12"/>
      <c r="PV218" s="12"/>
      <c r="PW218" s="12"/>
      <c r="PX218" s="12"/>
      <c r="PY218" s="12"/>
      <c r="PZ218" s="12"/>
      <c r="QA218" s="12"/>
      <c r="QB218" s="12"/>
      <c r="QC218" s="12"/>
      <c r="QD218" s="12"/>
      <c r="QE218" s="12"/>
      <c r="QF218" s="12"/>
      <c r="QG218" s="12"/>
      <c r="QH218" s="12"/>
      <c r="QI218" s="12"/>
      <c r="QJ218" s="12"/>
      <c r="QK218" s="12"/>
      <c r="QL218" s="12"/>
      <c r="QM218" s="12"/>
      <c r="QN218" s="12"/>
      <c r="QO218" s="12"/>
      <c r="QP218" s="12"/>
      <c r="QQ218" s="12"/>
      <c r="QR218" s="12"/>
      <c r="QS218" s="12"/>
      <c r="QT218" s="12"/>
      <c r="QU218" s="12"/>
      <c r="QV218" s="12"/>
      <c r="QW218" s="12"/>
      <c r="QX218" s="12"/>
      <c r="QY218" s="12"/>
      <c r="QZ218" s="12"/>
      <c r="RA218" s="12"/>
      <c r="RB218" s="12"/>
      <c r="RC218" s="12"/>
      <c r="RD218" s="12"/>
      <c r="RE218" s="12"/>
      <c r="RF218" s="12"/>
      <c r="RG218" s="12"/>
      <c r="RH218" s="12"/>
      <c r="RI218" s="12"/>
      <c r="RJ218" s="12"/>
      <c r="RK218" s="12"/>
      <c r="RL218" s="12"/>
      <c r="RM218" s="12"/>
      <c r="RN218" s="12"/>
      <c r="RO218" s="12"/>
      <c r="RP218" s="12"/>
      <c r="RQ218" s="12"/>
      <c r="RR218" s="12"/>
      <c r="RS218" s="12"/>
      <c r="RT218" s="12"/>
      <c r="RU218" s="12"/>
      <c r="RV218" s="12"/>
      <c r="RW218" s="12"/>
      <c r="RX218" s="12"/>
      <c r="RY218" s="12"/>
      <c r="RZ218" s="12"/>
      <c r="SA218" s="12"/>
      <c r="SB218" s="12"/>
      <c r="SC218" s="12"/>
      <c r="SD218" s="12"/>
      <c r="SE218" s="12"/>
      <c r="SF218" s="12"/>
      <c r="SG218" s="12"/>
      <c r="SH218" s="12"/>
      <c r="SI218" s="12"/>
      <c r="SJ218" s="12"/>
      <c r="SK218" s="12"/>
      <c r="SL218" s="12"/>
      <c r="SM218" s="12"/>
      <c r="SN218" s="12"/>
      <c r="SO218" s="12"/>
      <c r="SP218" s="12"/>
      <c r="SQ218" s="12"/>
      <c r="SR218" s="12"/>
      <c r="SS218" s="12"/>
      <c r="ST218" s="12"/>
      <c r="SU218" s="12"/>
      <c r="SV218" s="12"/>
      <c r="SW218" s="12"/>
      <c r="SX218" s="12"/>
      <c r="SY218" s="12"/>
      <c r="SZ218" s="12"/>
      <c r="TA218" s="12"/>
      <c r="TB218" s="12"/>
      <c r="TC218" s="12"/>
      <c r="TD218" s="12"/>
      <c r="TE218" s="12"/>
      <c r="TF218" s="12"/>
      <c r="TG218" s="12"/>
      <c r="TH218" s="12"/>
      <c r="TI218" s="12"/>
      <c r="TJ218" s="12"/>
      <c r="TK218" s="12"/>
      <c r="TL218" s="12"/>
      <c r="TM218" s="12"/>
      <c r="TN218" s="12"/>
      <c r="TO218" s="12"/>
      <c r="TP218" s="12"/>
      <c r="TQ218" s="12"/>
      <c r="TR218" s="12"/>
      <c r="TS218" s="12"/>
      <c r="TT218" s="12"/>
      <c r="TU218" s="12"/>
      <c r="TV218" s="12"/>
      <c r="TW218" s="12"/>
      <c r="TX218" s="12"/>
      <c r="TY218" s="12"/>
      <c r="TZ218" s="12"/>
      <c r="UA218" s="12"/>
      <c r="UB218" s="12"/>
      <c r="UC218" s="12"/>
      <c r="UD218" s="12"/>
      <c r="UE218" s="12"/>
      <c r="UF218" s="12"/>
      <c r="UG218" s="12"/>
      <c r="UH218" s="12"/>
      <c r="UI218" s="12"/>
      <c r="UJ218" s="12"/>
      <c r="UK218" s="12"/>
      <c r="UL218" s="12"/>
      <c r="UM218" s="12"/>
      <c r="UN218" s="12"/>
      <c r="UO218" s="12"/>
      <c r="UP218" s="12"/>
      <c r="UQ218" s="12"/>
      <c r="UR218" s="12"/>
      <c r="US218" s="12"/>
      <c r="UT218" s="12"/>
      <c r="UU218" s="12"/>
      <c r="UV218" s="12"/>
      <c r="UW218" s="12"/>
      <c r="UX218" s="12"/>
      <c r="UY218" s="12"/>
      <c r="UZ218" s="12"/>
      <c r="VA218" s="12"/>
      <c r="VB218" s="12"/>
      <c r="VC218" s="12"/>
      <c r="VD218" s="12"/>
      <c r="VE218" s="12"/>
      <c r="VF218" s="12"/>
      <c r="VG218" s="12"/>
      <c r="VH218" s="12"/>
      <c r="VI218" s="12"/>
      <c r="VJ218" s="12"/>
      <c r="VK218" s="12"/>
      <c r="VL218" s="12"/>
      <c r="VM218" s="12"/>
      <c r="VN218" s="12"/>
      <c r="VO218" s="12"/>
      <c r="VP218" s="12"/>
      <c r="VQ218" s="12"/>
      <c r="VR218" s="12"/>
      <c r="VS218" s="12"/>
      <c r="VT218" s="12"/>
      <c r="VU218" s="12"/>
      <c r="VV218" s="12"/>
      <c r="VW218" s="12"/>
      <c r="VX218" s="12"/>
      <c r="VY218" s="12"/>
      <c r="VZ218" s="12"/>
      <c r="WA218" s="12"/>
      <c r="WB218" s="12"/>
      <c r="WC218" s="12"/>
      <c r="WD218" s="12"/>
      <c r="WE218" s="12"/>
      <c r="WF218" s="12"/>
      <c r="WG218" s="12"/>
      <c r="WH218" s="12"/>
      <c r="WI218" s="12"/>
      <c r="WJ218" s="12"/>
      <c r="WK218" s="12"/>
      <c r="WL218" s="12"/>
      <c r="WM218" s="12"/>
      <c r="WN218" s="12"/>
      <c r="WO218" s="12"/>
      <c r="WP218" s="12"/>
      <c r="WQ218" s="12"/>
      <c r="WR218" s="12"/>
      <c r="WS218" s="12"/>
      <c r="WT218" s="12"/>
      <c r="WU218" s="12"/>
      <c r="WV218" s="12"/>
      <c r="WW218" s="12"/>
      <c r="WX218" s="12"/>
      <c r="WY218" s="12"/>
      <c r="WZ218" s="12"/>
      <c r="XA218" s="12"/>
      <c r="XB218" s="12"/>
      <c r="XC218" s="12"/>
      <c r="XD218" s="12"/>
      <c r="XE218" s="12"/>
      <c r="XF218" s="12"/>
      <c r="XG218" s="12"/>
      <c r="XH218" s="12"/>
      <c r="XI218" s="12"/>
      <c r="XJ218" s="12"/>
      <c r="XK218" s="12"/>
      <c r="XL218" s="12"/>
      <c r="XM218" s="12"/>
      <c r="XN218" s="12"/>
      <c r="XO218" s="12"/>
      <c r="XP218" s="12"/>
      <c r="XQ218" s="12"/>
      <c r="XR218" s="12"/>
      <c r="XS218" s="12"/>
      <c r="XT218" s="12"/>
      <c r="XU218" s="12"/>
      <c r="XV218" s="12"/>
      <c r="XW218" s="12"/>
      <c r="XX218" s="12"/>
      <c r="XY218" s="12"/>
      <c r="XZ218" s="12"/>
      <c r="YA218" s="12"/>
      <c r="YB218" s="12"/>
      <c r="YC218" s="12"/>
      <c r="YD218" s="12"/>
      <c r="YE218" s="12"/>
      <c r="YF218" s="12"/>
      <c r="YG218" s="12"/>
      <c r="YH218" s="12"/>
      <c r="YI218" s="12"/>
      <c r="YJ218" s="12"/>
      <c r="YK218" s="12"/>
      <c r="YL218" s="12"/>
      <c r="YM218" s="12"/>
      <c r="YN218" s="12"/>
      <c r="YO218" s="12"/>
      <c r="YP218" s="12"/>
      <c r="YQ218" s="12"/>
      <c r="YR218" s="12"/>
      <c r="YS218" s="12"/>
      <c r="YT218" s="12"/>
      <c r="YU218" s="12"/>
      <c r="YV218" s="12"/>
      <c r="YW218" s="12"/>
      <c r="YX218" s="12"/>
      <c r="YY218" s="12"/>
      <c r="YZ218" s="12"/>
      <c r="ZA218" s="12"/>
      <c r="ZB218" s="12"/>
      <c r="ZC218" s="12"/>
      <c r="ZD218" s="12"/>
      <c r="ZE218" s="12"/>
      <c r="ZF218" s="12"/>
      <c r="ZG218" s="12"/>
      <c r="ZH218" s="12"/>
      <c r="ZI218" s="12"/>
      <c r="ZJ218" s="12"/>
      <c r="ZK218" s="12"/>
      <c r="ZL218" s="12"/>
      <c r="ZM218" s="12"/>
      <c r="ZN218" s="12"/>
      <c r="ZO218" s="12"/>
      <c r="ZP218" s="12"/>
      <c r="ZQ218" s="12"/>
      <c r="ZR218" s="12"/>
      <c r="ZS218" s="12"/>
      <c r="ZT218" s="12"/>
      <c r="ZU218" s="12"/>
      <c r="ZV218" s="12"/>
      <c r="ZW218" s="12"/>
      <c r="ZX218" s="12"/>
      <c r="ZY218" s="12"/>
      <c r="ZZ218" s="12"/>
      <c r="AAA218" s="12"/>
      <c r="AAB218" s="12"/>
      <c r="AAC218" s="12"/>
      <c r="AAD218" s="12"/>
      <c r="AAE218" s="12"/>
      <c r="AAF218" s="12"/>
      <c r="AAG218" s="12"/>
      <c r="AAH218" s="12"/>
      <c r="AAI218" s="12"/>
      <c r="AAJ218" s="12"/>
      <c r="AAK218" s="12"/>
      <c r="AAL218" s="12"/>
      <c r="AAM218" s="12"/>
      <c r="AAN218" s="12"/>
      <c r="AAO218" s="12"/>
      <c r="AAP218" s="12"/>
      <c r="AAQ218" s="12"/>
      <c r="AAR218" s="12"/>
      <c r="AAS218" s="12"/>
      <c r="AAT218" s="12"/>
      <c r="AAU218" s="12"/>
      <c r="AAV218" s="12"/>
      <c r="AAW218" s="12"/>
      <c r="AAX218" s="12"/>
      <c r="AAY218" s="12"/>
      <c r="AAZ218" s="12"/>
      <c r="ABA218" s="12"/>
      <c r="ABB218" s="12"/>
      <c r="ABC218" s="12"/>
      <c r="ABD218" s="12"/>
      <c r="ABE218" s="12"/>
      <c r="ABF218" s="12"/>
      <c r="ABG218" s="12"/>
      <c r="ABH218" s="12"/>
      <c r="ABI218" s="12"/>
      <c r="ABJ218" s="12"/>
      <c r="ABK218" s="12"/>
      <c r="ABL218" s="12"/>
      <c r="ABM218" s="12"/>
      <c r="ABN218" s="12"/>
      <c r="ABO218" s="12"/>
      <c r="ABP218" s="12"/>
      <c r="ABQ218" s="12"/>
      <c r="ABR218" s="12"/>
      <c r="ABS218" s="12"/>
      <c r="ABT218" s="12"/>
      <c r="ABU218" s="12"/>
      <c r="ABV218" s="12"/>
      <c r="ABW218" s="12"/>
      <c r="ABX218" s="12"/>
      <c r="ABY218" s="12"/>
      <c r="ABZ218" s="12"/>
      <c r="ACA218" s="12"/>
      <c r="ACB218" s="12"/>
      <c r="ACC218" s="12"/>
      <c r="ACD218" s="12"/>
      <c r="ACE218" s="12"/>
      <c r="ACF218" s="12"/>
      <c r="ACG218" s="12"/>
      <c r="ACH218" s="12"/>
      <c r="ACI218" s="12"/>
      <c r="ACJ218" s="12"/>
      <c r="ACK218" s="12"/>
      <c r="ACL218" s="12"/>
      <c r="ACM218" s="12"/>
      <c r="ACN218" s="12"/>
      <c r="ACO218" s="12"/>
      <c r="ACP218" s="12"/>
      <c r="ACQ218" s="12"/>
      <c r="ACR218" s="12"/>
      <c r="ACS218" s="12"/>
      <c r="ACT218" s="12"/>
      <c r="ACU218" s="12"/>
      <c r="ACV218" s="12"/>
      <c r="ACW218" s="12"/>
      <c r="ACX218" s="12"/>
      <c r="ACY218" s="12"/>
      <c r="ACZ218" s="12"/>
      <c r="ADA218" s="12"/>
    </row>
    <row r="219" spans="1:781" s="12" customFormat="1" ht="15.6" x14ac:dyDescent="0.3">
      <c r="A219" s="64">
        <v>3</v>
      </c>
      <c r="B219" s="44" t="s">
        <v>695</v>
      </c>
      <c r="C219" s="45" t="s">
        <v>444</v>
      </c>
      <c r="D219" s="46" t="s">
        <v>131</v>
      </c>
      <c r="E219" s="46" t="s">
        <v>364</v>
      </c>
      <c r="F219" s="46">
        <v>12</v>
      </c>
      <c r="G219" s="97"/>
      <c r="H219" s="46">
        <v>1</v>
      </c>
      <c r="I219" s="46" t="s">
        <v>46</v>
      </c>
      <c r="J219" s="46" t="s">
        <v>141</v>
      </c>
      <c r="K219" s="48">
        <v>1988</v>
      </c>
      <c r="L219" s="109">
        <v>1988</v>
      </c>
      <c r="M219" s="50"/>
      <c r="N219" s="51"/>
      <c r="O219" s="51"/>
      <c r="P219" s="52" t="s">
        <v>601</v>
      </c>
      <c r="Q219" s="53"/>
      <c r="R219" s="54" t="s">
        <v>432</v>
      </c>
      <c r="S219" s="55" t="str">
        <f t="shared" si="41"/>
        <v>Limestone</v>
      </c>
      <c r="T219" s="56"/>
      <c r="U219" s="56"/>
      <c r="V219" s="56"/>
      <c r="W219" s="56"/>
      <c r="X219" s="56"/>
      <c r="Y219" s="56"/>
      <c r="Z219" s="56"/>
      <c r="AB219" s="57">
        <f t="shared" si="42"/>
        <v>0</v>
      </c>
      <c r="AC219" s="57">
        <f t="shared" si="43"/>
        <v>0</v>
      </c>
      <c r="AD219" s="57">
        <f t="shared" si="44"/>
        <v>0</v>
      </c>
      <c r="AE219" s="57">
        <f t="shared" si="45"/>
        <v>0</v>
      </c>
      <c r="AF219" s="58"/>
      <c r="AG219" s="58">
        <f t="shared" si="49"/>
        <v>0</v>
      </c>
      <c r="AH219" s="58">
        <f t="shared" si="50"/>
        <v>0</v>
      </c>
      <c r="AI219" s="58">
        <f t="shared" si="51"/>
        <v>0</v>
      </c>
    </row>
    <row r="220" spans="1:781" s="99" customFormat="1" ht="15.6" x14ac:dyDescent="0.3">
      <c r="A220" s="65">
        <v>4</v>
      </c>
      <c r="B220" s="44" t="s">
        <v>696</v>
      </c>
      <c r="C220" s="45" t="s">
        <v>77</v>
      </c>
      <c r="D220" s="46" t="s">
        <v>434</v>
      </c>
      <c r="E220" s="46" t="s">
        <v>91</v>
      </c>
      <c r="F220" s="46">
        <v>27</v>
      </c>
      <c r="G220" s="97">
        <v>1500000</v>
      </c>
      <c r="H220" s="46">
        <v>3</v>
      </c>
      <c r="I220" s="46" t="s">
        <v>243</v>
      </c>
      <c r="J220" s="46" t="s">
        <v>243</v>
      </c>
      <c r="K220" s="48">
        <v>1988</v>
      </c>
      <c r="L220" s="109">
        <v>1988</v>
      </c>
      <c r="M220" s="50"/>
      <c r="N220" s="51"/>
      <c r="O220" s="51"/>
      <c r="P220" s="52" t="s">
        <v>601</v>
      </c>
      <c r="Q220" s="53"/>
      <c r="R220" s="54"/>
      <c r="S220" s="55" t="str">
        <f t="shared" si="41"/>
        <v>Au</v>
      </c>
      <c r="T220" s="56"/>
      <c r="U220" s="56"/>
      <c r="V220" s="56"/>
      <c r="W220" s="56"/>
      <c r="X220" s="56"/>
      <c r="Y220" s="56"/>
      <c r="Z220" s="56"/>
      <c r="AA220" s="12"/>
      <c r="AB220" s="57">
        <f t="shared" si="42"/>
        <v>0</v>
      </c>
      <c r="AC220" s="57">
        <f t="shared" si="43"/>
        <v>0</v>
      </c>
      <c r="AD220" s="57">
        <f t="shared" si="44"/>
        <v>0</v>
      </c>
      <c r="AE220" s="57">
        <f t="shared" si="45"/>
        <v>0</v>
      </c>
      <c r="AF220" s="58"/>
      <c r="AG220" s="58">
        <f t="shared" si="49"/>
        <v>0</v>
      </c>
      <c r="AH220" s="58">
        <f t="shared" si="50"/>
        <v>0</v>
      </c>
      <c r="AI220" s="58">
        <f t="shared" si="51"/>
        <v>0</v>
      </c>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c r="CV220" s="12"/>
      <c r="CW220" s="12"/>
      <c r="CX220" s="12"/>
      <c r="CY220" s="12"/>
      <c r="CZ220" s="12"/>
      <c r="DA220" s="12"/>
      <c r="DB220" s="12"/>
      <c r="DC220" s="12"/>
      <c r="DD220" s="12"/>
      <c r="DE220" s="12"/>
      <c r="DF220" s="12"/>
      <c r="DG220" s="12"/>
      <c r="DH220" s="12"/>
      <c r="DI220" s="12"/>
      <c r="DJ220" s="12"/>
      <c r="DK220" s="12"/>
      <c r="DL220" s="12"/>
      <c r="DM220" s="12"/>
      <c r="DN220" s="12"/>
      <c r="DO220" s="12"/>
      <c r="DP220" s="12"/>
      <c r="DQ220" s="12"/>
      <c r="DR220" s="12"/>
      <c r="DS220" s="12"/>
      <c r="DT220" s="12"/>
      <c r="DU220" s="12"/>
      <c r="DV220" s="12"/>
      <c r="DW220" s="12"/>
      <c r="DX220" s="12"/>
      <c r="DY220" s="12"/>
      <c r="DZ220" s="12"/>
      <c r="EA220" s="12"/>
      <c r="EB220" s="12"/>
      <c r="EC220" s="12"/>
      <c r="ED220" s="12"/>
      <c r="EE220" s="12"/>
      <c r="EF220" s="12"/>
      <c r="EG220" s="12"/>
      <c r="EH220" s="12"/>
      <c r="EI220" s="12"/>
      <c r="EJ220" s="12"/>
      <c r="EK220" s="12"/>
      <c r="EL220" s="12"/>
      <c r="EM220" s="12"/>
      <c r="EN220" s="12"/>
      <c r="EO220" s="12"/>
      <c r="EP220" s="12"/>
      <c r="EQ220" s="12"/>
      <c r="ER220" s="12"/>
      <c r="ES220" s="12"/>
      <c r="ET220" s="12"/>
      <c r="EU220" s="12"/>
      <c r="EV220" s="12"/>
      <c r="EW220" s="12"/>
      <c r="EX220" s="12"/>
      <c r="EY220" s="12"/>
      <c r="EZ220" s="12"/>
      <c r="FA220" s="12"/>
      <c r="FB220" s="12"/>
      <c r="FC220" s="12"/>
      <c r="FD220" s="12"/>
      <c r="FE220" s="12"/>
      <c r="FF220" s="12"/>
      <c r="FG220" s="12"/>
      <c r="FH220" s="12"/>
      <c r="FI220" s="12"/>
      <c r="FJ220" s="12"/>
      <c r="FK220" s="12"/>
      <c r="FL220" s="12"/>
      <c r="FM220" s="12"/>
      <c r="FN220" s="12"/>
      <c r="FO220" s="12"/>
      <c r="FP220" s="12"/>
      <c r="FQ220" s="12"/>
      <c r="FR220" s="12"/>
      <c r="FS220" s="12"/>
      <c r="FT220" s="12"/>
      <c r="FU220" s="12"/>
      <c r="FV220" s="12"/>
      <c r="FW220" s="12"/>
      <c r="FX220" s="12"/>
      <c r="FY220" s="12"/>
      <c r="FZ220" s="12"/>
      <c r="GA220" s="12"/>
      <c r="GB220" s="12"/>
      <c r="GC220" s="12"/>
      <c r="GD220" s="12"/>
      <c r="GE220" s="12"/>
      <c r="GF220" s="12"/>
      <c r="GG220" s="12"/>
      <c r="GH220" s="12"/>
      <c r="GI220" s="12"/>
      <c r="GJ220" s="12"/>
      <c r="GK220" s="12"/>
      <c r="GL220" s="12"/>
      <c r="GM220" s="12"/>
      <c r="GN220" s="12"/>
      <c r="GO220" s="12"/>
      <c r="GP220" s="12"/>
      <c r="GQ220" s="12"/>
      <c r="GR220" s="12"/>
      <c r="GS220" s="12"/>
      <c r="GT220" s="12"/>
      <c r="GU220" s="12"/>
      <c r="GV220" s="12"/>
      <c r="GW220" s="12"/>
      <c r="GX220" s="12"/>
      <c r="GY220" s="12"/>
      <c r="GZ220" s="12"/>
      <c r="HA220" s="12"/>
      <c r="HB220" s="12"/>
      <c r="HC220" s="12"/>
      <c r="HD220" s="12"/>
      <c r="HE220" s="12"/>
      <c r="HF220" s="12"/>
      <c r="HG220" s="12"/>
      <c r="HH220" s="12"/>
      <c r="HI220" s="12"/>
      <c r="HJ220" s="12"/>
      <c r="HK220" s="12"/>
      <c r="HL220" s="12"/>
      <c r="HM220" s="12"/>
      <c r="HN220" s="12"/>
      <c r="HO220" s="12"/>
      <c r="HP220" s="12"/>
      <c r="HQ220" s="12"/>
      <c r="HR220" s="12"/>
      <c r="HS220" s="12"/>
      <c r="HT220" s="12"/>
      <c r="HU220" s="12"/>
      <c r="HV220" s="12"/>
      <c r="HW220" s="12"/>
      <c r="HX220" s="12"/>
      <c r="HY220" s="12"/>
      <c r="HZ220" s="12"/>
      <c r="IA220" s="12"/>
      <c r="IB220" s="12"/>
      <c r="IC220" s="12"/>
      <c r="ID220" s="12"/>
      <c r="IE220" s="12"/>
      <c r="IF220" s="12"/>
      <c r="IG220" s="12"/>
      <c r="IH220" s="12"/>
      <c r="II220" s="12"/>
      <c r="IJ220" s="12"/>
      <c r="IK220" s="12"/>
      <c r="IL220" s="12"/>
      <c r="IM220" s="12"/>
      <c r="IN220" s="12"/>
      <c r="IO220" s="12"/>
      <c r="IP220" s="12"/>
      <c r="IQ220" s="12"/>
      <c r="IR220" s="12"/>
      <c r="IS220" s="12"/>
      <c r="IT220" s="12"/>
      <c r="IU220" s="12"/>
      <c r="IV220" s="12"/>
      <c r="IW220" s="12"/>
      <c r="IX220" s="12"/>
      <c r="IY220" s="12"/>
      <c r="IZ220" s="12"/>
      <c r="JA220" s="12"/>
      <c r="JB220" s="12"/>
      <c r="JC220" s="12"/>
      <c r="JD220" s="12"/>
      <c r="JE220" s="12"/>
      <c r="JF220" s="12"/>
      <c r="JG220" s="12"/>
      <c r="JH220" s="12"/>
      <c r="JI220" s="12"/>
      <c r="JJ220" s="12"/>
      <c r="JK220" s="12"/>
      <c r="JL220" s="12"/>
      <c r="JM220" s="12"/>
      <c r="JN220" s="12"/>
      <c r="JO220" s="12"/>
      <c r="JP220" s="12"/>
      <c r="JQ220" s="12"/>
      <c r="JR220" s="12"/>
      <c r="JS220" s="12"/>
      <c r="JT220" s="12"/>
      <c r="JU220" s="12"/>
      <c r="JV220" s="12"/>
      <c r="JW220" s="12"/>
      <c r="JX220" s="12"/>
      <c r="JY220" s="12"/>
      <c r="JZ220" s="12"/>
      <c r="KA220" s="12"/>
      <c r="KB220" s="12"/>
      <c r="KC220" s="12"/>
      <c r="KD220" s="12"/>
      <c r="KE220" s="12"/>
      <c r="KF220" s="12"/>
      <c r="KG220" s="12"/>
      <c r="KH220" s="12"/>
      <c r="KI220" s="12"/>
      <c r="KJ220" s="12"/>
      <c r="KK220" s="12"/>
      <c r="KL220" s="12"/>
      <c r="KM220" s="12"/>
      <c r="KN220" s="12"/>
      <c r="KO220" s="12"/>
      <c r="KP220" s="12"/>
      <c r="KQ220" s="12"/>
      <c r="KR220" s="12"/>
      <c r="KS220" s="12"/>
      <c r="KT220" s="12"/>
      <c r="KU220" s="12"/>
      <c r="KV220" s="12"/>
      <c r="KW220" s="12"/>
      <c r="KX220" s="12"/>
      <c r="KY220" s="12"/>
      <c r="KZ220" s="12"/>
      <c r="LA220" s="12"/>
      <c r="LB220" s="12"/>
      <c r="LC220" s="12"/>
      <c r="LD220" s="12"/>
      <c r="LE220" s="12"/>
      <c r="LF220" s="12"/>
      <c r="LG220" s="12"/>
      <c r="LH220" s="12"/>
      <c r="LI220" s="12"/>
      <c r="LJ220" s="12"/>
      <c r="LK220" s="12"/>
      <c r="LL220" s="12"/>
      <c r="LM220" s="12"/>
      <c r="LN220" s="12"/>
      <c r="LO220" s="12"/>
      <c r="LP220" s="12"/>
      <c r="LQ220" s="12"/>
      <c r="LR220" s="12"/>
      <c r="LS220" s="12"/>
      <c r="LT220" s="12"/>
      <c r="LU220" s="12"/>
      <c r="LV220" s="12"/>
      <c r="LW220" s="12"/>
      <c r="LX220" s="12"/>
      <c r="LY220" s="12"/>
      <c r="LZ220" s="12"/>
      <c r="MA220" s="12"/>
      <c r="MB220" s="12"/>
      <c r="MC220" s="12"/>
      <c r="MD220" s="12"/>
      <c r="ME220" s="12"/>
      <c r="MF220" s="12"/>
      <c r="MG220" s="12"/>
      <c r="MH220" s="12"/>
      <c r="MI220" s="12"/>
      <c r="MJ220" s="12"/>
      <c r="MK220" s="12"/>
      <c r="ML220" s="12"/>
      <c r="MM220" s="12"/>
      <c r="MN220" s="12"/>
      <c r="MO220" s="12"/>
      <c r="MP220" s="12"/>
      <c r="MQ220" s="12"/>
      <c r="MR220" s="12"/>
      <c r="MS220" s="12"/>
      <c r="MT220" s="12"/>
      <c r="MU220" s="12"/>
      <c r="MV220" s="12"/>
      <c r="MW220" s="12"/>
      <c r="MX220" s="12"/>
      <c r="MY220" s="12"/>
      <c r="MZ220" s="12"/>
      <c r="NA220" s="12"/>
      <c r="NB220" s="12"/>
      <c r="NC220" s="12"/>
      <c r="ND220" s="12"/>
      <c r="NE220" s="12"/>
      <c r="NF220" s="12"/>
      <c r="NG220" s="12"/>
      <c r="NH220" s="12"/>
      <c r="NI220" s="12"/>
      <c r="NJ220" s="12"/>
      <c r="NK220" s="12"/>
      <c r="NL220" s="12"/>
      <c r="NM220" s="12"/>
      <c r="NN220" s="12"/>
      <c r="NO220" s="12"/>
      <c r="NP220" s="12"/>
      <c r="NQ220" s="12"/>
      <c r="NR220" s="12"/>
      <c r="NS220" s="12"/>
      <c r="NT220" s="12"/>
      <c r="NU220" s="12"/>
      <c r="NV220" s="12"/>
      <c r="NW220" s="12"/>
      <c r="NX220" s="12"/>
      <c r="NY220" s="12"/>
      <c r="NZ220" s="12"/>
      <c r="OA220" s="12"/>
      <c r="OB220" s="12"/>
      <c r="OC220" s="12"/>
      <c r="OD220" s="12"/>
      <c r="OE220" s="12"/>
      <c r="OF220" s="12"/>
      <c r="OG220" s="12"/>
      <c r="OH220" s="12"/>
      <c r="OI220" s="12"/>
      <c r="OJ220" s="12"/>
      <c r="OK220" s="12"/>
      <c r="OL220" s="12"/>
      <c r="OM220" s="12"/>
      <c r="ON220" s="12"/>
      <c r="OO220" s="12"/>
      <c r="OP220" s="12"/>
      <c r="OQ220" s="12"/>
      <c r="OR220" s="12"/>
      <c r="OS220" s="12"/>
      <c r="OT220" s="12"/>
      <c r="OU220" s="12"/>
      <c r="OV220" s="12"/>
      <c r="OW220" s="12"/>
      <c r="OX220" s="12"/>
      <c r="OY220" s="12"/>
      <c r="OZ220" s="12"/>
      <c r="PA220" s="12"/>
      <c r="PB220" s="12"/>
      <c r="PC220" s="12"/>
      <c r="PD220" s="12"/>
      <c r="PE220" s="12"/>
      <c r="PF220" s="12"/>
      <c r="PG220" s="12"/>
      <c r="PH220" s="12"/>
      <c r="PI220" s="12"/>
      <c r="PJ220" s="12"/>
      <c r="PK220" s="12"/>
      <c r="PL220" s="12"/>
      <c r="PM220" s="12"/>
      <c r="PN220" s="12"/>
      <c r="PO220" s="12"/>
      <c r="PP220" s="12"/>
      <c r="PQ220" s="12"/>
      <c r="PR220" s="12"/>
      <c r="PS220" s="12"/>
      <c r="PT220" s="12"/>
      <c r="PU220" s="12"/>
      <c r="PV220" s="12"/>
      <c r="PW220" s="12"/>
      <c r="PX220" s="12"/>
      <c r="PY220" s="12"/>
      <c r="PZ220" s="12"/>
      <c r="QA220" s="12"/>
      <c r="QB220" s="12"/>
      <c r="QC220" s="12"/>
      <c r="QD220" s="12"/>
      <c r="QE220" s="12"/>
      <c r="QF220" s="12"/>
      <c r="QG220" s="12"/>
      <c r="QH220" s="12"/>
      <c r="QI220" s="12"/>
      <c r="QJ220" s="12"/>
      <c r="QK220" s="12"/>
      <c r="QL220" s="12"/>
      <c r="QM220" s="12"/>
      <c r="QN220" s="12"/>
      <c r="QO220" s="12"/>
      <c r="QP220" s="12"/>
      <c r="QQ220" s="12"/>
      <c r="QR220" s="12"/>
      <c r="QS220" s="12"/>
      <c r="QT220" s="12"/>
      <c r="QU220" s="12"/>
      <c r="QV220" s="12"/>
      <c r="QW220" s="12"/>
      <c r="QX220" s="12"/>
      <c r="QY220" s="12"/>
      <c r="QZ220" s="12"/>
      <c r="RA220" s="12"/>
      <c r="RB220" s="12"/>
      <c r="RC220" s="12"/>
      <c r="RD220" s="12"/>
      <c r="RE220" s="12"/>
      <c r="RF220" s="12"/>
      <c r="RG220" s="12"/>
      <c r="RH220" s="12"/>
      <c r="RI220" s="12"/>
      <c r="RJ220" s="12"/>
      <c r="RK220" s="12"/>
      <c r="RL220" s="12"/>
      <c r="RM220" s="12"/>
      <c r="RN220" s="12"/>
      <c r="RO220" s="12"/>
      <c r="RP220" s="12"/>
      <c r="RQ220" s="12"/>
      <c r="RR220" s="12"/>
      <c r="RS220" s="12"/>
      <c r="RT220" s="12"/>
      <c r="RU220" s="12"/>
      <c r="RV220" s="12"/>
      <c r="RW220" s="12"/>
      <c r="RX220" s="12"/>
      <c r="RY220" s="12"/>
      <c r="RZ220" s="12"/>
      <c r="SA220" s="12"/>
      <c r="SB220" s="12"/>
      <c r="SC220" s="12"/>
      <c r="SD220" s="12"/>
      <c r="SE220" s="12"/>
      <c r="SF220" s="12"/>
      <c r="SG220" s="12"/>
      <c r="SH220" s="12"/>
      <c r="SI220" s="12"/>
      <c r="SJ220" s="12"/>
      <c r="SK220" s="12"/>
      <c r="SL220" s="12"/>
      <c r="SM220" s="12"/>
      <c r="SN220" s="12"/>
      <c r="SO220" s="12"/>
      <c r="SP220" s="12"/>
      <c r="SQ220" s="12"/>
      <c r="SR220" s="12"/>
      <c r="SS220" s="12"/>
      <c r="ST220" s="12"/>
      <c r="SU220" s="12"/>
      <c r="SV220" s="12"/>
      <c r="SW220" s="12"/>
      <c r="SX220" s="12"/>
      <c r="SY220" s="12"/>
      <c r="SZ220" s="12"/>
      <c r="TA220" s="12"/>
      <c r="TB220" s="12"/>
      <c r="TC220" s="12"/>
      <c r="TD220" s="12"/>
      <c r="TE220" s="12"/>
      <c r="TF220" s="12"/>
      <c r="TG220" s="12"/>
      <c r="TH220" s="12"/>
      <c r="TI220" s="12"/>
      <c r="TJ220" s="12"/>
      <c r="TK220" s="12"/>
      <c r="TL220" s="12"/>
      <c r="TM220" s="12"/>
      <c r="TN220" s="12"/>
      <c r="TO220" s="12"/>
      <c r="TP220" s="12"/>
      <c r="TQ220" s="12"/>
      <c r="TR220" s="12"/>
      <c r="TS220" s="12"/>
      <c r="TT220" s="12"/>
      <c r="TU220" s="12"/>
      <c r="TV220" s="12"/>
      <c r="TW220" s="12"/>
      <c r="TX220" s="12"/>
      <c r="TY220" s="12"/>
      <c r="TZ220" s="12"/>
      <c r="UA220" s="12"/>
      <c r="UB220" s="12"/>
      <c r="UC220" s="12"/>
      <c r="UD220" s="12"/>
      <c r="UE220" s="12"/>
      <c r="UF220" s="12"/>
      <c r="UG220" s="12"/>
      <c r="UH220" s="12"/>
      <c r="UI220" s="12"/>
      <c r="UJ220" s="12"/>
      <c r="UK220" s="12"/>
      <c r="UL220" s="12"/>
      <c r="UM220" s="12"/>
      <c r="UN220" s="12"/>
      <c r="UO220" s="12"/>
      <c r="UP220" s="12"/>
      <c r="UQ220" s="12"/>
      <c r="UR220" s="12"/>
      <c r="US220" s="12"/>
      <c r="UT220" s="12"/>
      <c r="UU220" s="12"/>
      <c r="UV220" s="12"/>
      <c r="UW220" s="12"/>
      <c r="UX220" s="12"/>
      <c r="UY220" s="12"/>
      <c r="UZ220" s="12"/>
      <c r="VA220" s="12"/>
      <c r="VB220" s="12"/>
      <c r="VC220" s="12"/>
      <c r="VD220" s="12"/>
      <c r="VE220" s="12"/>
      <c r="VF220" s="12"/>
      <c r="VG220" s="12"/>
      <c r="VH220" s="12"/>
      <c r="VI220" s="12"/>
      <c r="VJ220" s="12"/>
      <c r="VK220" s="12"/>
      <c r="VL220" s="12"/>
      <c r="VM220" s="12"/>
      <c r="VN220" s="12"/>
      <c r="VO220" s="12"/>
      <c r="VP220" s="12"/>
      <c r="VQ220" s="12"/>
      <c r="VR220" s="12"/>
      <c r="VS220" s="12"/>
      <c r="VT220" s="12"/>
      <c r="VU220" s="12"/>
      <c r="VV220" s="12"/>
      <c r="VW220" s="12"/>
      <c r="VX220" s="12"/>
      <c r="VY220" s="12"/>
      <c r="VZ220" s="12"/>
      <c r="WA220" s="12"/>
      <c r="WB220" s="12"/>
      <c r="WC220" s="12"/>
      <c r="WD220" s="12"/>
      <c r="WE220" s="12"/>
      <c r="WF220" s="12"/>
      <c r="WG220" s="12"/>
      <c r="WH220" s="12"/>
      <c r="WI220" s="12"/>
      <c r="WJ220" s="12"/>
      <c r="WK220" s="12"/>
      <c r="WL220" s="12"/>
      <c r="WM220" s="12"/>
      <c r="WN220" s="12"/>
      <c r="WO220" s="12"/>
      <c r="WP220" s="12"/>
      <c r="WQ220" s="12"/>
      <c r="WR220" s="12"/>
      <c r="WS220" s="12"/>
      <c r="WT220" s="12"/>
      <c r="WU220" s="12"/>
      <c r="WV220" s="12"/>
      <c r="WW220" s="12"/>
      <c r="WX220" s="12"/>
      <c r="WY220" s="12"/>
      <c r="WZ220" s="12"/>
      <c r="XA220" s="12"/>
      <c r="XB220" s="12"/>
      <c r="XC220" s="12"/>
      <c r="XD220" s="12"/>
      <c r="XE220" s="12"/>
      <c r="XF220" s="12"/>
      <c r="XG220" s="12"/>
      <c r="XH220" s="12"/>
      <c r="XI220" s="12"/>
      <c r="XJ220" s="12"/>
      <c r="XK220" s="12"/>
      <c r="XL220" s="12"/>
      <c r="XM220" s="12"/>
      <c r="XN220" s="12"/>
      <c r="XO220" s="12"/>
      <c r="XP220" s="12"/>
      <c r="XQ220" s="12"/>
      <c r="XR220" s="12"/>
      <c r="XS220" s="12"/>
      <c r="XT220" s="12"/>
      <c r="XU220" s="12"/>
      <c r="XV220" s="12"/>
      <c r="XW220" s="12"/>
      <c r="XX220" s="12"/>
      <c r="XY220" s="12"/>
      <c r="XZ220" s="12"/>
      <c r="YA220" s="12"/>
      <c r="YB220" s="12"/>
      <c r="YC220" s="12"/>
      <c r="YD220" s="12"/>
      <c r="YE220" s="12"/>
      <c r="YF220" s="12"/>
      <c r="YG220" s="12"/>
      <c r="YH220" s="12"/>
      <c r="YI220" s="12"/>
      <c r="YJ220" s="12"/>
      <c r="YK220" s="12"/>
      <c r="YL220" s="12"/>
      <c r="YM220" s="12"/>
      <c r="YN220" s="12"/>
      <c r="YO220" s="12"/>
      <c r="YP220" s="12"/>
      <c r="YQ220" s="12"/>
      <c r="YR220" s="12"/>
      <c r="YS220" s="12"/>
      <c r="YT220" s="12"/>
      <c r="YU220" s="12"/>
      <c r="YV220" s="12"/>
      <c r="YW220" s="12"/>
      <c r="YX220" s="12"/>
      <c r="YY220" s="12"/>
      <c r="YZ220" s="12"/>
      <c r="ZA220" s="12"/>
      <c r="ZB220" s="12"/>
      <c r="ZC220" s="12"/>
      <c r="ZD220" s="12"/>
      <c r="ZE220" s="12"/>
      <c r="ZF220" s="12"/>
      <c r="ZG220" s="12"/>
      <c r="ZH220" s="12"/>
      <c r="ZI220" s="12"/>
      <c r="ZJ220" s="12"/>
      <c r="ZK220" s="12"/>
      <c r="ZL220" s="12"/>
      <c r="ZM220" s="12"/>
      <c r="ZN220" s="12"/>
      <c r="ZO220" s="12"/>
      <c r="ZP220" s="12"/>
      <c r="ZQ220" s="12"/>
      <c r="ZR220" s="12"/>
      <c r="ZS220" s="12"/>
      <c r="ZT220" s="12"/>
      <c r="ZU220" s="12"/>
      <c r="ZV220" s="12"/>
      <c r="ZW220" s="12"/>
      <c r="ZX220" s="12"/>
      <c r="ZY220" s="12"/>
      <c r="ZZ220" s="12"/>
      <c r="AAA220" s="12"/>
      <c r="AAB220" s="12"/>
      <c r="AAC220" s="12"/>
      <c r="AAD220" s="12"/>
      <c r="AAE220" s="12"/>
      <c r="AAF220" s="12"/>
      <c r="AAG220" s="12"/>
      <c r="AAH220" s="12"/>
      <c r="AAI220" s="12"/>
      <c r="AAJ220" s="12"/>
      <c r="AAK220" s="12"/>
      <c r="AAL220" s="12"/>
      <c r="AAM220" s="12"/>
      <c r="AAN220" s="12"/>
      <c r="AAO220" s="12"/>
      <c r="AAP220" s="12"/>
      <c r="AAQ220" s="12"/>
      <c r="AAR220" s="12"/>
      <c r="AAS220" s="12"/>
      <c r="AAT220" s="12"/>
      <c r="AAU220" s="12"/>
      <c r="AAV220" s="12"/>
      <c r="AAW220" s="12"/>
      <c r="AAX220" s="12"/>
      <c r="AAY220" s="12"/>
      <c r="AAZ220" s="12"/>
      <c r="ABA220" s="12"/>
      <c r="ABB220" s="12"/>
      <c r="ABC220" s="12"/>
      <c r="ABD220" s="12"/>
      <c r="ABE220" s="12"/>
      <c r="ABF220" s="12"/>
      <c r="ABG220" s="12"/>
      <c r="ABH220" s="12"/>
      <c r="ABI220" s="12"/>
      <c r="ABJ220" s="12"/>
      <c r="ABK220" s="12"/>
      <c r="ABL220" s="12"/>
      <c r="ABM220" s="12"/>
      <c r="ABN220" s="12"/>
      <c r="ABO220" s="12"/>
      <c r="ABP220" s="12"/>
      <c r="ABQ220" s="12"/>
      <c r="ABR220" s="12"/>
      <c r="ABS220" s="12"/>
      <c r="ABT220" s="12"/>
      <c r="ABU220" s="12"/>
      <c r="ABV220" s="12"/>
      <c r="ABW220" s="12"/>
      <c r="ABX220" s="12"/>
      <c r="ABY220" s="12"/>
      <c r="ABZ220" s="12"/>
      <c r="ACA220" s="12"/>
      <c r="ACB220" s="12"/>
      <c r="ACC220" s="12"/>
      <c r="ACD220" s="12"/>
      <c r="ACE220" s="12"/>
      <c r="ACF220" s="12"/>
      <c r="ACG220" s="12"/>
      <c r="ACH220" s="12"/>
      <c r="ACI220" s="12"/>
      <c r="ACJ220" s="12"/>
      <c r="ACK220" s="12"/>
      <c r="ACL220" s="12"/>
      <c r="ACM220" s="12"/>
      <c r="ACN220" s="12"/>
      <c r="ACO220" s="12"/>
      <c r="ACP220" s="12"/>
      <c r="ACQ220" s="12"/>
      <c r="ACR220" s="12"/>
      <c r="ACS220" s="12"/>
      <c r="ACT220" s="12"/>
      <c r="ACU220" s="12"/>
      <c r="ACV220" s="12"/>
      <c r="ACW220" s="12"/>
      <c r="ACX220" s="12"/>
      <c r="ACY220" s="12"/>
      <c r="ACZ220" s="12"/>
      <c r="ADA220" s="12"/>
    </row>
    <row r="221" spans="1:781" s="99" customFormat="1" ht="15.6" x14ac:dyDescent="0.3">
      <c r="A221" s="64">
        <v>3</v>
      </c>
      <c r="B221" s="44" t="s">
        <v>697</v>
      </c>
      <c r="C221" s="45" t="s">
        <v>77</v>
      </c>
      <c r="D221" s="46"/>
      <c r="E221" s="46"/>
      <c r="F221" s="46"/>
      <c r="G221" s="97"/>
      <c r="H221" s="46">
        <v>1</v>
      </c>
      <c r="I221" s="46" t="s">
        <v>41</v>
      </c>
      <c r="J221" s="46" t="s">
        <v>243</v>
      </c>
      <c r="K221" s="48">
        <v>1987</v>
      </c>
      <c r="L221" s="49">
        <v>31967</v>
      </c>
      <c r="M221" s="50"/>
      <c r="N221" s="51"/>
      <c r="O221" s="51"/>
      <c r="P221" s="52" t="s">
        <v>541</v>
      </c>
      <c r="Q221" s="53"/>
      <c r="R221" s="54" t="s">
        <v>550</v>
      </c>
      <c r="S221" s="55" t="str">
        <f t="shared" si="41"/>
        <v>Au</v>
      </c>
      <c r="T221" s="56"/>
      <c r="U221" s="56"/>
      <c r="V221" s="56"/>
      <c r="W221" s="56"/>
      <c r="X221" s="56"/>
      <c r="Y221" s="56"/>
      <c r="Z221" s="56"/>
      <c r="AA221" s="12"/>
      <c r="AB221" s="57">
        <f t="shared" si="42"/>
        <v>0</v>
      </c>
      <c r="AC221" s="57">
        <f t="shared" si="43"/>
        <v>0</v>
      </c>
      <c r="AD221" s="57">
        <f t="shared" si="44"/>
        <v>0</v>
      </c>
      <c r="AE221" s="57">
        <f t="shared" si="45"/>
        <v>0</v>
      </c>
      <c r="AF221" s="58"/>
      <c r="AG221" s="58">
        <f t="shared" si="49"/>
        <v>0</v>
      </c>
      <c r="AH221" s="58">
        <f t="shared" si="50"/>
        <v>0</v>
      </c>
      <c r="AI221" s="58">
        <f t="shared" si="51"/>
        <v>0</v>
      </c>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c r="CV221" s="12"/>
      <c r="CW221" s="12"/>
      <c r="CX221" s="12"/>
      <c r="CY221" s="12"/>
      <c r="CZ221" s="12"/>
      <c r="DA221" s="12"/>
      <c r="DB221" s="12"/>
      <c r="DC221" s="12"/>
      <c r="DD221" s="12"/>
      <c r="DE221" s="12"/>
      <c r="DF221" s="12"/>
      <c r="DG221" s="12"/>
      <c r="DH221" s="12"/>
      <c r="DI221" s="12"/>
      <c r="DJ221" s="12"/>
      <c r="DK221" s="12"/>
      <c r="DL221" s="12"/>
      <c r="DM221" s="12"/>
      <c r="DN221" s="12"/>
      <c r="DO221" s="12"/>
      <c r="DP221" s="12"/>
      <c r="DQ221" s="12"/>
      <c r="DR221" s="12"/>
      <c r="DS221" s="12"/>
      <c r="DT221" s="12"/>
      <c r="DU221" s="12"/>
      <c r="DV221" s="12"/>
      <c r="DW221" s="12"/>
      <c r="DX221" s="12"/>
      <c r="DY221" s="12"/>
      <c r="DZ221" s="12"/>
      <c r="EA221" s="12"/>
      <c r="EB221" s="12"/>
      <c r="EC221" s="12"/>
      <c r="ED221" s="12"/>
      <c r="EE221" s="12"/>
      <c r="EF221" s="12"/>
      <c r="EG221" s="12"/>
      <c r="EH221" s="12"/>
      <c r="EI221" s="12"/>
      <c r="EJ221" s="12"/>
      <c r="EK221" s="12"/>
      <c r="EL221" s="12"/>
      <c r="EM221" s="12"/>
      <c r="EN221" s="12"/>
      <c r="EO221" s="12"/>
      <c r="EP221" s="12"/>
      <c r="EQ221" s="12"/>
      <c r="ER221" s="12"/>
      <c r="ES221" s="12"/>
      <c r="ET221" s="12"/>
      <c r="EU221" s="12"/>
      <c r="EV221" s="12"/>
      <c r="EW221" s="12"/>
      <c r="EX221" s="12"/>
      <c r="EY221" s="12"/>
      <c r="EZ221" s="12"/>
      <c r="FA221" s="12"/>
      <c r="FB221" s="12"/>
      <c r="FC221" s="12"/>
      <c r="FD221" s="12"/>
      <c r="FE221" s="12"/>
      <c r="FF221" s="12"/>
      <c r="FG221" s="12"/>
      <c r="FH221" s="12"/>
      <c r="FI221" s="12"/>
      <c r="FJ221" s="12"/>
      <c r="FK221" s="12"/>
      <c r="FL221" s="12"/>
      <c r="FM221" s="12"/>
      <c r="FN221" s="12"/>
      <c r="FO221" s="12"/>
      <c r="FP221" s="12"/>
      <c r="FQ221" s="12"/>
      <c r="FR221" s="12"/>
      <c r="FS221" s="12"/>
      <c r="FT221" s="12"/>
      <c r="FU221" s="12"/>
      <c r="FV221" s="12"/>
      <c r="FW221" s="12"/>
      <c r="FX221" s="12"/>
      <c r="FY221" s="12"/>
      <c r="FZ221" s="12"/>
      <c r="GA221" s="12"/>
      <c r="GB221" s="12"/>
      <c r="GC221" s="12"/>
      <c r="GD221" s="12"/>
      <c r="GE221" s="12"/>
      <c r="GF221" s="12"/>
      <c r="GG221" s="12"/>
      <c r="GH221" s="12"/>
      <c r="GI221" s="12"/>
      <c r="GJ221" s="12"/>
      <c r="GK221" s="12"/>
      <c r="GL221" s="12"/>
      <c r="GM221" s="12"/>
      <c r="GN221" s="12"/>
      <c r="GO221" s="12"/>
      <c r="GP221" s="12"/>
      <c r="GQ221" s="12"/>
      <c r="GR221" s="12"/>
      <c r="GS221" s="12"/>
      <c r="GT221" s="12"/>
      <c r="GU221" s="12"/>
      <c r="GV221" s="12"/>
      <c r="GW221" s="12"/>
      <c r="GX221" s="12"/>
      <c r="GY221" s="12"/>
      <c r="GZ221" s="12"/>
      <c r="HA221" s="12"/>
      <c r="HB221" s="12"/>
      <c r="HC221" s="12"/>
      <c r="HD221" s="12"/>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c r="JC221" s="12"/>
      <c r="JD221" s="12"/>
      <c r="JE221" s="12"/>
      <c r="JF221" s="12"/>
      <c r="JG221" s="12"/>
      <c r="JH221" s="12"/>
      <c r="JI221" s="12"/>
      <c r="JJ221" s="12"/>
      <c r="JK221" s="12"/>
      <c r="JL221" s="12"/>
      <c r="JM221" s="12"/>
      <c r="JN221" s="12"/>
      <c r="JO221" s="12"/>
      <c r="JP221" s="12"/>
      <c r="JQ221" s="12"/>
      <c r="JR221" s="12"/>
      <c r="JS221" s="12"/>
      <c r="JT221" s="12"/>
      <c r="JU221" s="12"/>
      <c r="JV221" s="12"/>
      <c r="JW221" s="12"/>
      <c r="JX221" s="12"/>
      <c r="JY221" s="12"/>
      <c r="JZ221" s="12"/>
      <c r="KA221" s="12"/>
      <c r="KB221" s="12"/>
      <c r="KC221" s="12"/>
      <c r="KD221" s="12"/>
      <c r="KE221" s="12"/>
      <c r="KF221" s="12"/>
      <c r="KG221" s="12"/>
      <c r="KH221" s="12"/>
      <c r="KI221" s="12"/>
      <c r="KJ221" s="12"/>
      <c r="KK221" s="12"/>
      <c r="KL221" s="12"/>
      <c r="KM221" s="12"/>
      <c r="KN221" s="12"/>
      <c r="KO221" s="12"/>
      <c r="KP221" s="12"/>
      <c r="KQ221" s="12"/>
      <c r="KR221" s="12"/>
      <c r="KS221" s="12"/>
      <c r="KT221" s="12"/>
      <c r="KU221" s="12"/>
      <c r="KV221" s="12"/>
      <c r="KW221" s="12"/>
      <c r="KX221" s="12"/>
      <c r="KY221" s="12"/>
      <c r="KZ221" s="12"/>
      <c r="LA221" s="12"/>
      <c r="LB221" s="12"/>
      <c r="LC221" s="12"/>
      <c r="LD221" s="12"/>
      <c r="LE221" s="12"/>
      <c r="LF221" s="12"/>
      <c r="LG221" s="12"/>
      <c r="LH221" s="12"/>
      <c r="LI221" s="12"/>
      <c r="LJ221" s="12"/>
      <c r="LK221" s="12"/>
      <c r="LL221" s="12"/>
      <c r="LM221" s="12"/>
      <c r="LN221" s="12"/>
      <c r="LO221" s="12"/>
      <c r="LP221" s="12"/>
      <c r="LQ221" s="12"/>
      <c r="LR221" s="12"/>
      <c r="LS221" s="12"/>
      <c r="LT221" s="12"/>
      <c r="LU221" s="12"/>
      <c r="LV221" s="12"/>
      <c r="LW221" s="12"/>
      <c r="LX221" s="12"/>
      <c r="LY221" s="12"/>
      <c r="LZ221" s="12"/>
      <c r="MA221" s="12"/>
      <c r="MB221" s="12"/>
      <c r="MC221" s="12"/>
      <c r="MD221" s="12"/>
      <c r="ME221" s="12"/>
      <c r="MF221" s="12"/>
      <c r="MG221" s="12"/>
      <c r="MH221" s="12"/>
      <c r="MI221" s="12"/>
      <c r="MJ221" s="12"/>
      <c r="MK221" s="12"/>
      <c r="ML221" s="12"/>
      <c r="MM221" s="12"/>
      <c r="MN221" s="12"/>
      <c r="MO221" s="12"/>
      <c r="MP221" s="12"/>
      <c r="MQ221" s="12"/>
      <c r="MR221" s="12"/>
      <c r="MS221" s="12"/>
      <c r="MT221" s="12"/>
      <c r="MU221" s="12"/>
      <c r="MV221" s="12"/>
      <c r="MW221" s="12"/>
      <c r="MX221" s="12"/>
      <c r="MY221" s="12"/>
      <c r="MZ221" s="12"/>
      <c r="NA221" s="12"/>
      <c r="NB221" s="12"/>
      <c r="NC221" s="12"/>
      <c r="ND221" s="12"/>
      <c r="NE221" s="12"/>
      <c r="NF221" s="12"/>
      <c r="NG221" s="12"/>
      <c r="NH221" s="12"/>
      <c r="NI221" s="12"/>
      <c r="NJ221" s="12"/>
      <c r="NK221" s="12"/>
      <c r="NL221" s="12"/>
      <c r="NM221" s="12"/>
      <c r="NN221" s="12"/>
      <c r="NO221" s="12"/>
      <c r="NP221" s="12"/>
      <c r="NQ221" s="12"/>
      <c r="NR221" s="12"/>
      <c r="NS221" s="12"/>
      <c r="NT221" s="12"/>
      <c r="NU221" s="12"/>
      <c r="NV221" s="12"/>
      <c r="NW221" s="12"/>
      <c r="NX221" s="12"/>
      <c r="NY221" s="12"/>
      <c r="NZ221" s="12"/>
      <c r="OA221" s="12"/>
      <c r="OB221" s="12"/>
      <c r="OC221" s="12"/>
      <c r="OD221" s="12"/>
      <c r="OE221" s="12"/>
      <c r="OF221" s="12"/>
      <c r="OG221" s="12"/>
      <c r="OH221" s="12"/>
      <c r="OI221" s="12"/>
      <c r="OJ221" s="12"/>
      <c r="OK221" s="12"/>
      <c r="OL221" s="12"/>
      <c r="OM221" s="12"/>
      <c r="ON221" s="12"/>
      <c r="OO221" s="12"/>
      <c r="OP221" s="12"/>
      <c r="OQ221" s="12"/>
      <c r="OR221" s="12"/>
      <c r="OS221" s="12"/>
      <c r="OT221" s="12"/>
      <c r="OU221" s="12"/>
      <c r="OV221" s="12"/>
      <c r="OW221" s="12"/>
      <c r="OX221" s="12"/>
      <c r="OY221" s="12"/>
      <c r="OZ221" s="12"/>
      <c r="PA221" s="12"/>
      <c r="PB221" s="12"/>
      <c r="PC221" s="12"/>
      <c r="PD221" s="12"/>
      <c r="PE221" s="12"/>
      <c r="PF221" s="12"/>
      <c r="PG221" s="12"/>
      <c r="PH221" s="12"/>
      <c r="PI221" s="12"/>
      <c r="PJ221" s="12"/>
      <c r="PK221" s="12"/>
      <c r="PL221" s="12"/>
      <c r="PM221" s="12"/>
      <c r="PN221" s="12"/>
      <c r="PO221" s="12"/>
      <c r="PP221" s="12"/>
      <c r="PQ221" s="12"/>
      <c r="PR221" s="12"/>
      <c r="PS221" s="12"/>
      <c r="PT221" s="12"/>
      <c r="PU221" s="12"/>
      <c r="PV221" s="12"/>
      <c r="PW221" s="12"/>
      <c r="PX221" s="12"/>
      <c r="PY221" s="12"/>
      <c r="PZ221" s="12"/>
      <c r="QA221" s="12"/>
      <c r="QB221" s="12"/>
      <c r="QC221" s="12"/>
      <c r="QD221" s="12"/>
      <c r="QE221" s="12"/>
      <c r="QF221" s="12"/>
      <c r="QG221" s="12"/>
      <c r="QH221" s="12"/>
      <c r="QI221" s="12"/>
      <c r="QJ221" s="12"/>
      <c r="QK221" s="12"/>
      <c r="QL221" s="12"/>
      <c r="QM221" s="12"/>
      <c r="QN221" s="12"/>
      <c r="QO221" s="12"/>
      <c r="QP221" s="12"/>
      <c r="QQ221" s="12"/>
      <c r="QR221" s="12"/>
      <c r="QS221" s="12"/>
      <c r="QT221" s="12"/>
      <c r="QU221" s="12"/>
      <c r="QV221" s="12"/>
      <c r="QW221" s="12"/>
      <c r="QX221" s="12"/>
      <c r="QY221" s="12"/>
      <c r="QZ221" s="12"/>
      <c r="RA221" s="12"/>
      <c r="RB221" s="12"/>
      <c r="RC221" s="12"/>
      <c r="RD221" s="12"/>
      <c r="RE221" s="12"/>
      <c r="RF221" s="12"/>
      <c r="RG221" s="12"/>
      <c r="RH221" s="12"/>
      <c r="RI221" s="12"/>
      <c r="RJ221" s="12"/>
      <c r="RK221" s="12"/>
      <c r="RL221" s="12"/>
      <c r="RM221" s="12"/>
      <c r="RN221" s="12"/>
      <c r="RO221" s="12"/>
      <c r="RP221" s="12"/>
      <c r="RQ221" s="12"/>
      <c r="RR221" s="12"/>
      <c r="RS221" s="12"/>
      <c r="RT221" s="12"/>
      <c r="RU221" s="12"/>
      <c r="RV221" s="12"/>
      <c r="RW221" s="12"/>
      <c r="RX221" s="12"/>
      <c r="RY221" s="12"/>
      <c r="RZ221" s="12"/>
      <c r="SA221" s="12"/>
      <c r="SB221" s="12"/>
      <c r="SC221" s="12"/>
      <c r="SD221" s="12"/>
      <c r="SE221" s="12"/>
      <c r="SF221" s="12"/>
      <c r="SG221" s="12"/>
      <c r="SH221" s="12"/>
      <c r="SI221" s="12"/>
      <c r="SJ221" s="12"/>
      <c r="SK221" s="12"/>
      <c r="SL221" s="12"/>
      <c r="SM221" s="12"/>
      <c r="SN221" s="12"/>
      <c r="SO221" s="12"/>
      <c r="SP221" s="12"/>
      <c r="SQ221" s="12"/>
      <c r="SR221" s="12"/>
      <c r="SS221" s="12"/>
      <c r="ST221" s="12"/>
      <c r="SU221" s="12"/>
      <c r="SV221" s="12"/>
      <c r="SW221" s="12"/>
      <c r="SX221" s="12"/>
      <c r="SY221" s="12"/>
      <c r="SZ221" s="12"/>
      <c r="TA221" s="12"/>
      <c r="TB221" s="12"/>
      <c r="TC221" s="12"/>
      <c r="TD221" s="12"/>
      <c r="TE221" s="12"/>
      <c r="TF221" s="12"/>
      <c r="TG221" s="12"/>
      <c r="TH221" s="12"/>
      <c r="TI221" s="12"/>
      <c r="TJ221" s="12"/>
      <c r="TK221" s="12"/>
      <c r="TL221" s="12"/>
      <c r="TM221" s="12"/>
      <c r="TN221" s="12"/>
      <c r="TO221" s="12"/>
      <c r="TP221" s="12"/>
      <c r="TQ221" s="12"/>
      <c r="TR221" s="12"/>
      <c r="TS221" s="12"/>
      <c r="TT221" s="12"/>
      <c r="TU221" s="12"/>
      <c r="TV221" s="12"/>
      <c r="TW221" s="12"/>
      <c r="TX221" s="12"/>
      <c r="TY221" s="12"/>
      <c r="TZ221" s="12"/>
      <c r="UA221" s="12"/>
      <c r="UB221" s="12"/>
      <c r="UC221" s="12"/>
      <c r="UD221" s="12"/>
      <c r="UE221" s="12"/>
      <c r="UF221" s="12"/>
      <c r="UG221" s="12"/>
      <c r="UH221" s="12"/>
      <c r="UI221" s="12"/>
      <c r="UJ221" s="12"/>
      <c r="UK221" s="12"/>
      <c r="UL221" s="12"/>
      <c r="UM221" s="12"/>
      <c r="UN221" s="12"/>
      <c r="UO221" s="12"/>
      <c r="UP221" s="12"/>
      <c r="UQ221" s="12"/>
      <c r="UR221" s="12"/>
      <c r="US221" s="12"/>
      <c r="UT221" s="12"/>
      <c r="UU221" s="12"/>
      <c r="UV221" s="12"/>
      <c r="UW221" s="12"/>
      <c r="UX221" s="12"/>
      <c r="UY221" s="12"/>
      <c r="UZ221" s="12"/>
      <c r="VA221" s="12"/>
      <c r="VB221" s="12"/>
      <c r="VC221" s="12"/>
      <c r="VD221" s="12"/>
      <c r="VE221" s="12"/>
      <c r="VF221" s="12"/>
      <c r="VG221" s="12"/>
      <c r="VH221" s="12"/>
      <c r="VI221" s="12"/>
      <c r="VJ221" s="12"/>
      <c r="VK221" s="12"/>
      <c r="VL221" s="12"/>
      <c r="VM221" s="12"/>
      <c r="VN221" s="12"/>
      <c r="VO221" s="12"/>
      <c r="VP221" s="12"/>
      <c r="VQ221" s="12"/>
      <c r="VR221" s="12"/>
      <c r="VS221" s="12"/>
      <c r="VT221" s="12"/>
      <c r="VU221" s="12"/>
      <c r="VV221" s="12"/>
      <c r="VW221" s="12"/>
      <c r="VX221" s="12"/>
      <c r="VY221" s="12"/>
      <c r="VZ221" s="12"/>
      <c r="WA221" s="12"/>
      <c r="WB221" s="12"/>
      <c r="WC221" s="12"/>
      <c r="WD221" s="12"/>
      <c r="WE221" s="12"/>
      <c r="WF221" s="12"/>
      <c r="WG221" s="12"/>
      <c r="WH221" s="12"/>
      <c r="WI221" s="12"/>
      <c r="WJ221" s="12"/>
      <c r="WK221" s="12"/>
      <c r="WL221" s="12"/>
      <c r="WM221" s="12"/>
      <c r="WN221" s="12"/>
      <c r="WO221" s="12"/>
      <c r="WP221" s="12"/>
      <c r="WQ221" s="12"/>
      <c r="WR221" s="12"/>
      <c r="WS221" s="12"/>
      <c r="WT221" s="12"/>
      <c r="WU221" s="12"/>
      <c r="WV221" s="12"/>
      <c r="WW221" s="12"/>
      <c r="WX221" s="12"/>
      <c r="WY221" s="12"/>
      <c r="WZ221" s="12"/>
      <c r="XA221" s="12"/>
      <c r="XB221" s="12"/>
      <c r="XC221" s="12"/>
      <c r="XD221" s="12"/>
      <c r="XE221" s="12"/>
      <c r="XF221" s="12"/>
      <c r="XG221" s="12"/>
      <c r="XH221" s="12"/>
      <c r="XI221" s="12"/>
      <c r="XJ221" s="12"/>
      <c r="XK221" s="12"/>
      <c r="XL221" s="12"/>
      <c r="XM221" s="12"/>
      <c r="XN221" s="12"/>
      <c r="XO221" s="12"/>
      <c r="XP221" s="12"/>
      <c r="XQ221" s="12"/>
      <c r="XR221" s="12"/>
      <c r="XS221" s="12"/>
      <c r="XT221" s="12"/>
      <c r="XU221" s="12"/>
      <c r="XV221" s="12"/>
      <c r="XW221" s="12"/>
      <c r="XX221" s="12"/>
      <c r="XY221" s="12"/>
      <c r="XZ221" s="12"/>
      <c r="YA221" s="12"/>
      <c r="YB221" s="12"/>
      <c r="YC221" s="12"/>
      <c r="YD221" s="12"/>
      <c r="YE221" s="12"/>
      <c r="YF221" s="12"/>
      <c r="YG221" s="12"/>
      <c r="YH221" s="12"/>
      <c r="YI221" s="12"/>
      <c r="YJ221" s="12"/>
      <c r="YK221" s="12"/>
      <c r="YL221" s="12"/>
      <c r="YM221" s="12"/>
      <c r="YN221" s="12"/>
      <c r="YO221" s="12"/>
      <c r="YP221" s="12"/>
      <c r="YQ221" s="12"/>
      <c r="YR221" s="12"/>
      <c r="YS221" s="12"/>
      <c r="YT221" s="12"/>
      <c r="YU221" s="12"/>
      <c r="YV221" s="12"/>
      <c r="YW221" s="12"/>
      <c r="YX221" s="12"/>
      <c r="YY221" s="12"/>
      <c r="YZ221" s="12"/>
      <c r="ZA221" s="12"/>
      <c r="ZB221" s="12"/>
      <c r="ZC221" s="12"/>
      <c r="ZD221" s="12"/>
      <c r="ZE221" s="12"/>
      <c r="ZF221" s="12"/>
      <c r="ZG221" s="12"/>
      <c r="ZH221" s="12"/>
      <c r="ZI221" s="12"/>
      <c r="ZJ221" s="12"/>
      <c r="ZK221" s="12"/>
      <c r="ZL221" s="12"/>
      <c r="ZM221" s="12"/>
      <c r="ZN221" s="12"/>
      <c r="ZO221" s="12"/>
      <c r="ZP221" s="12"/>
      <c r="ZQ221" s="12"/>
      <c r="ZR221" s="12"/>
      <c r="ZS221" s="12"/>
      <c r="ZT221" s="12"/>
      <c r="ZU221" s="12"/>
      <c r="ZV221" s="12"/>
      <c r="ZW221" s="12"/>
      <c r="ZX221" s="12"/>
      <c r="ZY221" s="12"/>
      <c r="ZZ221" s="12"/>
      <c r="AAA221" s="12"/>
      <c r="AAB221" s="12"/>
      <c r="AAC221" s="12"/>
      <c r="AAD221" s="12"/>
      <c r="AAE221" s="12"/>
      <c r="AAF221" s="12"/>
      <c r="AAG221" s="12"/>
      <c r="AAH221" s="12"/>
      <c r="AAI221" s="12"/>
      <c r="AAJ221" s="12"/>
      <c r="AAK221" s="12"/>
      <c r="AAL221" s="12"/>
      <c r="AAM221" s="12"/>
      <c r="AAN221" s="12"/>
      <c r="AAO221" s="12"/>
      <c r="AAP221" s="12"/>
      <c r="AAQ221" s="12"/>
      <c r="AAR221" s="12"/>
      <c r="AAS221" s="12"/>
      <c r="AAT221" s="12"/>
      <c r="AAU221" s="12"/>
      <c r="AAV221" s="12"/>
      <c r="AAW221" s="12"/>
      <c r="AAX221" s="12"/>
      <c r="AAY221" s="12"/>
      <c r="AAZ221" s="12"/>
      <c r="ABA221" s="12"/>
      <c r="ABB221" s="12"/>
      <c r="ABC221" s="12"/>
      <c r="ABD221" s="12"/>
      <c r="ABE221" s="12"/>
      <c r="ABF221" s="12"/>
      <c r="ABG221" s="12"/>
      <c r="ABH221" s="12"/>
      <c r="ABI221" s="12"/>
      <c r="ABJ221" s="12"/>
      <c r="ABK221" s="12"/>
      <c r="ABL221" s="12"/>
      <c r="ABM221" s="12"/>
      <c r="ABN221" s="12"/>
      <c r="ABO221" s="12"/>
      <c r="ABP221" s="12"/>
      <c r="ABQ221" s="12"/>
      <c r="ABR221" s="12"/>
      <c r="ABS221" s="12"/>
      <c r="ABT221" s="12"/>
      <c r="ABU221" s="12"/>
      <c r="ABV221" s="12"/>
      <c r="ABW221" s="12"/>
      <c r="ABX221" s="12"/>
      <c r="ABY221" s="12"/>
      <c r="ABZ221" s="12"/>
      <c r="ACA221" s="12"/>
      <c r="ACB221" s="12"/>
      <c r="ACC221" s="12"/>
      <c r="ACD221" s="12"/>
      <c r="ACE221" s="12"/>
      <c r="ACF221" s="12"/>
      <c r="ACG221" s="12"/>
      <c r="ACH221" s="12"/>
      <c r="ACI221" s="12"/>
      <c r="ACJ221" s="12"/>
      <c r="ACK221" s="12"/>
      <c r="ACL221" s="12"/>
      <c r="ACM221" s="12"/>
      <c r="ACN221" s="12"/>
      <c r="ACO221" s="12"/>
      <c r="ACP221" s="12"/>
      <c r="ACQ221" s="12"/>
      <c r="ACR221" s="12"/>
      <c r="ACS221" s="12"/>
      <c r="ACT221" s="12"/>
      <c r="ACU221" s="12"/>
      <c r="ACV221" s="12"/>
      <c r="ACW221" s="12"/>
      <c r="ACX221" s="12"/>
      <c r="ACY221" s="12"/>
      <c r="ACZ221" s="12"/>
      <c r="ADA221" s="12"/>
    </row>
    <row r="222" spans="1:781" s="99" customFormat="1" ht="15.6" x14ac:dyDescent="0.3">
      <c r="A222" s="61">
        <v>2</v>
      </c>
      <c r="B222" s="44" t="s">
        <v>698</v>
      </c>
      <c r="C222" s="45" t="s">
        <v>65</v>
      </c>
      <c r="D222" s="46"/>
      <c r="E222" s="46"/>
      <c r="F222" s="46"/>
      <c r="G222" s="97"/>
      <c r="H222" s="46">
        <v>1</v>
      </c>
      <c r="I222" s="46" t="s">
        <v>41</v>
      </c>
      <c r="J222" s="46" t="s">
        <v>243</v>
      </c>
      <c r="K222" s="48">
        <v>1987</v>
      </c>
      <c r="L222" s="49">
        <v>31875</v>
      </c>
      <c r="M222" s="50">
        <v>87000</v>
      </c>
      <c r="N222" s="51">
        <v>80</v>
      </c>
      <c r="O222" s="51"/>
      <c r="P222" s="52" t="s">
        <v>42</v>
      </c>
      <c r="Q222" s="53" t="s">
        <v>699</v>
      </c>
      <c r="R222" s="54" t="s">
        <v>432</v>
      </c>
      <c r="S222" s="55" t="str">
        <f t="shared" si="41"/>
        <v>Coal</v>
      </c>
      <c r="T222" s="56"/>
      <c r="U222" s="56"/>
      <c r="V222" s="56"/>
      <c r="W222" s="56"/>
      <c r="X222" s="56"/>
      <c r="Y222" s="56"/>
      <c r="Z222" s="56"/>
      <c r="AA222" s="12"/>
      <c r="AB222" s="57">
        <f t="shared" si="42"/>
        <v>4.5870277799892757E-2</v>
      </c>
      <c r="AC222" s="57">
        <f t="shared" si="43"/>
        <v>2.0512820512820511</v>
      </c>
      <c r="AD222" s="57">
        <f t="shared" si="44"/>
        <v>0</v>
      </c>
      <c r="AE222" s="57">
        <f t="shared" si="45"/>
        <v>2.0971523290819438</v>
      </c>
      <c r="AF222" s="58"/>
      <c r="AG222" s="58">
        <f t="shared" si="49"/>
        <v>0</v>
      </c>
      <c r="AH222" s="58">
        <f t="shared" si="50"/>
        <v>2.0971523290819438</v>
      </c>
      <c r="AI222" s="58">
        <f t="shared" si="51"/>
        <v>0</v>
      </c>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c r="CV222" s="12"/>
      <c r="CW222" s="12"/>
      <c r="CX222" s="12"/>
      <c r="CY222" s="12"/>
      <c r="CZ222" s="12"/>
      <c r="DA222" s="12"/>
      <c r="DB222" s="12"/>
      <c r="DC222" s="12"/>
      <c r="DD222" s="12"/>
      <c r="DE222" s="12"/>
      <c r="DF222" s="12"/>
      <c r="DG222" s="12"/>
      <c r="DH222" s="12"/>
      <c r="DI222" s="12"/>
      <c r="DJ222" s="12"/>
      <c r="DK222" s="12"/>
      <c r="DL222" s="12"/>
      <c r="DM222" s="12"/>
      <c r="DN222" s="12"/>
      <c r="DO222" s="12"/>
      <c r="DP222" s="12"/>
      <c r="DQ222" s="12"/>
      <c r="DR222" s="12"/>
      <c r="DS222" s="12"/>
      <c r="DT222" s="12"/>
      <c r="DU222" s="12"/>
      <c r="DV222" s="12"/>
      <c r="DW222" s="12"/>
      <c r="DX222" s="12"/>
      <c r="DY222" s="12"/>
      <c r="DZ222" s="12"/>
      <c r="EA222" s="12"/>
      <c r="EB222" s="12"/>
      <c r="EC222" s="12"/>
      <c r="ED222" s="12"/>
      <c r="EE222" s="12"/>
      <c r="EF222" s="12"/>
      <c r="EG222" s="12"/>
      <c r="EH222" s="12"/>
      <c r="EI222" s="12"/>
      <c r="EJ222" s="12"/>
      <c r="EK222" s="12"/>
      <c r="EL222" s="12"/>
      <c r="EM222" s="12"/>
      <c r="EN222" s="12"/>
      <c r="EO222" s="12"/>
      <c r="EP222" s="12"/>
      <c r="EQ222" s="12"/>
      <c r="ER222" s="12"/>
      <c r="ES222" s="12"/>
      <c r="ET222" s="12"/>
      <c r="EU222" s="12"/>
      <c r="EV222" s="12"/>
      <c r="EW222" s="12"/>
      <c r="EX222" s="12"/>
      <c r="EY222" s="12"/>
      <c r="EZ222" s="12"/>
      <c r="FA222" s="12"/>
      <c r="FB222" s="12"/>
      <c r="FC222" s="12"/>
      <c r="FD222" s="12"/>
      <c r="FE222" s="12"/>
      <c r="FF222" s="12"/>
      <c r="FG222" s="12"/>
      <c r="FH222" s="12"/>
      <c r="FI222" s="12"/>
      <c r="FJ222" s="12"/>
      <c r="FK222" s="12"/>
      <c r="FL222" s="12"/>
      <c r="FM222" s="12"/>
      <c r="FN222" s="12"/>
      <c r="FO222" s="12"/>
      <c r="FP222" s="12"/>
      <c r="FQ222" s="12"/>
      <c r="FR222" s="12"/>
      <c r="FS222" s="12"/>
      <c r="FT222" s="12"/>
      <c r="FU222" s="12"/>
      <c r="FV222" s="12"/>
      <c r="FW222" s="12"/>
      <c r="FX222" s="12"/>
      <c r="FY222" s="12"/>
      <c r="FZ222" s="12"/>
      <c r="GA222" s="12"/>
      <c r="GB222" s="12"/>
      <c r="GC222" s="12"/>
      <c r="GD222" s="12"/>
      <c r="GE222" s="12"/>
      <c r="GF222" s="12"/>
      <c r="GG222" s="12"/>
      <c r="GH222" s="12"/>
      <c r="GI222" s="12"/>
      <c r="GJ222" s="12"/>
      <c r="GK222" s="12"/>
      <c r="GL222" s="12"/>
      <c r="GM222" s="12"/>
      <c r="GN222" s="12"/>
      <c r="GO222" s="12"/>
      <c r="GP222" s="12"/>
      <c r="GQ222" s="12"/>
      <c r="GR222" s="12"/>
      <c r="GS222" s="12"/>
      <c r="GT222" s="12"/>
      <c r="GU222" s="12"/>
      <c r="GV222" s="12"/>
      <c r="GW222" s="12"/>
      <c r="GX222" s="12"/>
      <c r="GY222" s="12"/>
      <c r="GZ222" s="12"/>
      <c r="HA222" s="12"/>
      <c r="HB222" s="12"/>
      <c r="HC222" s="12"/>
      <c r="HD222" s="12"/>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KD222" s="12"/>
      <c r="KE222" s="12"/>
      <c r="KF222" s="12"/>
      <c r="KG222" s="12"/>
      <c r="KH222" s="12"/>
      <c r="KI222" s="12"/>
      <c r="KJ222" s="12"/>
      <c r="KK222" s="12"/>
      <c r="KL222" s="12"/>
      <c r="KM222" s="12"/>
      <c r="KN222" s="12"/>
      <c r="KO222" s="12"/>
      <c r="KP222" s="12"/>
      <c r="KQ222" s="12"/>
      <c r="KR222" s="12"/>
      <c r="KS222" s="12"/>
      <c r="KT222" s="12"/>
      <c r="KU222" s="12"/>
      <c r="KV222" s="12"/>
      <c r="KW222" s="12"/>
      <c r="KX222" s="12"/>
      <c r="KY222" s="12"/>
      <c r="KZ222" s="12"/>
      <c r="LA222" s="12"/>
      <c r="LB222" s="12"/>
      <c r="LC222" s="12"/>
      <c r="LD222" s="12"/>
      <c r="LE222" s="12"/>
      <c r="LF222" s="12"/>
      <c r="LG222" s="12"/>
      <c r="LH222" s="12"/>
      <c r="LI222" s="12"/>
      <c r="LJ222" s="12"/>
      <c r="LK222" s="12"/>
      <c r="LL222" s="12"/>
      <c r="LM222" s="12"/>
      <c r="LN222" s="12"/>
      <c r="LO222" s="12"/>
      <c r="LP222" s="12"/>
      <c r="LQ222" s="12"/>
      <c r="LR222" s="12"/>
      <c r="LS222" s="12"/>
      <c r="LT222" s="12"/>
      <c r="LU222" s="12"/>
      <c r="LV222" s="12"/>
      <c r="LW222" s="12"/>
      <c r="LX222" s="12"/>
      <c r="LY222" s="12"/>
      <c r="LZ222" s="12"/>
      <c r="MA222" s="12"/>
      <c r="MB222" s="12"/>
      <c r="MC222" s="12"/>
      <c r="MD222" s="12"/>
      <c r="ME222" s="12"/>
      <c r="MF222" s="12"/>
      <c r="MG222" s="12"/>
      <c r="MH222" s="12"/>
      <c r="MI222" s="12"/>
      <c r="MJ222" s="12"/>
      <c r="MK222" s="12"/>
      <c r="ML222" s="12"/>
      <c r="MM222" s="12"/>
      <c r="MN222" s="12"/>
      <c r="MO222" s="12"/>
      <c r="MP222" s="12"/>
      <c r="MQ222" s="12"/>
      <c r="MR222" s="12"/>
      <c r="MS222" s="12"/>
      <c r="MT222" s="12"/>
      <c r="MU222" s="12"/>
      <c r="MV222" s="12"/>
      <c r="MW222" s="12"/>
      <c r="MX222" s="12"/>
      <c r="MY222" s="12"/>
      <c r="MZ222" s="12"/>
      <c r="NA222" s="12"/>
      <c r="NB222" s="12"/>
      <c r="NC222" s="12"/>
      <c r="ND222" s="12"/>
      <c r="NE222" s="12"/>
      <c r="NF222" s="12"/>
      <c r="NG222" s="12"/>
      <c r="NH222" s="12"/>
      <c r="NI222" s="12"/>
      <c r="NJ222" s="12"/>
      <c r="NK222" s="12"/>
      <c r="NL222" s="12"/>
      <c r="NM222" s="12"/>
      <c r="NN222" s="12"/>
      <c r="NO222" s="12"/>
      <c r="NP222" s="12"/>
      <c r="NQ222" s="12"/>
      <c r="NR222" s="12"/>
      <c r="NS222" s="12"/>
      <c r="NT222" s="12"/>
      <c r="NU222" s="12"/>
      <c r="NV222" s="12"/>
      <c r="NW222" s="12"/>
      <c r="NX222" s="12"/>
      <c r="NY222" s="12"/>
      <c r="NZ222" s="12"/>
      <c r="OA222" s="12"/>
      <c r="OB222" s="12"/>
      <c r="OC222" s="12"/>
      <c r="OD222" s="12"/>
      <c r="OE222" s="12"/>
      <c r="OF222" s="12"/>
      <c r="OG222" s="12"/>
      <c r="OH222" s="12"/>
      <c r="OI222" s="12"/>
      <c r="OJ222" s="12"/>
      <c r="OK222" s="12"/>
      <c r="OL222" s="12"/>
      <c r="OM222" s="12"/>
      <c r="ON222" s="12"/>
      <c r="OO222" s="12"/>
      <c r="OP222" s="12"/>
      <c r="OQ222" s="12"/>
      <c r="OR222" s="12"/>
      <c r="OS222" s="12"/>
      <c r="OT222" s="12"/>
      <c r="OU222" s="12"/>
      <c r="OV222" s="12"/>
      <c r="OW222" s="12"/>
      <c r="OX222" s="12"/>
      <c r="OY222" s="12"/>
      <c r="OZ222" s="12"/>
      <c r="PA222" s="12"/>
      <c r="PB222" s="12"/>
      <c r="PC222" s="12"/>
      <c r="PD222" s="12"/>
      <c r="PE222" s="12"/>
      <c r="PF222" s="12"/>
      <c r="PG222" s="12"/>
      <c r="PH222" s="12"/>
      <c r="PI222" s="12"/>
      <c r="PJ222" s="12"/>
      <c r="PK222" s="12"/>
      <c r="PL222" s="12"/>
      <c r="PM222" s="12"/>
      <c r="PN222" s="12"/>
      <c r="PO222" s="12"/>
      <c r="PP222" s="12"/>
      <c r="PQ222" s="12"/>
      <c r="PR222" s="12"/>
      <c r="PS222" s="12"/>
      <c r="PT222" s="12"/>
      <c r="PU222" s="12"/>
      <c r="PV222" s="12"/>
      <c r="PW222" s="12"/>
      <c r="PX222" s="12"/>
      <c r="PY222" s="12"/>
      <c r="PZ222" s="12"/>
      <c r="QA222" s="12"/>
      <c r="QB222" s="12"/>
      <c r="QC222" s="12"/>
      <c r="QD222" s="12"/>
      <c r="QE222" s="12"/>
      <c r="QF222" s="12"/>
      <c r="QG222" s="12"/>
      <c r="QH222" s="12"/>
      <c r="QI222" s="12"/>
      <c r="QJ222" s="12"/>
      <c r="QK222" s="12"/>
      <c r="QL222" s="12"/>
      <c r="QM222" s="12"/>
      <c r="QN222" s="12"/>
      <c r="QO222" s="12"/>
      <c r="QP222" s="12"/>
      <c r="QQ222" s="12"/>
      <c r="QR222" s="12"/>
      <c r="QS222" s="12"/>
      <c r="QT222" s="12"/>
      <c r="QU222" s="12"/>
      <c r="QV222" s="12"/>
      <c r="QW222" s="12"/>
      <c r="QX222" s="12"/>
      <c r="QY222" s="12"/>
      <c r="QZ222" s="12"/>
      <c r="RA222" s="12"/>
      <c r="RB222" s="12"/>
      <c r="RC222" s="12"/>
      <c r="RD222" s="12"/>
      <c r="RE222" s="12"/>
      <c r="RF222" s="12"/>
      <c r="RG222" s="12"/>
      <c r="RH222" s="12"/>
      <c r="RI222" s="12"/>
      <c r="RJ222" s="12"/>
      <c r="RK222" s="12"/>
      <c r="RL222" s="12"/>
      <c r="RM222" s="12"/>
      <c r="RN222" s="12"/>
      <c r="RO222" s="12"/>
      <c r="RP222" s="12"/>
      <c r="RQ222" s="12"/>
      <c r="RR222" s="12"/>
      <c r="RS222" s="12"/>
      <c r="RT222" s="12"/>
      <c r="RU222" s="12"/>
      <c r="RV222" s="12"/>
      <c r="RW222" s="12"/>
      <c r="RX222" s="12"/>
      <c r="RY222" s="12"/>
      <c r="RZ222" s="12"/>
      <c r="SA222" s="12"/>
      <c r="SB222" s="12"/>
      <c r="SC222" s="12"/>
      <c r="SD222" s="12"/>
      <c r="SE222" s="12"/>
      <c r="SF222" s="12"/>
      <c r="SG222" s="12"/>
      <c r="SH222" s="12"/>
      <c r="SI222" s="12"/>
      <c r="SJ222" s="12"/>
      <c r="SK222" s="12"/>
      <c r="SL222" s="12"/>
      <c r="SM222" s="12"/>
      <c r="SN222" s="12"/>
      <c r="SO222" s="12"/>
      <c r="SP222" s="12"/>
      <c r="SQ222" s="12"/>
      <c r="SR222" s="12"/>
      <c r="SS222" s="12"/>
      <c r="ST222" s="12"/>
      <c r="SU222" s="12"/>
      <c r="SV222" s="12"/>
      <c r="SW222" s="12"/>
      <c r="SX222" s="12"/>
      <c r="SY222" s="12"/>
      <c r="SZ222" s="12"/>
      <c r="TA222" s="12"/>
      <c r="TB222" s="12"/>
      <c r="TC222" s="12"/>
      <c r="TD222" s="12"/>
      <c r="TE222" s="12"/>
      <c r="TF222" s="12"/>
      <c r="TG222" s="12"/>
      <c r="TH222" s="12"/>
      <c r="TI222" s="12"/>
      <c r="TJ222" s="12"/>
      <c r="TK222" s="12"/>
      <c r="TL222" s="12"/>
      <c r="TM222" s="12"/>
      <c r="TN222" s="12"/>
      <c r="TO222" s="12"/>
      <c r="TP222" s="12"/>
      <c r="TQ222" s="12"/>
      <c r="TR222" s="12"/>
      <c r="TS222" s="12"/>
      <c r="TT222" s="12"/>
      <c r="TU222" s="12"/>
      <c r="TV222" s="12"/>
      <c r="TW222" s="12"/>
      <c r="TX222" s="12"/>
      <c r="TY222" s="12"/>
      <c r="TZ222" s="12"/>
      <c r="UA222" s="12"/>
      <c r="UB222" s="12"/>
      <c r="UC222" s="12"/>
      <c r="UD222" s="12"/>
      <c r="UE222" s="12"/>
      <c r="UF222" s="12"/>
      <c r="UG222" s="12"/>
      <c r="UH222" s="12"/>
      <c r="UI222" s="12"/>
      <c r="UJ222" s="12"/>
      <c r="UK222" s="12"/>
      <c r="UL222" s="12"/>
      <c r="UM222" s="12"/>
      <c r="UN222" s="12"/>
      <c r="UO222" s="12"/>
      <c r="UP222" s="12"/>
      <c r="UQ222" s="12"/>
      <c r="UR222" s="12"/>
      <c r="US222" s="12"/>
      <c r="UT222" s="12"/>
      <c r="UU222" s="12"/>
      <c r="UV222" s="12"/>
      <c r="UW222" s="12"/>
      <c r="UX222" s="12"/>
      <c r="UY222" s="12"/>
      <c r="UZ222" s="12"/>
      <c r="VA222" s="12"/>
      <c r="VB222" s="12"/>
      <c r="VC222" s="12"/>
      <c r="VD222" s="12"/>
      <c r="VE222" s="12"/>
      <c r="VF222" s="12"/>
      <c r="VG222" s="12"/>
      <c r="VH222" s="12"/>
      <c r="VI222" s="12"/>
      <c r="VJ222" s="12"/>
      <c r="VK222" s="12"/>
      <c r="VL222" s="12"/>
      <c r="VM222" s="12"/>
      <c r="VN222" s="12"/>
      <c r="VO222" s="12"/>
      <c r="VP222" s="12"/>
      <c r="VQ222" s="12"/>
      <c r="VR222" s="12"/>
      <c r="VS222" s="12"/>
      <c r="VT222" s="12"/>
      <c r="VU222" s="12"/>
      <c r="VV222" s="12"/>
      <c r="VW222" s="12"/>
      <c r="VX222" s="12"/>
      <c r="VY222" s="12"/>
      <c r="VZ222" s="12"/>
      <c r="WA222" s="12"/>
      <c r="WB222" s="12"/>
      <c r="WC222" s="12"/>
      <c r="WD222" s="12"/>
      <c r="WE222" s="12"/>
      <c r="WF222" s="12"/>
      <c r="WG222" s="12"/>
      <c r="WH222" s="12"/>
      <c r="WI222" s="12"/>
      <c r="WJ222" s="12"/>
      <c r="WK222" s="12"/>
      <c r="WL222" s="12"/>
      <c r="WM222" s="12"/>
      <c r="WN222" s="12"/>
      <c r="WO222" s="12"/>
      <c r="WP222" s="12"/>
      <c r="WQ222" s="12"/>
      <c r="WR222" s="12"/>
      <c r="WS222" s="12"/>
      <c r="WT222" s="12"/>
      <c r="WU222" s="12"/>
      <c r="WV222" s="12"/>
      <c r="WW222" s="12"/>
      <c r="WX222" s="12"/>
      <c r="WY222" s="12"/>
      <c r="WZ222" s="12"/>
      <c r="XA222" s="12"/>
      <c r="XB222" s="12"/>
      <c r="XC222" s="12"/>
      <c r="XD222" s="12"/>
      <c r="XE222" s="12"/>
      <c r="XF222" s="12"/>
      <c r="XG222" s="12"/>
      <c r="XH222" s="12"/>
      <c r="XI222" s="12"/>
      <c r="XJ222" s="12"/>
      <c r="XK222" s="12"/>
      <c r="XL222" s="12"/>
      <c r="XM222" s="12"/>
      <c r="XN222" s="12"/>
      <c r="XO222" s="12"/>
      <c r="XP222" s="12"/>
      <c r="XQ222" s="12"/>
      <c r="XR222" s="12"/>
      <c r="XS222" s="12"/>
      <c r="XT222" s="12"/>
      <c r="XU222" s="12"/>
      <c r="XV222" s="12"/>
      <c r="XW222" s="12"/>
      <c r="XX222" s="12"/>
      <c r="XY222" s="12"/>
      <c r="XZ222" s="12"/>
      <c r="YA222" s="12"/>
      <c r="YB222" s="12"/>
      <c r="YC222" s="12"/>
      <c r="YD222" s="12"/>
      <c r="YE222" s="12"/>
      <c r="YF222" s="12"/>
      <c r="YG222" s="12"/>
      <c r="YH222" s="12"/>
      <c r="YI222" s="12"/>
      <c r="YJ222" s="12"/>
      <c r="YK222" s="12"/>
      <c r="YL222" s="12"/>
      <c r="YM222" s="12"/>
      <c r="YN222" s="12"/>
      <c r="YO222" s="12"/>
      <c r="YP222" s="12"/>
      <c r="YQ222" s="12"/>
      <c r="YR222" s="12"/>
      <c r="YS222" s="12"/>
      <c r="YT222" s="12"/>
      <c r="YU222" s="12"/>
      <c r="YV222" s="12"/>
      <c r="YW222" s="12"/>
      <c r="YX222" s="12"/>
      <c r="YY222" s="12"/>
      <c r="YZ222" s="12"/>
      <c r="ZA222" s="12"/>
      <c r="ZB222" s="12"/>
      <c r="ZC222" s="12"/>
      <c r="ZD222" s="12"/>
      <c r="ZE222" s="12"/>
      <c r="ZF222" s="12"/>
      <c r="ZG222" s="12"/>
      <c r="ZH222" s="12"/>
      <c r="ZI222" s="12"/>
      <c r="ZJ222" s="12"/>
      <c r="ZK222" s="12"/>
      <c r="ZL222" s="12"/>
      <c r="ZM222" s="12"/>
      <c r="ZN222" s="12"/>
      <c r="ZO222" s="12"/>
      <c r="ZP222" s="12"/>
      <c r="ZQ222" s="12"/>
      <c r="ZR222" s="12"/>
      <c r="ZS222" s="12"/>
      <c r="ZT222" s="12"/>
      <c r="ZU222" s="12"/>
      <c r="ZV222" s="12"/>
      <c r="ZW222" s="12"/>
      <c r="ZX222" s="12"/>
      <c r="ZY222" s="12"/>
      <c r="ZZ222" s="12"/>
      <c r="AAA222" s="12"/>
      <c r="AAB222" s="12"/>
      <c r="AAC222" s="12"/>
      <c r="AAD222" s="12"/>
      <c r="AAE222" s="12"/>
      <c r="AAF222" s="12"/>
      <c r="AAG222" s="12"/>
      <c r="AAH222" s="12"/>
      <c r="AAI222" s="12"/>
      <c r="AAJ222" s="12"/>
      <c r="AAK222" s="12"/>
      <c r="AAL222" s="12"/>
      <c r="AAM222" s="12"/>
      <c r="AAN222" s="12"/>
      <c r="AAO222" s="12"/>
      <c r="AAP222" s="12"/>
      <c r="AAQ222" s="12"/>
      <c r="AAR222" s="12"/>
      <c r="AAS222" s="12"/>
      <c r="AAT222" s="12"/>
      <c r="AAU222" s="12"/>
      <c r="AAV222" s="12"/>
      <c r="AAW222" s="12"/>
      <c r="AAX222" s="12"/>
      <c r="AAY222" s="12"/>
      <c r="AAZ222" s="12"/>
      <c r="ABA222" s="12"/>
      <c r="ABB222" s="12"/>
      <c r="ABC222" s="12"/>
      <c r="ABD222" s="12"/>
      <c r="ABE222" s="12"/>
      <c r="ABF222" s="12"/>
      <c r="ABG222" s="12"/>
      <c r="ABH222" s="12"/>
      <c r="ABI222" s="12"/>
      <c r="ABJ222" s="12"/>
      <c r="ABK222" s="12"/>
      <c r="ABL222" s="12"/>
      <c r="ABM222" s="12"/>
      <c r="ABN222" s="12"/>
      <c r="ABO222" s="12"/>
      <c r="ABP222" s="12"/>
      <c r="ABQ222" s="12"/>
      <c r="ABR222" s="12"/>
      <c r="ABS222" s="12"/>
      <c r="ABT222" s="12"/>
      <c r="ABU222" s="12"/>
      <c r="ABV222" s="12"/>
      <c r="ABW222" s="12"/>
      <c r="ABX222" s="12"/>
      <c r="ABY222" s="12"/>
      <c r="ABZ222" s="12"/>
      <c r="ACA222" s="12"/>
      <c r="ACB222" s="12"/>
      <c r="ACC222" s="12"/>
      <c r="ACD222" s="12"/>
      <c r="ACE222" s="12"/>
      <c r="ACF222" s="12"/>
      <c r="ACG222" s="12"/>
      <c r="ACH222" s="12"/>
      <c r="ACI222" s="12"/>
      <c r="ACJ222" s="12"/>
      <c r="ACK222" s="12"/>
      <c r="ACL222" s="12"/>
      <c r="ACM222" s="12"/>
      <c r="ACN222" s="12"/>
      <c r="ACO222" s="12"/>
      <c r="ACP222" s="12"/>
      <c r="ACQ222" s="12"/>
      <c r="ACR222" s="12"/>
      <c r="ACS222" s="12"/>
      <c r="ACT222" s="12"/>
      <c r="ACU222" s="12"/>
      <c r="ACV222" s="12"/>
      <c r="ACW222" s="12"/>
      <c r="ACX222" s="12"/>
      <c r="ACY222" s="12"/>
      <c r="ACZ222" s="12"/>
      <c r="ADA222" s="12"/>
    </row>
    <row r="223" spans="1:781" s="99" customFormat="1" ht="36" x14ac:dyDescent="0.3">
      <c r="A223" s="64">
        <v>3</v>
      </c>
      <c r="B223" s="44" t="s">
        <v>700</v>
      </c>
      <c r="C223" s="45" t="s">
        <v>65</v>
      </c>
      <c r="D223" s="46" t="s">
        <v>212</v>
      </c>
      <c r="E223" s="45" t="s">
        <v>701</v>
      </c>
      <c r="F223" s="46">
        <v>53</v>
      </c>
      <c r="G223" s="97">
        <v>52000000</v>
      </c>
      <c r="H223" s="46">
        <v>1</v>
      </c>
      <c r="I223" s="46" t="s">
        <v>41</v>
      </c>
      <c r="J223" s="46" t="s">
        <v>82</v>
      </c>
      <c r="K223" s="48">
        <v>1987</v>
      </c>
      <c r="L223" s="49">
        <v>31861</v>
      </c>
      <c r="M223" s="68">
        <v>0</v>
      </c>
      <c r="N223" s="51"/>
      <c r="O223" s="51"/>
      <c r="P223" s="52" t="s">
        <v>601</v>
      </c>
      <c r="Q223" s="53" t="s">
        <v>702</v>
      </c>
      <c r="R223" s="54" t="s">
        <v>432</v>
      </c>
      <c r="S223" s="55" t="str">
        <f t="shared" si="41"/>
        <v>Coal</v>
      </c>
      <c r="T223" s="56"/>
      <c r="U223" s="56"/>
      <c r="V223" s="56"/>
      <c r="W223" s="56"/>
      <c r="X223" s="56"/>
      <c r="Y223" s="56"/>
      <c r="Z223" s="56"/>
      <c r="AA223" s="12"/>
      <c r="AB223" s="57">
        <f>M223/189653</f>
        <v>0</v>
      </c>
      <c r="AC223" s="57">
        <f t="shared" si="43"/>
        <v>0</v>
      </c>
      <c r="AD223" s="57">
        <f t="shared" si="44"/>
        <v>0</v>
      </c>
      <c r="AE223" s="57">
        <f t="shared" si="45"/>
        <v>0</v>
      </c>
      <c r="AF223" s="58"/>
      <c r="AG223" s="58">
        <f t="shared" si="49"/>
        <v>0</v>
      </c>
      <c r="AH223" s="58">
        <f t="shared" si="50"/>
        <v>0</v>
      </c>
      <c r="AI223" s="58">
        <f t="shared" si="51"/>
        <v>0</v>
      </c>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c r="CV223" s="12"/>
      <c r="CW223" s="12"/>
      <c r="CX223" s="12"/>
      <c r="CY223" s="12"/>
      <c r="CZ223" s="12"/>
      <c r="DA223" s="12"/>
      <c r="DB223" s="12"/>
      <c r="DC223" s="12"/>
      <c r="DD223" s="12"/>
      <c r="DE223" s="12"/>
      <c r="DF223" s="12"/>
      <c r="DG223" s="12"/>
      <c r="DH223" s="12"/>
      <c r="DI223" s="12"/>
      <c r="DJ223" s="12"/>
      <c r="DK223" s="12"/>
      <c r="DL223" s="12"/>
      <c r="DM223" s="12"/>
      <c r="DN223" s="12"/>
      <c r="DO223" s="12"/>
      <c r="DP223" s="12"/>
      <c r="DQ223" s="12"/>
      <c r="DR223" s="12"/>
      <c r="DS223" s="12"/>
      <c r="DT223" s="12"/>
      <c r="DU223" s="12"/>
      <c r="DV223" s="12"/>
      <c r="DW223" s="12"/>
      <c r="DX223" s="12"/>
      <c r="DY223" s="12"/>
      <c r="DZ223" s="12"/>
      <c r="EA223" s="12"/>
      <c r="EB223" s="12"/>
      <c r="EC223" s="12"/>
      <c r="ED223" s="12"/>
      <c r="EE223" s="12"/>
      <c r="EF223" s="12"/>
      <c r="EG223" s="12"/>
      <c r="EH223" s="12"/>
      <c r="EI223" s="12"/>
      <c r="EJ223" s="12"/>
      <c r="EK223" s="12"/>
      <c r="EL223" s="12"/>
      <c r="EM223" s="12"/>
      <c r="EN223" s="12"/>
      <c r="EO223" s="12"/>
      <c r="EP223" s="12"/>
      <c r="EQ223" s="12"/>
      <c r="ER223" s="12"/>
      <c r="ES223" s="12"/>
      <c r="ET223" s="12"/>
      <c r="EU223" s="12"/>
      <c r="EV223" s="12"/>
      <c r="EW223" s="12"/>
      <c r="EX223" s="12"/>
      <c r="EY223" s="12"/>
      <c r="EZ223" s="12"/>
      <c r="FA223" s="12"/>
      <c r="FB223" s="12"/>
      <c r="FC223" s="12"/>
      <c r="FD223" s="12"/>
      <c r="FE223" s="12"/>
      <c r="FF223" s="12"/>
      <c r="FG223" s="12"/>
      <c r="FH223" s="12"/>
      <c r="FI223" s="12"/>
      <c r="FJ223" s="12"/>
      <c r="FK223" s="12"/>
      <c r="FL223" s="12"/>
      <c r="FM223" s="12"/>
      <c r="FN223" s="12"/>
      <c r="FO223" s="12"/>
      <c r="FP223" s="12"/>
      <c r="FQ223" s="12"/>
      <c r="FR223" s="12"/>
      <c r="FS223" s="12"/>
      <c r="FT223" s="12"/>
      <c r="FU223" s="12"/>
      <c r="FV223" s="12"/>
      <c r="FW223" s="12"/>
      <c r="FX223" s="12"/>
      <c r="FY223" s="12"/>
      <c r="FZ223" s="12"/>
      <c r="GA223" s="12"/>
      <c r="GB223" s="12"/>
      <c r="GC223" s="12"/>
      <c r="GD223" s="12"/>
      <c r="GE223" s="12"/>
      <c r="GF223" s="12"/>
      <c r="GG223" s="12"/>
      <c r="GH223" s="12"/>
      <c r="GI223" s="12"/>
      <c r="GJ223" s="12"/>
      <c r="GK223" s="12"/>
      <c r="GL223" s="12"/>
      <c r="GM223" s="12"/>
      <c r="GN223" s="12"/>
      <c r="GO223" s="12"/>
      <c r="GP223" s="12"/>
      <c r="GQ223" s="12"/>
      <c r="GR223" s="12"/>
      <c r="GS223" s="12"/>
      <c r="GT223" s="12"/>
      <c r="GU223" s="12"/>
      <c r="GV223" s="12"/>
      <c r="GW223" s="12"/>
      <c r="GX223" s="12"/>
      <c r="GY223" s="12"/>
      <c r="GZ223" s="12"/>
      <c r="HA223" s="12"/>
      <c r="HB223" s="12"/>
      <c r="HC223" s="12"/>
      <c r="HD223" s="12"/>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c r="JC223" s="12"/>
      <c r="JD223" s="12"/>
      <c r="JE223" s="12"/>
      <c r="JF223" s="12"/>
      <c r="JG223" s="12"/>
      <c r="JH223" s="12"/>
      <c r="JI223" s="12"/>
      <c r="JJ223" s="12"/>
      <c r="JK223" s="12"/>
      <c r="JL223" s="12"/>
      <c r="JM223" s="12"/>
      <c r="JN223" s="12"/>
      <c r="JO223" s="12"/>
      <c r="JP223" s="12"/>
      <c r="JQ223" s="12"/>
      <c r="JR223" s="12"/>
      <c r="JS223" s="12"/>
      <c r="JT223" s="12"/>
      <c r="JU223" s="12"/>
      <c r="JV223" s="12"/>
      <c r="JW223" s="12"/>
      <c r="JX223" s="12"/>
      <c r="JY223" s="12"/>
      <c r="JZ223" s="12"/>
      <c r="KA223" s="12"/>
      <c r="KB223" s="12"/>
      <c r="KC223" s="12"/>
      <c r="KD223" s="12"/>
      <c r="KE223" s="12"/>
      <c r="KF223" s="12"/>
      <c r="KG223" s="12"/>
      <c r="KH223" s="12"/>
      <c r="KI223" s="12"/>
      <c r="KJ223" s="12"/>
      <c r="KK223" s="12"/>
      <c r="KL223" s="12"/>
      <c r="KM223" s="12"/>
      <c r="KN223" s="12"/>
      <c r="KO223" s="12"/>
      <c r="KP223" s="12"/>
      <c r="KQ223" s="12"/>
      <c r="KR223" s="12"/>
      <c r="KS223" s="12"/>
      <c r="KT223" s="12"/>
      <c r="KU223" s="12"/>
      <c r="KV223" s="12"/>
      <c r="KW223" s="12"/>
      <c r="KX223" s="12"/>
      <c r="KY223" s="12"/>
      <c r="KZ223" s="12"/>
      <c r="LA223" s="12"/>
      <c r="LB223" s="12"/>
      <c r="LC223" s="12"/>
      <c r="LD223" s="12"/>
      <c r="LE223" s="12"/>
      <c r="LF223" s="12"/>
      <c r="LG223" s="12"/>
      <c r="LH223" s="12"/>
      <c r="LI223" s="12"/>
      <c r="LJ223" s="12"/>
      <c r="LK223" s="12"/>
      <c r="LL223" s="12"/>
      <c r="LM223" s="12"/>
      <c r="LN223" s="12"/>
      <c r="LO223" s="12"/>
      <c r="LP223" s="12"/>
      <c r="LQ223" s="12"/>
      <c r="LR223" s="12"/>
      <c r="LS223" s="12"/>
      <c r="LT223" s="12"/>
      <c r="LU223" s="12"/>
      <c r="LV223" s="12"/>
      <c r="LW223" s="12"/>
      <c r="LX223" s="12"/>
      <c r="LY223" s="12"/>
      <c r="LZ223" s="12"/>
      <c r="MA223" s="12"/>
      <c r="MB223" s="12"/>
      <c r="MC223" s="12"/>
      <c r="MD223" s="12"/>
      <c r="ME223" s="12"/>
      <c r="MF223" s="12"/>
      <c r="MG223" s="12"/>
      <c r="MH223" s="12"/>
      <c r="MI223" s="12"/>
      <c r="MJ223" s="12"/>
      <c r="MK223" s="12"/>
      <c r="ML223" s="12"/>
      <c r="MM223" s="12"/>
      <c r="MN223" s="12"/>
      <c r="MO223" s="12"/>
      <c r="MP223" s="12"/>
      <c r="MQ223" s="12"/>
      <c r="MR223" s="12"/>
      <c r="MS223" s="12"/>
      <c r="MT223" s="12"/>
      <c r="MU223" s="12"/>
      <c r="MV223" s="12"/>
      <c r="MW223" s="12"/>
      <c r="MX223" s="12"/>
      <c r="MY223" s="12"/>
      <c r="MZ223" s="12"/>
      <c r="NA223" s="12"/>
      <c r="NB223" s="12"/>
      <c r="NC223" s="12"/>
      <c r="ND223" s="12"/>
      <c r="NE223" s="12"/>
      <c r="NF223" s="12"/>
      <c r="NG223" s="12"/>
      <c r="NH223" s="12"/>
      <c r="NI223" s="12"/>
      <c r="NJ223" s="12"/>
      <c r="NK223" s="12"/>
      <c r="NL223" s="12"/>
      <c r="NM223" s="12"/>
      <c r="NN223" s="12"/>
      <c r="NO223" s="12"/>
      <c r="NP223" s="12"/>
      <c r="NQ223" s="12"/>
      <c r="NR223" s="12"/>
      <c r="NS223" s="12"/>
      <c r="NT223" s="12"/>
      <c r="NU223" s="12"/>
      <c r="NV223" s="12"/>
      <c r="NW223" s="12"/>
      <c r="NX223" s="12"/>
      <c r="NY223" s="12"/>
      <c r="NZ223" s="12"/>
      <c r="OA223" s="12"/>
      <c r="OB223" s="12"/>
      <c r="OC223" s="12"/>
      <c r="OD223" s="12"/>
      <c r="OE223" s="12"/>
      <c r="OF223" s="12"/>
      <c r="OG223" s="12"/>
      <c r="OH223" s="12"/>
      <c r="OI223" s="12"/>
      <c r="OJ223" s="12"/>
      <c r="OK223" s="12"/>
      <c r="OL223" s="12"/>
      <c r="OM223" s="12"/>
      <c r="ON223" s="12"/>
      <c r="OO223" s="12"/>
      <c r="OP223" s="12"/>
      <c r="OQ223" s="12"/>
      <c r="OR223" s="12"/>
      <c r="OS223" s="12"/>
      <c r="OT223" s="12"/>
      <c r="OU223" s="12"/>
      <c r="OV223" s="12"/>
      <c r="OW223" s="12"/>
      <c r="OX223" s="12"/>
      <c r="OY223" s="12"/>
      <c r="OZ223" s="12"/>
      <c r="PA223" s="12"/>
      <c r="PB223" s="12"/>
      <c r="PC223" s="12"/>
      <c r="PD223" s="12"/>
      <c r="PE223" s="12"/>
      <c r="PF223" s="12"/>
      <c r="PG223" s="12"/>
      <c r="PH223" s="12"/>
      <c r="PI223" s="12"/>
      <c r="PJ223" s="12"/>
      <c r="PK223" s="12"/>
      <c r="PL223" s="12"/>
      <c r="PM223" s="12"/>
      <c r="PN223" s="12"/>
      <c r="PO223" s="12"/>
      <c r="PP223" s="12"/>
      <c r="PQ223" s="12"/>
      <c r="PR223" s="12"/>
      <c r="PS223" s="12"/>
      <c r="PT223" s="12"/>
      <c r="PU223" s="12"/>
      <c r="PV223" s="12"/>
      <c r="PW223" s="12"/>
      <c r="PX223" s="12"/>
      <c r="PY223" s="12"/>
      <c r="PZ223" s="12"/>
      <c r="QA223" s="12"/>
      <c r="QB223" s="12"/>
      <c r="QC223" s="12"/>
      <c r="QD223" s="12"/>
      <c r="QE223" s="12"/>
      <c r="QF223" s="12"/>
      <c r="QG223" s="12"/>
      <c r="QH223" s="12"/>
      <c r="QI223" s="12"/>
      <c r="QJ223" s="12"/>
      <c r="QK223" s="12"/>
      <c r="QL223" s="12"/>
      <c r="QM223" s="12"/>
      <c r="QN223" s="12"/>
      <c r="QO223" s="12"/>
      <c r="QP223" s="12"/>
      <c r="QQ223" s="12"/>
      <c r="QR223" s="12"/>
      <c r="QS223" s="12"/>
      <c r="QT223" s="12"/>
      <c r="QU223" s="12"/>
      <c r="QV223" s="12"/>
      <c r="QW223" s="12"/>
      <c r="QX223" s="12"/>
      <c r="QY223" s="12"/>
      <c r="QZ223" s="12"/>
      <c r="RA223" s="12"/>
      <c r="RB223" s="12"/>
      <c r="RC223" s="12"/>
      <c r="RD223" s="12"/>
      <c r="RE223" s="12"/>
      <c r="RF223" s="12"/>
      <c r="RG223" s="12"/>
      <c r="RH223" s="12"/>
      <c r="RI223" s="12"/>
      <c r="RJ223" s="12"/>
      <c r="RK223" s="12"/>
      <c r="RL223" s="12"/>
      <c r="RM223" s="12"/>
      <c r="RN223" s="12"/>
      <c r="RO223" s="12"/>
      <c r="RP223" s="12"/>
      <c r="RQ223" s="12"/>
      <c r="RR223" s="12"/>
      <c r="RS223" s="12"/>
      <c r="RT223" s="12"/>
      <c r="RU223" s="12"/>
      <c r="RV223" s="12"/>
      <c r="RW223" s="12"/>
      <c r="RX223" s="12"/>
      <c r="RY223" s="12"/>
      <c r="RZ223" s="12"/>
      <c r="SA223" s="12"/>
      <c r="SB223" s="12"/>
      <c r="SC223" s="12"/>
      <c r="SD223" s="12"/>
      <c r="SE223" s="12"/>
      <c r="SF223" s="12"/>
      <c r="SG223" s="12"/>
      <c r="SH223" s="12"/>
      <c r="SI223" s="12"/>
      <c r="SJ223" s="12"/>
      <c r="SK223" s="12"/>
      <c r="SL223" s="12"/>
      <c r="SM223" s="12"/>
      <c r="SN223" s="12"/>
      <c r="SO223" s="12"/>
      <c r="SP223" s="12"/>
      <c r="SQ223" s="12"/>
      <c r="SR223" s="12"/>
      <c r="SS223" s="12"/>
      <c r="ST223" s="12"/>
      <c r="SU223" s="12"/>
      <c r="SV223" s="12"/>
      <c r="SW223" s="12"/>
      <c r="SX223" s="12"/>
      <c r="SY223" s="12"/>
      <c r="SZ223" s="12"/>
      <c r="TA223" s="12"/>
      <c r="TB223" s="12"/>
      <c r="TC223" s="12"/>
      <c r="TD223" s="12"/>
      <c r="TE223" s="12"/>
      <c r="TF223" s="12"/>
      <c r="TG223" s="12"/>
      <c r="TH223" s="12"/>
      <c r="TI223" s="12"/>
      <c r="TJ223" s="12"/>
      <c r="TK223" s="12"/>
      <c r="TL223" s="12"/>
      <c r="TM223" s="12"/>
      <c r="TN223" s="12"/>
      <c r="TO223" s="12"/>
      <c r="TP223" s="12"/>
      <c r="TQ223" s="12"/>
      <c r="TR223" s="12"/>
      <c r="TS223" s="12"/>
      <c r="TT223" s="12"/>
      <c r="TU223" s="12"/>
      <c r="TV223" s="12"/>
      <c r="TW223" s="12"/>
      <c r="TX223" s="12"/>
      <c r="TY223" s="12"/>
      <c r="TZ223" s="12"/>
      <c r="UA223" s="12"/>
      <c r="UB223" s="12"/>
      <c r="UC223" s="12"/>
      <c r="UD223" s="12"/>
      <c r="UE223" s="12"/>
      <c r="UF223" s="12"/>
      <c r="UG223" s="12"/>
      <c r="UH223" s="12"/>
      <c r="UI223" s="12"/>
      <c r="UJ223" s="12"/>
      <c r="UK223" s="12"/>
      <c r="UL223" s="12"/>
      <c r="UM223" s="12"/>
      <c r="UN223" s="12"/>
      <c r="UO223" s="12"/>
      <c r="UP223" s="12"/>
      <c r="UQ223" s="12"/>
      <c r="UR223" s="12"/>
      <c r="US223" s="12"/>
      <c r="UT223" s="12"/>
      <c r="UU223" s="12"/>
      <c r="UV223" s="12"/>
      <c r="UW223" s="12"/>
      <c r="UX223" s="12"/>
      <c r="UY223" s="12"/>
      <c r="UZ223" s="12"/>
      <c r="VA223" s="12"/>
      <c r="VB223" s="12"/>
      <c r="VC223" s="12"/>
      <c r="VD223" s="12"/>
      <c r="VE223" s="12"/>
      <c r="VF223" s="12"/>
      <c r="VG223" s="12"/>
      <c r="VH223" s="12"/>
      <c r="VI223" s="12"/>
      <c r="VJ223" s="12"/>
      <c r="VK223" s="12"/>
      <c r="VL223" s="12"/>
      <c r="VM223" s="12"/>
      <c r="VN223" s="12"/>
      <c r="VO223" s="12"/>
      <c r="VP223" s="12"/>
      <c r="VQ223" s="12"/>
      <c r="VR223" s="12"/>
      <c r="VS223" s="12"/>
      <c r="VT223" s="12"/>
      <c r="VU223" s="12"/>
      <c r="VV223" s="12"/>
      <c r="VW223" s="12"/>
      <c r="VX223" s="12"/>
      <c r="VY223" s="12"/>
      <c r="VZ223" s="12"/>
      <c r="WA223" s="12"/>
      <c r="WB223" s="12"/>
      <c r="WC223" s="12"/>
      <c r="WD223" s="12"/>
      <c r="WE223" s="12"/>
      <c r="WF223" s="12"/>
      <c r="WG223" s="12"/>
      <c r="WH223" s="12"/>
      <c r="WI223" s="12"/>
      <c r="WJ223" s="12"/>
      <c r="WK223" s="12"/>
      <c r="WL223" s="12"/>
      <c r="WM223" s="12"/>
      <c r="WN223" s="12"/>
      <c r="WO223" s="12"/>
      <c r="WP223" s="12"/>
      <c r="WQ223" s="12"/>
      <c r="WR223" s="12"/>
      <c r="WS223" s="12"/>
      <c r="WT223" s="12"/>
      <c r="WU223" s="12"/>
      <c r="WV223" s="12"/>
      <c r="WW223" s="12"/>
      <c r="WX223" s="12"/>
      <c r="WY223" s="12"/>
      <c r="WZ223" s="12"/>
      <c r="XA223" s="12"/>
      <c r="XB223" s="12"/>
      <c r="XC223" s="12"/>
      <c r="XD223" s="12"/>
      <c r="XE223" s="12"/>
      <c r="XF223" s="12"/>
      <c r="XG223" s="12"/>
      <c r="XH223" s="12"/>
      <c r="XI223" s="12"/>
      <c r="XJ223" s="12"/>
      <c r="XK223" s="12"/>
      <c r="XL223" s="12"/>
      <c r="XM223" s="12"/>
      <c r="XN223" s="12"/>
      <c r="XO223" s="12"/>
      <c r="XP223" s="12"/>
      <c r="XQ223" s="12"/>
      <c r="XR223" s="12"/>
      <c r="XS223" s="12"/>
      <c r="XT223" s="12"/>
      <c r="XU223" s="12"/>
      <c r="XV223" s="12"/>
      <c r="XW223" s="12"/>
      <c r="XX223" s="12"/>
      <c r="XY223" s="12"/>
      <c r="XZ223" s="12"/>
      <c r="YA223" s="12"/>
      <c r="YB223" s="12"/>
      <c r="YC223" s="12"/>
      <c r="YD223" s="12"/>
      <c r="YE223" s="12"/>
      <c r="YF223" s="12"/>
      <c r="YG223" s="12"/>
      <c r="YH223" s="12"/>
      <c r="YI223" s="12"/>
      <c r="YJ223" s="12"/>
      <c r="YK223" s="12"/>
      <c r="YL223" s="12"/>
      <c r="YM223" s="12"/>
      <c r="YN223" s="12"/>
      <c r="YO223" s="12"/>
      <c r="YP223" s="12"/>
      <c r="YQ223" s="12"/>
      <c r="YR223" s="12"/>
      <c r="YS223" s="12"/>
      <c r="YT223" s="12"/>
      <c r="YU223" s="12"/>
      <c r="YV223" s="12"/>
      <c r="YW223" s="12"/>
      <c r="YX223" s="12"/>
      <c r="YY223" s="12"/>
      <c r="YZ223" s="12"/>
      <c r="ZA223" s="12"/>
      <c r="ZB223" s="12"/>
      <c r="ZC223" s="12"/>
      <c r="ZD223" s="12"/>
      <c r="ZE223" s="12"/>
      <c r="ZF223" s="12"/>
      <c r="ZG223" s="12"/>
      <c r="ZH223" s="12"/>
      <c r="ZI223" s="12"/>
      <c r="ZJ223" s="12"/>
      <c r="ZK223" s="12"/>
      <c r="ZL223" s="12"/>
      <c r="ZM223" s="12"/>
      <c r="ZN223" s="12"/>
      <c r="ZO223" s="12"/>
      <c r="ZP223" s="12"/>
      <c r="ZQ223" s="12"/>
      <c r="ZR223" s="12"/>
      <c r="ZS223" s="12"/>
      <c r="ZT223" s="12"/>
      <c r="ZU223" s="12"/>
      <c r="ZV223" s="12"/>
      <c r="ZW223" s="12"/>
      <c r="ZX223" s="12"/>
      <c r="ZY223" s="12"/>
      <c r="ZZ223" s="12"/>
      <c r="AAA223" s="12"/>
      <c r="AAB223" s="12"/>
      <c r="AAC223" s="12"/>
      <c r="AAD223" s="12"/>
      <c r="AAE223" s="12"/>
      <c r="AAF223" s="12"/>
      <c r="AAG223" s="12"/>
      <c r="AAH223" s="12"/>
      <c r="AAI223" s="12"/>
      <c r="AAJ223" s="12"/>
      <c r="AAK223" s="12"/>
      <c r="AAL223" s="12"/>
      <c r="AAM223" s="12"/>
      <c r="AAN223" s="12"/>
      <c r="AAO223" s="12"/>
      <c r="AAP223" s="12"/>
      <c r="AAQ223" s="12"/>
      <c r="AAR223" s="12"/>
      <c r="AAS223" s="12"/>
      <c r="AAT223" s="12"/>
      <c r="AAU223" s="12"/>
      <c r="AAV223" s="12"/>
      <c r="AAW223" s="12"/>
      <c r="AAX223" s="12"/>
      <c r="AAY223" s="12"/>
      <c r="AAZ223" s="12"/>
      <c r="ABA223" s="12"/>
      <c r="ABB223" s="12"/>
      <c r="ABC223" s="12"/>
      <c r="ABD223" s="12"/>
      <c r="ABE223" s="12"/>
      <c r="ABF223" s="12"/>
      <c r="ABG223" s="12"/>
      <c r="ABH223" s="12"/>
      <c r="ABI223" s="12"/>
      <c r="ABJ223" s="12"/>
      <c r="ABK223" s="12"/>
      <c r="ABL223" s="12"/>
      <c r="ABM223" s="12"/>
      <c r="ABN223" s="12"/>
      <c r="ABO223" s="12"/>
      <c r="ABP223" s="12"/>
      <c r="ABQ223" s="12"/>
      <c r="ABR223" s="12"/>
      <c r="ABS223" s="12"/>
      <c r="ABT223" s="12"/>
      <c r="ABU223" s="12"/>
      <c r="ABV223" s="12"/>
      <c r="ABW223" s="12"/>
      <c r="ABX223" s="12"/>
      <c r="ABY223" s="12"/>
      <c r="ABZ223" s="12"/>
      <c r="ACA223" s="12"/>
      <c r="ACB223" s="12"/>
      <c r="ACC223" s="12"/>
      <c r="ACD223" s="12"/>
      <c r="ACE223" s="12"/>
      <c r="ACF223" s="12"/>
      <c r="ACG223" s="12"/>
      <c r="ACH223" s="12"/>
      <c r="ACI223" s="12"/>
      <c r="ACJ223" s="12"/>
      <c r="ACK223" s="12"/>
      <c r="ACL223" s="12"/>
      <c r="ACM223" s="12"/>
      <c r="ACN223" s="12"/>
      <c r="ACO223" s="12"/>
      <c r="ACP223" s="12"/>
      <c r="ACQ223" s="12"/>
      <c r="ACR223" s="12"/>
      <c r="ACS223" s="12"/>
      <c r="ACT223" s="12"/>
      <c r="ACU223" s="12"/>
      <c r="ACV223" s="12"/>
      <c r="ACW223" s="12"/>
      <c r="ACX223" s="12"/>
      <c r="ACY223" s="12"/>
      <c r="ACZ223" s="12"/>
      <c r="ADA223" s="12"/>
    </row>
    <row r="224" spans="1:781" s="99" customFormat="1" ht="15.6" x14ac:dyDescent="0.3">
      <c r="A224" s="64">
        <v>3</v>
      </c>
      <c r="B224" s="44" t="s">
        <v>703</v>
      </c>
      <c r="C224" s="45" t="s">
        <v>155</v>
      </c>
      <c r="D224" s="46" t="s">
        <v>212</v>
      </c>
      <c r="E224" s="46" t="s">
        <v>230</v>
      </c>
      <c r="F224" s="46">
        <v>31</v>
      </c>
      <c r="G224" s="97"/>
      <c r="H224" s="46">
        <v>1</v>
      </c>
      <c r="I224" s="46" t="s">
        <v>41</v>
      </c>
      <c r="J224" s="46" t="s">
        <v>82</v>
      </c>
      <c r="K224" s="48">
        <v>1987</v>
      </c>
      <c r="L224" s="49">
        <v>31857</v>
      </c>
      <c r="M224" s="50">
        <v>2230</v>
      </c>
      <c r="N224" s="51"/>
      <c r="O224" s="51"/>
      <c r="P224" s="52" t="s">
        <v>601</v>
      </c>
      <c r="Q224" s="53"/>
      <c r="R224" s="54"/>
      <c r="S224" s="55" t="str">
        <f t="shared" si="41"/>
        <v>Fe</v>
      </c>
      <c r="T224" s="56"/>
      <c r="U224" s="56"/>
      <c r="V224" s="56"/>
      <c r="W224" s="56"/>
      <c r="X224" s="56"/>
      <c r="Y224" s="56"/>
      <c r="Z224" s="56"/>
      <c r="AA224" s="12"/>
      <c r="AB224" s="57">
        <f t="shared" ref="AB224:AB265" si="52">M224/1896653</f>
        <v>1.1757553964800097E-3</v>
      </c>
      <c r="AC224" s="57">
        <f t="shared" si="43"/>
        <v>0</v>
      </c>
      <c r="AD224" s="57">
        <f t="shared" si="44"/>
        <v>0</v>
      </c>
      <c r="AE224" s="57">
        <f t="shared" si="45"/>
        <v>1.1757553964800097E-3</v>
      </c>
      <c r="AF224" s="58"/>
      <c r="AG224" s="58">
        <f t="shared" si="49"/>
        <v>0</v>
      </c>
      <c r="AH224" s="58">
        <f t="shared" si="50"/>
        <v>0</v>
      </c>
      <c r="AI224" s="58">
        <f t="shared" si="51"/>
        <v>1.1757553964800097E-3</v>
      </c>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c r="CV224" s="12"/>
      <c r="CW224" s="12"/>
      <c r="CX224" s="12"/>
      <c r="CY224" s="12"/>
      <c r="CZ224" s="12"/>
      <c r="DA224" s="12"/>
      <c r="DB224" s="12"/>
      <c r="DC224" s="12"/>
      <c r="DD224" s="12"/>
      <c r="DE224" s="12"/>
      <c r="DF224" s="12"/>
      <c r="DG224" s="12"/>
      <c r="DH224" s="12"/>
      <c r="DI224" s="12"/>
      <c r="DJ224" s="12"/>
      <c r="DK224" s="12"/>
      <c r="DL224" s="12"/>
      <c r="DM224" s="12"/>
      <c r="DN224" s="12"/>
      <c r="DO224" s="12"/>
      <c r="DP224" s="12"/>
      <c r="DQ224" s="12"/>
      <c r="DR224" s="12"/>
      <c r="DS224" s="12"/>
      <c r="DT224" s="12"/>
      <c r="DU224" s="12"/>
      <c r="DV224" s="12"/>
      <c r="DW224" s="12"/>
      <c r="DX224" s="12"/>
      <c r="DY224" s="12"/>
      <c r="DZ224" s="12"/>
      <c r="EA224" s="12"/>
      <c r="EB224" s="12"/>
      <c r="EC224" s="12"/>
      <c r="ED224" s="12"/>
      <c r="EE224" s="12"/>
      <c r="EF224" s="12"/>
      <c r="EG224" s="12"/>
      <c r="EH224" s="12"/>
      <c r="EI224" s="12"/>
      <c r="EJ224" s="12"/>
      <c r="EK224" s="12"/>
      <c r="EL224" s="12"/>
      <c r="EM224" s="12"/>
      <c r="EN224" s="12"/>
      <c r="EO224" s="12"/>
      <c r="EP224" s="12"/>
      <c r="EQ224" s="12"/>
      <c r="ER224" s="12"/>
      <c r="ES224" s="12"/>
      <c r="ET224" s="12"/>
      <c r="EU224" s="12"/>
      <c r="EV224" s="12"/>
      <c r="EW224" s="12"/>
      <c r="EX224" s="12"/>
      <c r="EY224" s="12"/>
      <c r="EZ224" s="12"/>
      <c r="FA224" s="12"/>
      <c r="FB224" s="12"/>
      <c r="FC224" s="12"/>
      <c r="FD224" s="12"/>
      <c r="FE224" s="12"/>
      <c r="FF224" s="12"/>
      <c r="FG224" s="12"/>
      <c r="FH224" s="12"/>
      <c r="FI224" s="12"/>
      <c r="FJ224" s="12"/>
      <c r="FK224" s="12"/>
      <c r="FL224" s="12"/>
      <c r="FM224" s="12"/>
      <c r="FN224" s="12"/>
      <c r="FO224" s="12"/>
      <c r="FP224" s="12"/>
      <c r="FQ224" s="12"/>
      <c r="FR224" s="12"/>
      <c r="FS224" s="12"/>
      <c r="FT224" s="12"/>
      <c r="FU224" s="12"/>
      <c r="FV224" s="12"/>
      <c r="FW224" s="12"/>
      <c r="FX224" s="12"/>
      <c r="FY224" s="12"/>
      <c r="FZ224" s="12"/>
      <c r="GA224" s="12"/>
      <c r="GB224" s="12"/>
      <c r="GC224" s="12"/>
      <c r="GD224" s="12"/>
      <c r="GE224" s="12"/>
      <c r="GF224" s="12"/>
      <c r="GG224" s="12"/>
      <c r="GH224" s="12"/>
      <c r="GI224" s="12"/>
      <c r="GJ224" s="12"/>
      <c r="GK224" s="12"/>
      <c r="GL224" s="12"/>
      <c r="GM224" s="12"/>
      <c r="GN224" s="12"/>
      <c r="GO224" s="12"/>
      <c r="GP224" s="12"/>
      <c r="GQ224" s="12"/>
      <c r="GR224" s="12"/>
      <c r="GS224" s="12"/>
      <c r="GT224" s="12"/>
      <c r="GU224" s="12"/>
      <c r="GV224" s="12"/>
      <c r="GW224" s="12"/>
      <c r="GX224" s="12"/>
      <c r="GY224" s="12"/>
      <c r="GZ224" s="12"/>
      <c r="HA224" s="12"/>
      <c r="HB224" s="12"/>
      <c r="HC224" s="12"/>
      <c r="HD224" s="12"/>
      <c r="HE224" s="12"/>
      <c r="HF224" s="12"/>
      <c r="HG224" s="12"/>
      <c r="HH224" s="12"/>
      <c r="HI224" s="12"/>
      <c r="HJ224" s="12"/>
      <c r="HK224" s="12"/>
      <c r="HL224" s="12"/>
      <c r="HM224" s="12"/>
      <c r="HN224" s="12"/>
      <c r="HO224" s="12"/>
      <c r="HP224" s="12"/>
      <c r="HQ224" s="12"/>
      <c r="HR224" s="12"/>
      <c r="HS224" s="12"/>
      <c r="HT224" s="12"/>
      <c r="HU224" s="12"/>
      <c r="HV224" s="12"/>
      <c r="HW224" s="12"/>
      <c r="HX224" s="12"/>
      <c r="HY224" s="12"/>
      <c r="HZ224" s="12"/>
      <c r="IA224" s="12"/>
      <c r="IB224" s="12"/>
      <c r="IC224" s="12"/>
      <c r="ID224" s="12"/>
      <c r="IE224" s="12"/>
      <c r="IF224" s="12"/>
      <c r="IG224" s="12"/>
      <c r="IH224" s="12"/>
      <c r="II224" s="12"/>
      <c r="IJ224" s="12"/>
      <c r="IK224" s="12"/>
      <c r="IL224" s="12"/>
      <c r="IM224" s="12"/>
      <c r="IN224" s="12"/>
      <c r="IO224" s="12"/>
      <c r="IP224" s="12"/>
      <c r="IQ224" s="12"/>
      <c r="IR224" s="12"/>
      <c r="IS224" s="12"/>
      <c r="IT224" s="12"/>
      <c r="IU224" s="12"/>
      <c r="IV224" s="12"/>
      <c r="IW224" s="12"/>
      <c r="IX224" s="12"/>
      <c r="IY224" s="12"/>
      <c r="IZ224" s="12"/>
      <c r="JA224" s="12"/>
      <c r="JB224" s="12"/>
      <c r="JC224" s="12"/>
      <c r="JD224" s="12"/>
      <c r="JE224" s="12"/>
      <c r="JF224" s="12"/>
      <c r="JG224" s="12"/>
      <c r="JH224" s="12"/>
      <c r="JI224" s="12"/>
      <c r="JJ224" s="12"/>
      <c r="JK224" s="12"/>
      <c r="JL224" s="12"/>
      <c r="JM224" s="12"/>
      <c r="JN224" s="12"/>
      <c r="JO224" s="12"/>
      <c r="JP224" s="12"/>
      <c r="JQ224" s="12"/>
      <c r="JR224" s="12"/>
      <c r="JS224" s="12"/>
      <c r="JT224" s="12"/>
      <c r="JU224" s="12"/>
      <c r="JV224" s="12"/>
      <c r="JW224" s="12"/>
      <c r="JX224" s="12"/>
      <c r="JY224" s="12"/>
      <c r="JZ224" s="12"/>
      <c r="KA224" s="12"/>
      <c r="KB224" s="12"/>
      <c r="KC224" s="12"/>
      <c r="KD224" s="12"/>
      <c r="KE224" s="12"/>
      <c r="KF224" s="12"/>
      <c r="KG224" s="12"/>
      <c r="KH224" s="12"/>
      <c r="KI224" s="12"/>
      <c r="KJ224" s="12"/>
      <c r="KK224" s="12"/>
      <c r="KL224" s="12"/>
      <c r="KM224" s="12"/>
      <c r="KN224" s="12"/>
      <c r="KO224" s="12"/>
      <c r="KP224" s="12"/>
      <c r="KQ224" s="12"/>
      <c r="KR224" s="12"/>
      <c r="KS224" s="12"/>
      <c r="KT224" s="12"/>
      <c r="KU224" s="12"/>
      <c r="KV224" s="12"/>
      <c r="KW224" s="12"/>
      <c r="KX224" s="12"/>
      <c r="KY224" s="12"/>
      <c r="KZ224" s="12"/>
      <c r="LA224" s="12"/>
      <c r="LB224" s="12"/>
      <c r="LC224" s="12"/>
      <c r="LD224" s="12"/>
      <c r="LE224" s="12"/>
      <c r="LF224" s="12"/>
      <c r="LG224" s="12"/>
      <c r="LH224" s="12"/>
      <c r="LI224" s="12"/>
      <c r="LJ224" s="12"/>
      <c r="LK224" s="12"/>
      <c r="LL224" s="12"/>
      <c r="LM224" s="12"/>
      <c r="LN224" s="12"/>
      <c r="LO224" s="12"/>
      <c r="LP224" s="12"/>
      <c r="LQ224" s="12"/>
      <c r="LR224" s="12"/>
      <c r="LS224" s="12"/>
      <c r="LT224" s="12"/>
      <c r="LU224" s="12"/>
      <c r="LV224" s="12"/>
      <c r="LW224" s="12"/>
      <c r="LX224" s="12"/>
      <c r="LY224" s="12"/>
      <c r="LZ224" s="12"/>
      <c r="MA224" s="12"/>
      <c r="MB224" s="12"/>
      <c r="MC224" s="12"/>
      <c r="MD224" s="12"/>
      <c r="ME224" s="12"/>
      <c r="MF224" s="12"/>
      <c r="MG224" s="12"/>
      <c r="MH224" s="12"/>
      <c r="MI224" s="12"/>
      <c r="MJ224" s="12"/>
      <c r="MK224" s="12"/>
      <c r="ML224" s="12"/>
      <c r="MM224" s="12"/>
      <c r="MN224" s="12"/>
      <c r="MO224" s="12"/>
      <c r="MP224" s="12"/>
      <c r="MQ224" s="12"/>
      <c r="MR224" s="12"/>
      <c r="MS224" s="12"/>
      <c r="MT224" s="12"/>
      <c r="MU224" s="12"/>
      <c r="MV224" s="12"/>
      <c r="MW224" s="12"/>
      <c r="MX224" s="12"/>
      <c r="MY224" s="12"/>
      <c r="MZ224" s="12"/>
      <c r="NA224" s="12"/>
      <c r="NB224" s="12"/>
      <c r="NC224" s="12"/>
      <c r="ND224" s="12"/>
      <c r="NE224" s="12"/>
      <c r="NF224" s="12"/>
      <c r="NG224" s="12"/>
      <c r="NH224" s="12"/>
      <c r="NI224" s="12"/>
      <c r="NJ224" s="12"/>
      <c r="NK224" s="12"/>
      <c r="NL224" s="12"/>
      <c r="NM224" s="12"/>
      <c r="NN224" s="12"/>
      <c r="NO224" s="12"/>
      <c r="NP224" s="12"/>
      <c r="NQ224" s="12"/>
      <c r="NR224" s="12"/>
      <c r="NS224" s="12"/>
      <c r="NT224" s="12"/>
      <c r="NU224" s="12"/>
      <c r="NV224" s="12"/>
      <c r="NW224" s="12"/>
      <c r="NX224" s="12"/>
      <c r="NY224" s="12"/>
      <c r="NZ224" s="12"/>
      <c r="OA224" s="12"/>
      <c r="OB224" s="12"/>
      <c r="OC224" s="12"/>
      <c r="OD224" s="12"/>
      <c r="OE224" s="12"/>
      <c r="OF224" s="12"/>
      <c r="OG224" s="12"/>
      <c r="OH224" s="12"/>
      <c r="OI224" s="12"/>
      <c r="OJ224" s="12"/>
      <c r="OK224" s="12"/>
      <c r="OL224" s="12"/>
      <c r="OM224" s="12"/>
      <c r="ON224" s="12"/>
      <c r="OO224" s="12"/>
      <c r="OP224" s="12"/>
      <c r="OQ224" s="12"/>
      <c r="OR224" s="12"/>
      <c r="OS224" s="12"/>
      <c r="OT224" s="12"/>
      <c r="OU224" s="12"/>
      <c r="OV224" s="12"/>
      <c r="OW224" s="12"/>
      <c r="OX224" s="12"/>
      <c r="OY224" s="12"/>
      <c r="OZ224" s="12"/>
      <c r="PA224" s="12"/>
      <c r="PB224" s="12"/>
      <c r="PC224" s="12"/>
      <c r="PD224" s="12"/>
      <c r="PE224" s="12"/>
      <c r="PF224" s="12"/>
      <c r="PG224" s="12"/>
      <c r="PH224" s="12"/>
      <c r="PI224" s="12"/>
      <c r="PJ224" s="12"/>
      <c r="PK224" s="12"/>
      <c r="PL224" s="12"/>
      <c r="PM224" s="12"/>
      <c r="PN224" s="12"/>
      <c r="PO224" s="12"/>
      <c r="PP224" s="12"/>
      <c r="PQ224" s="12"/>
      <c r="PR224" s="12"/>
      <c r="PS224" s="12"/>
      <c r="PT224" s="12"/>
      <c r="PU224" s="12"/>
      <c r="PV224" s="12"/>
      <c r="PW224" s="12"/>
      <c r="PX224" s="12"/>
      <c r="PY224" s="12"/>
      <c r="PZ224" s="12"/>
      <c r="QA224" s="12"/>
      <c r="QB224" s="12"/>
      <c r="QC224" s="12"/>
      <c r="QD224" s="12"/>
      <c r="QE224" s="12"/>
      <c r="QF224" s="12"/>
      <c r="QG224" s="12"/>
      <c r="QH224" s="12"/>
      <c r="QI224" s="12"/>
      <c r="QJ224" s="12"/>
      <c r="QK224" s="12"/>
      <c r="QL224" s="12"/>
      <c r="QM224" s="12"/>
      <c r="QN224" s="12"/>
      <c r="QO224" s="12"/>
      <c r="QP224" s="12"/>
      <c r="QQ224" s="12"/>
      <c r="QR224" s="12"/>
      <c r="QS224" s="12"/>
      <c r="QT224" s="12"/>
      <c r="QU224" s="12"/>
      <c r="QV224" s="12"/>
      <c r="QW224" s="12"/>
      <c r="QX224" s="12"/>
      <c r="QY224" s="12"/>
      <c r="QZ224" s="12"/>
      <c r="RA224" s="12"/>
      <c r="RB224" s="12"/>
      <c r="RC224" s="12"/>
      <c r="RD224" s="12"/>
      <c r="RE224" s="12"/>
      <c r="RF224" s="12"/>
      <c r="RG224" s="12"/>
      <c r="RH224" s="12"/>
      <c r="RI224" s="12"/>
      <c r="RJ224" s="12"/>
      <c r="RK224" s="12"/>
      <c r="RL224" s="12"/>
      <c r="RM224" s="12"/>
      <c r="RN224" s="12"/>
      <c r="RO224" s="12"/>
      <c r="RP224" s="12"/>
      <c r="RQ224" s="12"/>
      <c r="RR224" s="12"/>
      <c r="RS224" s="12"/>
      <c r="RT224" s="12"/>
      <c r="RU224" s="12"/>
      <c r="RV224" s="12"/>
      <c r="RW224" s="12"/>
      <c r="RX224" s="12"/>
      <c r="RY224" s="12"/>
      <c r="RZ224" s="12"/>
      <c r="SA224" s="12"/>
      <c r="SB224" s="12"/>
      <c r="SC224" s="12"/>
      <c r="SD224" s="12"/>
      <c r="SE224" s="12"/>
      <c r="SF224" s="12"/>
      <c r="SG224" s="12"/>
      <c r="SH224" s="12"/>
      <c r="SI224" s="12"/>
      <c r="SJ224" s="12"/>
      <c r="SK224" s="12"/>
      <c r="SL224" s="12"/>
      <c r="SM224" s="12"/>
      <c r="SN224" s="12"/>
      <c r="SO224" s="12"/>
      <c r="SP224" s="12"/>
      <c r="SQ224" s="12"/>
      <c r="SR224" s="12"/>
      <c r="SS224" s="12"/>
      <c r="ST224" s="12"/>
      <c r="SU224" s="12"/>
      <c r="SV224" s="12"/>
      <c r="SW224" s="12"/>
      <c r="SX224" s="12"/>
      <c r="SY224" s="12"/>
      <c r="SZ224" s="12"/>
      <c r="TA224" s="12"/>
      <c r="TB224" s="12"/>
      <c r="TC224" s="12"/>
      <c r="TD224" s="12"/>
      <c r="TE224" s="12"/>
      <c r="TF224" s="12"/>
      <c r="TG224" s="12"/>
      <c r="TH224" s="12"/>
      <c r="TI224" s="12"/>
      <c r="TJ224" s="12"/>
      <c r="TK224" s="12"/>
      <c r="TL224" s="12"/>
      <c r="TM224" s="12"/>
      <c r="TN224" s="12"/>
      <c r="TO224" s="12"/>
      <c r="TP224" s="12"/>
      <c r="TQ224" s="12"/>
      <c r="TR224" s="12"/>
      <c r="TS224" s="12"/>
      <c r="TT224" s="12"/>
      <c r="TU224" s="12"/>
      <c r="TV224" s="12"/>
      <c r="TW224" s="12"/>
      <c r="TX224" s="12"/>
      <c r="TY224" s="12"/>
      <c r="TZ224" s="12"/>
      <c r="UA224" s="12"/>
      <c r="UB224" s="12"/>
      <c r="UC224" s="12"/>
      <c r="UD224" s="12"/>
      <c r="UE224" s="12"/>
      <c r="UF224" s="12"/>
      <c r="UG224" s="12"/>
      <c r="UH224" s="12"/>
      <c r="UI224" s="12"/>
      <c r="UJ224" s="12"/>
      <c r="UK224" s="12"/>
      <c r="UL224" s="12"/>
      <c r="UM224" s="12"/>
      <c r="UN224" s="12"/>
      <c r="UO224" s="12"/>
      <c r="UP224" s="12"/>
      <c r="UQ224" s="12"/>
      <c r="UR224" s="12"/>
      <c r="US224" s="12"/>
      <c r="UT224" s="12"/>
      <c r="UU224" s="12"/>
      <c r="UV224" s="12"/>
      <c r="UW224" s="12"/>
      <c r="UX224" s="12"/>
      <c r="UY224" s="12"/>
      <c r="UZ224" s="12"/>
      <c r="VA224" s="12"/>
      <c r="VB224" s="12"/>
      <c r="VC224" s="12"/>
      <c r="VD224" s="12"/>
      <c r="VE224" s="12"/>
      <c r="VF224" s="12"/>
      <c r="VG224" s="12"/>
      <c r="VH224" s="12"/>
      <c r="VI224" s="12"/>
      <c r="VJ224" s="12"/>
      <c r="VK224" s="12"/>
      <c r="VL224" s="12"/>
      <c r="VM224" s="12"/>
      <c r="VN224" s="12"/>
      <c r="VO224" s="12"/>
      <c r="VP224" s="12"/>
      <c r="VQ224" s="12"/>
      <c r="VR224" s="12"/>
      <c r="VS224" s="12"/>
      <c r="VT224" s="12"/>
      <c r="VU224" s="12"/>
      <c r="VV224" s="12"/>
      <c r="VW224" s="12"/>
      <c r="VX224" s="12"/>
      <c r="VY224" s="12"/>
      <c r="VZ224" s="12"/>
      <c r="WA224" s="12"/>
      <c r="WB224" s="12"/>
      <c r="WC224" s="12"/>
      <c r="WD224" s="12"/>
      <c r="WE224" s="12"/>
      <c r="WF224" s="12"/>
      <c r="WG224" s="12"/>
      <c r="WH224" s="12"/>
      <c r="WI224" s="12"/>
      <c r="WJ224" s="12"/>
      <c r="WK224" s="12"/>
      <c r="WL224" s="12"/>
      <c r="WM224" s="12"/>
      <c r="WN224" s="12"/>
      <c r="WO224" s="12"/>
      <c r="WP224" s="12"/>
      <c r="WQ224" s="12"/>
      <c r="WR224" s="12"/>
      <c r="WS224" s="12"/>
      <c r="WT224" s="12"/>
      <c r="WU224" s="12"/>
      <c r="WV224" s="12"/>
      <c r="WW224" s="12"/>
      <c r="WX224" s="12"/>
      <c r="WY224" s="12"/>
      <c r="WZ224" s="12"/>
      <c r="XA224" s="12"/>
      <c r="XB224" s="12"/>
      <c r="XC224" s="12"/>
      <c r="XD224" s="12"/>
      <c r="XE224" s="12"/>
      <c r="XF224" s="12"/>
      <c r="XG224" s="12"/>
      <c r="XH224" s="12"/>
      <c r="XI224" s="12"/>
      <c r="XJ224" s="12"/>
      <c r="XK224" s="12"/>
      <c r="XL224" s="12"/>
      <c r="XM224" s="12"/>
      <c r="XN224" s="12"/>
      <c r="XO224" s="12"/>
      <c r="XP224" s="12"/>
      <c r="XQ224" s="12"/>
      <c r="XR224" s="12"/>
      <c r="XS224" s="12"/>
      <c r="XT224" s="12"/>
      <c r="XU224" s="12"/>
      <c r="XV224" s="12"/>
      <c r="XW224" s="12"/>
      <c r="XX224" s="12"/>
      <c r="XY224" s="12"/>
      <c r="XZ224" s="12"/>
      <c r="YA224" s="12"/>
      <c r="YB224" s="12"/>
      <c r="YC224" s="12"/>
      <c r="YD224" s="12"/>
      <c r="YE224" s="12"/>
      <c r="YF224" s="12"/>
      <c r="YG224" s="12"/>
      <c r="YH224" s="12"/>
      <c r="YI224" s="12"/>
      <c r="YJ224" s="12"/>
      <c r="YK224" s="12"/>
      <c r="YL224" s="12"/>
      <c r="YM224" s="12"/>
      <c r="YN224" s="12"/>
      <c r="YO224" s="12"/>
      <c r="YP224" s="12"/>
      <c r="YQ224" s="12"/>
      <c r="YR224" s="12"/>
      <c r="YS224" s="12"/>
      <c r="YT224" s="12"/>
      <c r="YU224" s="12"/>
      <c r="YV224" s="12"/>
      <c r="YW224" s="12"/>
      <c r="YX224" s="12"/>
      <c r="YY224" s="12"/>
      <c r="YZ224" s="12"/>
      <c r="ZA224" s="12"/>
      <c r="ZB224" s="12"/>
      <c r="ZC224" s="12"/>
      <c r="ZD224" s="12"/>
      <c r="ZE224" s="12"/>
      <c r="ZF224" s="12"/>
      <c r="ZG224" s="12"/>
      <c r="ZH224" s="12"/>
      <c r="ZI224" s="12"/>
      <c r="ZJ224" s="12"/>
      <c r="ZK224" s="12"/>
      <c r="ZL224" s="12"/>
      <c r="ZM224" s="12"/>
      <c r="ZN224" s="12"/>
      <c r="ZO224" s="12"/>
      <c r="ZP224" s="12"/>
      <c r="ZQ224" s="12"/>
      <c r="ZR224" s="12"/>
      <c r="ZS224" s="12"/>
      <c r="ZT224" s="12"/>
      <c r="ZU224" s="12"/>
      <c r="ZV224" s="12"/>
      <c r="ZW224" s="12"/>
      <c r="ZX224" s="12"/>
      <c r="ZY224" s="12"/>
      <c r="ZZ224" s="12"/>
      <c r="AAA224" s="12"/>
      <c r="AAB224" s="12"/>
      <c r="AAC224" s="12"/>
      <c r="AAD224" s="12"/>
      <c r="AAE224" s="12"/>
      <c r="AAF224" s="12"/>
      <c r="AAG224" s="12"/>
      <c r="AAH224" s="12"/>
      <c r="AAI224" s="12"/>
      <c r="AAJ224" s="12"/>
      <c r="AAK224" s="12"/>
      <c r="AAL224" s="12"/>
      <c r="AAM224" s="12"/>
      <c r="AAN224" s="12"/>
      <c r="AAO224" s="12"/>
      <c r="AAP224" s="12"/>
      <c r="AAQ224" s="12"/>
      <c r="AAR224" s="12"/>
      <c r="AAS224" s="12"/>
      <c r="AAT224" s="12"/>
      <c r="AAU224" s="12"/>
      <c r="AAV224" s="12"/>
      <c r="AAW224" s="12"/>
      <c r="AAX224" s="12"/>
      <c r="AAY224" s="12"/>
      <c r="AAZ224" s="12"/>
      <c r="ABA224" s="12"/>
      <c r="ABB224" s="12"/>
      <c r="ABC224" s="12"/>
      <c r="ABD224" s="12"/>
      <c r="ABE224" s="12"/>
      <c r="ABF224" s="12"/>
      <c r="ABG224" s="12"/>
      <c r="ABH224" s="12"/>
      <c r="ABI224" s="12"/>
      <c r="ABJ224" s="12"/>
      <c r="ABK224" s="12"/>
      <c r="ABL224" s="12"/>
      <c r="ABM224" s="12"/>
      <c r="ABN224" s="12"/>
      <c r="ABO224" s="12"/>
      <c r="ABP224" s="12"/>
      <c r="ABQ224" s="12"/>
      <c r="ABR224" s="12"/>
      <c r="ABS224" s="12"/>
      <c r="ABT224" s="12"/>
      <c r="ABU224" s="12"/>
      <c r="ABV224" s="12"/>
      <c r="ABW224" s="12"/>
      <c r="ABX224" s="12"/>
      <c r="ABY224" s="12"/>
      <c r="ABZ224" s="12"/>
      <c r="ACA224" s="12"/>
      <c r="ACB224" s="12"/>
      <c r="ACC224" s="12"/>
      <c r="ACD224" s="12"/>
      <c r="ACE224" s="12"/>
      <c r="ACF224" s="12"/>
      <c r="ACG224" s="12"/>
      <c r="ACH224" s="12"/>
      <c r="ACI224" s="12"/>
      <c r="ACJ224" s="12"/>
      <c r="ACK224" s="12"/>
      <c r="ACL224" s="12"/>
      <c r="ACM224" s="12"/>
      <c r="ACN224" s="12"/>
      <c r="ACO224" s="12"/>
      <c r="ACP224" s="12"/>
      <c r="ACQ224" s="12"/>
      <c r="ACR224" s="12"/>
      <c r="ACS224" s="12"/>
      <c r="ACT224" s="12"/>
      <c r="ACU224" s="12"/>
      <c r="ACV224" s="12"/>
      <c r="ACW224" s="12"/>
      <c r="ACX224" s="12"/>
      <c r="ACY224" s="12"/>
      <c r="ACZ224" s="12"/>
      <c r="ADA224" s="12"/>
    </row>
    <row r="225" spans="1:781" s="99" customFormat="1" ht="49.2" customHeight="1" x14ac:dyDescent="0.3">
      <c r="A225" s="65">
        <v>4</v>
      </c>
      <c r="B225" s="44" t="s">
        <v>704</v>
      </c>
      <c r="C225" s="45" t="s">
        <v>77</v>
      </c>
      <c r="D225" s="46" t="s">
        <v>131</v>
      </c>
      <c r="E225" s="46" t="s">
        <v>252</v>
      </c>
      <c r="F225" s="46">
        <v>33</v>
      </c>
      <c r="G225" s="97">
        <v>250000</v>
      </c>
      <c r="H225" s="46">
        <v>3</v>
      </c>
      <c r="I225" s="46" t="s">
        <v>243</v>
      </c>
      <c r="J225" s="46" t="s">
        <v>243</v>
      </c>
      <c r="K225" s="48">
        <v>1987</v>
      </c>
      <c r="L225" s="109">
        <v>1987</v>
      </c>
      <c r="M225" s="50"/>
      <c r="N225" s="51"/>
      <c r="O225" s="51"/>
      <c r="P225" s="52" t="s">
        <v>601</v>
      </c>
      <c r="Q225" s="53" t="s">
        <v>705</v>
      </c>
      <c r="R225" s="54"/>
      <c r="S225" s="55" t="str">
        <f t="shared" si="41"/>
        <v>Au</v>
      </c>
      <c r="T225" s="56">
        <v>150</v>
      </c>
      <c r="U225" s="56"/>
      <c r="V225" s="56">
        <v>0.51</v>
      </c>
      <c r="W225" s="56">
        <v>0.41603862960909793</v>
      </c>
      <c r="X225" s="56">
        <v>1986</v>
      </c>
      <c r="Y225" s="56">
        <v>3.5</v>
      </c>
      <c r="Z225" s="56"/>
      <c r="AA225" s="12"/>
      <c r="AB225" s="57">
        <f t="shared" si="52"/>
        <v>0</v>
      </c>
      <c r="AC225" s="57">
        <f t="shared" si="43"/>
        <v>0</v>
      </c>
      <c r="AD225" s="57">
        <f t="shared" si="44"/>
        <v>0</v>
      </c>
      <c r="AE225" s="57">
        <f t="shared" si="45"/>
        <v>0</v>
      </c>
      <c r="AF225" s="58"/>
      <c r="AG225" s="58">
        <f t="shared" si="49"/>
        <v>0</v>
      </c>
      <c r="AH225" s="58">
        <f t="shared" si="50"/>
        <v>0</v>
      </c>
      <c r="AI225" s="58">
        <f t="shared" si="51"/>
        <v>0</v>
      </c>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c r="CV225" s="12"/>
      <c r="CW225" s="12"/>
      <c r="CX225" s="12"/>
      <c r="CY225" s="12"/>
      <c r="CZ225" s="12"/>
      <c r="DA225" s="12"/>
      <c r="DB225" s="12"/>
      <c r="DC225" s="12"/>
      <c r="DD225" s="12"/>
      <c r="DE225" s="12"/>
      <c r="DF225" s="12"/>
      <c r="DG225" s="12"/>
      <c r="DH225" s="12"/>
      <c r="DI225" s="12"/>
      <c r="DJ225" s="12"/>
      <c r="DK225" s="12"/>
      <c r="DL225" s="12"/>
      <c r="DM225" s="12"/>
      <c r="DN225" s="12"/>
      <c r="DO225" s="12"/>
      <c r="DP225" s="12"/>
      <c r="DQ225" s="12"/>
      <c r="DR225" s="12"/>
      <c r="DS225" s="12"/>
      <c r="DT225" s="12"/>
      <c r="DU225" s="12"/>
      <c r="DV225" s="12"/>
      <c r="DW225" s="12"/>
      <c r="DX225" s="12"/>
      <c r="DY225" s="12"/>
      <c r="DZ225" s="12"/>
      <c r="EA225" s="12"/>
      <c r="EB225" s="12"/>
      <c r="EC225" s="12"/>
      <c r="ED225" s="12"/>
      <c r="EE225" s="12"/>
      <c r="EF225" s="12"/>
      <c r="EG225" s="12"/>
      <c r="EH225" s="12"/>
      <c r="EI225" s="12"/>
      <c r="EJ225" s="12"/>
      <c r="EK225" s="12"/>
      <c r="EL225" s="12"/>
      <c r="EM225" s="12"/>
      <c r="EN225" s="12"/>
      <c r="EO225" s="12"/>
      <c r="EP225" s="12"/>
      <c r="EQ225" s="12"/>
      <c r="ER225" s="12"/>
      <c r="ES225" s="12"/>
      <c r="ET225" s="12"/>
      <c r="EU225" s="12"/>
      <c r="EV225" s="12"/>
      <c r="EW225" s="12"/>
      <c r="EX225" s="12"/>
      <c r="EY225" s="12"/>
      <c r="EZ225" s="12"/>
      <c r="FA225" s="12"/>
      <c r="FB225" s="12"/>
      <c r="FC225" s="12"/>
      <c r="FD225" s="12"/>
      <c r="FE225" s="12"/>
      <c r="FF225" s="12"/>
      <c r="FG225" s="12"/>
      <c r="FH225" s="12"/>
      <c r="FI225" s="12"/>
      <c r="FJ225" s="12"/>
      <c r="FK225" s="12"/>
      <c r="FL225" s="12"/>
      <c r="FM225" s="12"/>
      <c r="FN225" s="12"/>
      <c r="FO225" s="12"/>
      <c r="FP225" s="12"/>
      <c r="FQ225" s="12"/>
      <c r="FR225" s="12"/>
      <c r="FS225" s="12"/>
      <c r="FT225" s="12"/>
      <c r="FU225" s="12"/>
      <c r="FV225" s="12"/>
      <c r="FW225" s="12"/>
      <c r="FX225" s="12"/>
      <c r="FY225" s="12"/>
      <c r="FZ225" s="12"/>
      <c r="GA225" s="12"/>
      <c r="GB225" s="12"/>
      <c r="GC225" s="12"/>
      <c r="GD225" s="12"/>
      <c r="GE225" s="12"/>
      <c r="GF225" s="12"/>
      <c r="GG225" s="12"/>
      <c r="GH225" s="12"/>
      <c r="GI225" s="12"/>
      <c r="GJ225" s="12"/>
      <c r="GK225" s="12"/>
      <c r="GL225" s="12"/>
      <c r="GM225" s="12"/>
      <c r="GN225" s="12"/>
      <c r="GO225" s="12"/>
      <c r="GP225" s="12"/>
      <c r="GQ225" s="12"/>
      <c r="GR225" s="12"/>
      <c r="GS225" s="12"/>
      <c r="GT225" s="12"/>
      <c r="GU225" s="12"/>
      <c r="GV225" s="12"/>
      <c r="GW225" s="12"/>
      <c r="GX225" s="12"/>
      <c r="GY225" s="12"/>
      <c r="GZ225" s="12"/>
      <c r="HA225" s="12"/>
      <c r="HB225" s="12"/>
      <c r="HC225" s="12"/>
      <c r="HD225" s="12"/>
      <c r="HE225" s="12"/>
      <c r="HF225" s="12"/>
      <c r="HG225" s="12"/>
      <c r="HH225" s="12"/>
      <c r="HI225" s="12"/>
      <c r="HJ225" s="12"/>
      <c r="HK225" s="12"/>
      <c r="HL225" s="12"/>
      <c r="HM225" s="12"/>
      <c r="HN225" s="12"/>
      <c r="HO225" s="12"/>
      <c r="HP225" s="12"/>
      <c r="HQ225" s="12"/>
      <c r="HR225" s="12"/>
      <c r="HS225" s="12"/>
      <c r="HT225" s="12"/>
      <c r="HU225" s="12"/>
      <c r="HV225" s="12"/>
      <c r="HW225" s="12"/>
      <c r="HX225" s="12"/>
      <c r="HY225" s="12"/>
      <c r="HZ225" s="12"/>
      <c r="IA225" s="12"/>
      <c r="IB225" s="12"/>
      <c r="IC225" s="12"/>
      <c r="ID225" s="12"/>
      <c r="IE225" s="12"/>
      <c r="IF225" s="12"/>
      <c r="IG225" s="12"/>
      <c r="IH225" s="12"/>
      <c r="II225" s="12"/>
      <c r="IJ225" s="12"/>
      <c r="IK225" s="12"/>
      <c r="IL225" s="12"/>
      <c r="IM225" s="12"/>
      <c r="IN225" s="12"/>
      <c r="IO225" s="12"/>
      <c r="IP225" s="12"/>
      <c r="IQ225" s="12"/>
      <c r="IR225" s="12"/>
      <c r="IS225" s="12"/>
      <c r="IT225" s="12"/>
      <c r="IU225" s="12"/>
      <c r="IV225" s="12"/>
      <c r="IW225" s="12"/>
      <c r="IX225" s="12"/>
      <c r="IY225" s="12"/>
      <c r="IZ225" s="12"/>
      <c r="JA225" s="12"/>
      <c r="JB225" s="12"/>
      <c r="JC225" s="12"/>
      <c r="JD225" s="12"/>
      <c r="JE225" s="12"/>
      <c r="JF225" s="12"/>
      <c r="JG225" s="12"/>
      <c r="JH225" s="12"/>
      <c r="JI225" s="12"/>
      <c r="JJ225" s="12"/>
      <c r="JK225" s="12"/>
      <c r="JL225" s="12"/>
      <c r="JM225" s="12"/>
      <c r="JN225" s="12"/>
      <c r="JO225" s="12"/>
      <c r="JP225" s="12"/>
      <c r="JQ225" s="12"/>
      <c r="JR225" s="12"/>
      <c r="JS225" s="12"/>
      <c r="JT225" s="12"/>
      <c r="JU225" s="12"/>
      <c r="JV225" s="12"/>
      <c r="JW225" s="12"/>
      <c r="JX225" s="12"/>
      <c r="JY225" s="12"/>
      <c r="JZ225" s="12"/>
      <c r="KA225" s="12"/>
      <c r="KB225" s="12"/>
      <c r="KC225" s="12"/>
      <c r="KD225" s="12"/>
      <c r="KE225" s="12"/>
      <c r="KF225" s="12"/>
      <c r="KG225" s="12"/>
      <c r="KH225" s="12"/>
      <c r="KI225" s="12"/>
      <c r="KJ225" s="12"/>
      <c r="KK225" s="12"/>
      <c r="KL225" s="12"/>
      <c r="KM225" s="12"/>
      <c r="KN225" s="12"/>
      <c r="KO225" s="12"/>
      <c r="KP225" s="12"/>
      <c r="KQ225" s="12"/>
      <c r="KR225" s="12"/>
      <c r="KS225" s="12"/>
      <c r="KT225" s="12"/>
      <c r="KU225" s="12"/>
      <c r="KV225" s="12"/>
      <c r="KW225" s="12"/>
      <c r="KX225" s="12"/>
      <c r="KY225" s="12"/>
      <c r="KZ225" s="12"/>
      <c r="LA225" s="12"/>
      <c r="LB225" s="12"/>
      <c r="LC225" s="12"/>
      <c r="LD225" s="12"/>
      <c r="LE225" s="12"/>
      <c r="LF225" s="12"/>
      <c r="LG225" s="12"/>
      <c r="LH225" s="12"/>
      <c r="LI225" s="12"/>
      <c r="LJ225" s="12"/>
      <c r="LK225" s="12"/>
      <c r="LL225" s="12"/>
      <c r="LM225" s="12"/>
      <c r="LN225" s="12"/>
      <c r="LO225" s="12"/>
      <c r="LP225" s="12"/>
      <c r="LQ225" s="12"/>
      <c r="LR225" s="12"/>
      <c r="LS225" s="12"/>
      <c r="LT225" s="12"/>
      <c r="LU225" s="12"/>
      <c r="LV225" s="12"/>
      <c r="LW225" s="12"/>
      <c r="LX225" s="12"/>
      <c r="LY225" s="12"/>
      <c r="LZ225" s="12"/>
      <c r="MA225" s="12"/>
      <c r="MB225" s="12"/>
      <c r="MC225" s="12"/>
      <c r="MD225" s="12"/>
      <c r="ME225" s="12"/>
      <c r="MF225" s="12"/>
      <c r="MG225" s="12"/>
      <c r="MH225" s="12"/>
      <c r="MI225" s="12"/>
      <c r="MJ225" s="12"/>
      <c r="MK225" s="12"/>
      <c r="ML225" s="12"/>
      <c r="MM225" s="12"/>
      <c r="MN225" s="12"/>
      <c r="MO225" s="12"/>
      <c r="MP225" s="12"/>
      <c r="MQ225" s="12"/>
      <c r="MR225" s="12"/>
      <c r="MS225" s="12"/>
      <c r="MT225" s="12"/>
      <c r="MU225" s="12"/>
      <c r="MV225" s="12"/>
      <c r="MW225" s="12"/>
      <c r="MX225" s="12"/>
      <c r="MY225" s="12"/>
      <c r="MZ225" s="12"/>
      <c r="NA225" s="12"/>
      <c r="NB225" s="12"/>
      <c r="NC225" s="12"/>
      <c r="ND225" s="12"/>
      <c r="NE225" s="12"/>
      <c r="NF225" s="12"/>
      <c r="NG225" s="12"/>
      <c r="NH225" s="12"/>
      <c r="NI225" s="12"/>
      <c r="NJ225" s="12"/>
      <c r="NK225" s="12"/>
      <c r="NL225" s="12"/>
      <c r="NM225" s="12"/>
      <c r="NN225" s="12"/>
      <c r="NO225" s="12"/>
      <c r="NP225" s="12"/>
      <c r="NQ225" s="12"/>
      <c r="NR225" s="12"/>
      <c r="NS225" s="12"/>
      <c r="NT225" s="12"/>
      <c r="NU225" s="12"/>
      <c r="NV225" s="12"/>
      <c r="NW225" s="12"/>
      <c r="NX225" s="12"/>
      <c r="NY225" s="12"/>
      <c r="NZ225" s="12"/>
      <c r="OA225" s="12"/>
      <c r="OB225" s="12"/>
      <c r="OC225" s="12"/>
      <c r="OD225" s="12"/>
      <c r="OE225" s="12"/>
      <c r="OF225" s="12"/>
      <c r="OG225" s="12"/>
      <c r="OH225" s="12"/>
      <c r="OI225" s="12"/>
      <c r="OJ225" s="12"/>
      <c r="OK225" s="12"/>
      <c r="OL225" s="12"/>
      <c r="OM225" s="12"/>
      <c r="ON225" s="12"/>
      <c r="OO225" s="12"/>
      <c r="OP225" s="12"/>
      <c r="OQ225" s="12"/>
      <c r="OR225" s="12"/>
      <c r="OS225" s="12"/>
      <c r="OT225" s="12"/>
      <c r="OU225" s="12"/>
      <c r="OV225" s="12"/>
      <c r="OW225" s="12"/>
      <c r="OX225" s="12"/>
      <c r="OY225" s="12"/>
      <c r="OZ225" s="12"/>
      <c r="PA225" s="12"/>
      <c r="PB225" s="12"/>
      <c r="PC225" s="12"/>
      <c r="PD225" s="12"/>
      <c r="PE225" s="12"/>
      <c r="PF225" s="12"/>
      <c r="PG225" s="12"/>
      <c r="PH225" s="12"/>
      <c r="PI225" s="12"/>
      <c r="PJ225" s="12"/>
      <c r="PK225" s="12"/>
      <c r="PL225" s="12"/>
      <c r="PM225" s="12"/>
      <c r="PN225" s="12"/>
      <c r="PO225" s="12"/>
      <c r="PP225" s="12"/>
      <c r="PQ225" s="12"/>
      <c r="PR225" s="12"/>
      <c r="PS225" s="12"/>
      <c r="PT225" s="12"/>
      <c r="PU225" s="12"/>
      <c r="PV225" s="12"/>
      <c r="PW225" s="12"/>
      <c r="PX225" s="12"/>
      <c r="PY225" s="12"/>
      <c r="PZ225" s="12"/>
      <c r="QA225" s="12"/>
      <c r="QB225" s="12"/>
      <c r="QC225" s="12"/>
      <c r="QD225" s="12"/>
      <c r="QE225" s="12"/>
      <c r="QF225" s="12"/>
      <c r="QG225" s="12"/>
      <c r="QH225" s="12"/>
      <c r="QI225" s="12"/>
      <c r="QJ225" s="12"/>
      <c r="QK225" s="12"/>
      <c r="QL225" s="12"/>
      <c r="QM225" s="12"/>
      <c r="QN225" s="12"/>
      <c r="QO225" s="12"/>
      <c r="QP225" s="12"/>
      <c r="QQ225" s="12"/>
      <c r="QR225" s="12"/>
      <c r="QS225" s="12"/>
      <c r="QT225" s="12"/>
      <c r="QU225" s="12"/>
      <c r="QV225" s="12"/>
      <c r="QW225" s="12"/>
      <c r="QX225" s="12"/>
      <c r="QY225" s="12"/>
      <c r="QZ225" s="12"/>
      <c r="RA225" s="12"/>
      <c r="RB225" s="12"/>
      <c r="RC225" s="12"/>
      <c r="RD225" s="12"/>
      <c r="RE225" s="12"/>
      <c r="RF225" s="12"/>
      <c r="RG225" s="12"/>
      <c r="RH225" s="12"/>
      <c r="RI225" s="12"/>
      <c r="RJ225" s="12"/>
      <c r="RK225" s="12"/>
      <c r="RL225" s="12"/>
      <c r="RM225" s="12"/>
      <c r="RN225" s="12"/>
      <c r="RO225" s="12"/>
      <c r="RP225" s="12"/>
      <c r="RQ225" s="12"/>
      <c r="RR225" s="12"/>
      <c r="RS225" s="12"/>
      <c r="RT225" s="12"/>
      <c r="RU225" s="12"/>
      <c r="RV225" s="12"/>
      <c r="RW225" s="12"/>
      <c r="RX225" s="12"/>
      <c r="RY225" s="12"/>
      <c r="RZ225" s="12"/>
      <c r="SA225" s="12"/>
      <c r="SB225" s="12"/>
      <c r="SC225" s="12"/>
      <c r="SD225" s="12"/>
      <c r="SE225" s="12"/>
      <c r="SF225" s="12"/>
      <c r="SG225" s="12"/>
      <c r="SH225" s="12"/>
      <c r="SI225" s="12"/>
      <c r="SJ225" s="12"/>
      <c r="SK225" s="12"/>
      <c r="SL225" s="12"/>
      <c r="SM225" s="12"/>
      <c r="SN225" s="12"/>
      <c r="SO225" s="12"/>
      <c r="SP225" s="12"/>
      <c r="SQ225" s="12"/>
      <c r="SR225" s="12"/>
      <c r="SS225" s="12"/>
      <c r="ST225" s="12"/>
      <c r="SU225" s="12"/>
      <c r="SV225" s="12"/>
      <c r="SW225" s="12"/>
      <c r="SX225" s="12"/>
      <c r="SY225" s="12"/>
      <c r="SZ225" s="12"/>
      <c r="TA225" s="12"/>
      <c r="TB225" s="12"/>
      <c r="TC225" s="12"/>
      <c r="TD225" s="12"/>
      <c r="TE225" s="12"/>
      <c r="TF225" s="12"/>
      <c r="TG225" s="12"/>
      <c r="TH225" s="12"/>
      <c r="TI225" s="12"/>
      <c r="TJ225" s="12"/>
      <c r="TK225" s="12"/>
      <c r="TL225" s="12"/>
      <c r="TM225" s="12"/>
      <c r="TN225" s="12"/>
      <c r="TO225" s="12"/>
      <c r="TP225" s="12"/>
      <c r="TQ225" s="12"/>
      <c r="TR225" s="12"/>
      <c r="TS225" s="12"/>
      <c r="TT225" s="12"/>
      <c r="TU225" s="12"/>
      <c r="TV225" s="12"/>
      <c r="TW225" s="12"/>
      <c r="TX225" s="12"/>
      <c r="TY225" s="12"/>
      <c r="TZ225" s="12"/>
      <c r="UA225" s="12"/>
      <c r="UB225" s="12"/>
      <c r="UC225" s="12"/>
      <c r="UD225" s="12"/>
      <c r="UE225" s="12"/>
      <c r="UF225" s="12"/>
      <c r="UG225" s="12"/>
      <c r="UH225" s="12"/>
      <c r="UI225" s="12"/>
      <c r="UJ225" s="12"/>
      <c r="UK225" s="12"/>
      <c r="UL225" s="12"/>
      <c r="UM225" s="12"/>
      <c r="UN225" s="12"/>
      <c r="UO225" s="12"/>
      <c r="UP225" s="12"/>
      <c r="UQ225" s="12"/>
      <c r="UR225" s="12"/>
      <c r="US225" s="12"/>
      <c r="UT225" s="12"/>
      <c r="UU225" s="12"/>
      <c r="UV225" s="12"/>
      <c r="UW225" s="12"/>
      <c r="UX225" s="12"/>
      <c r="UY225" s="12"/>
      <c r="UZ225" s="12"/>
      <c r="VA225" s="12"/>
      <c r="VB225" s="12"/>
      <c r="VC225" s="12"/>
      <c r="VD225" s="12"/>
      <c r="VE225" s="12"/>
      <c r="VF225" s="12"/>
      <c r="VG225" s="12"/>
      <c r="VH225" s="12"/>
      <c r="VI225" s="12"/>
      <c r="VJ225" s="12"/>
      <c r="VK225" s="12"/>
      <c r="VL225" s="12"/>
      <c r="VM225" s="12"/>
      <c r="VN225" s="12"/>
      <c r="VO225" s="12"/>
      <c r="VP225" s="12"/>
      <c r="VQ225" s="12"/>
      <c r="VR225" s="12"/>
      <c r="VS225" s="12"/>
      <c r="VT225" s="12"/>
      <c r="VU225" s="12"/>
      <c r="VV225" s="12"/>
      <c r="VW225" s="12"/>
      <c r="VX225" s="12"/>
      <c r="VY225" s="12"/>
      <c r="VZ225" s="12"/>
      <c r="WA225" s="12"/>
      <c r="WB225" s="12"/>
      <c r="WC225" s="12"/>
      <c r="WD225" s="12"/>
      <c r="WE225" s="12"/>
      <c r="WF225" s="12"/>
      <c r="WG225" s="12"/>
      <c r="WH225" s="12"/>
      <c r="WI225" s="12"/>
      <c r="WJ225" s="12"/>
      <c r="WK225" s="12"/>
      <c r="WL225" s="12"/>
      <c r="WM225" s="12"/>
      <c r="WN225" s="12"/>
      <c r="WO225" s="12"/>
      <c r="WP225" s="12"/>
      <c r="WQ225" s="12"/>
      <c r="WR225" s="12"/>
      <c r="WS225" s="12"/>
      <c r="WT225" s="12"/>
      <c r="WU225" s="12"/>
      <c r="WV225" s="12"/>
      <c r="WW225" s="12"/>
      <c r="WX225" s="12"/>
      <c r="WY225" s="12"/>
      <c r="WZ225" s="12"/>
      <c r="XA225" s="12"/>
      <c r="XB225" s="12"/>
      <c r="XC225" s="12"/>
      <c r="XD225" s="12"/>
      <c r="XE225" s="12"/>
      <c r="XF225" s="12"/>
      <c r="XG225" s="12"/>
      <c r="XH225" s="12"/>
      <c r="XI225" s="12"/>
      <c r="XJ225" s="12"/>
      <c r="XK225" s="12"/>
      <c r="XL225" s="12"/>
      <c r="XM225" s="12"/>
      <c r="XN225" s="12"/>
      <c r="XO225" s="12"/>
      <c r="XP225" s="12"/>
      <c r="XQ225" s="12"/>
      <c r="XR225" s="12"/>
      <c r="XS225" s="12"/>
      <c r="XT225" s="12"/>
      <c r="XU225" s="12"/>
      <c r="XV225" s="12"/>
      <c r="XW225" s="12"/>
      <c r="XX225" s="12"/>
      <c r="XY225" s="12"/>
      <c r="XZ225" s="12"/>
      <c r="YA225" s="12"/>
      <c r="YB225" s="12"/>
      <c r="YC225" s="12"/>
      <c r="YD225" s="12"/>
      <c r="YE225" s="12"/>
      <c r="YF225" s="12"/>
      <c r="YG225" s="12"/>
      <c r="YH225" s="12"/>
      <c r="YI225" s="12"/>
      <c r="YJ225" s="12"/>
      <c r="YK225" s="12"/>
      <c r="YL225" s="12"/>
      <c r="YM225" s="12"/>
      <c r="YN225" s="12"/>
      <c r="YO225" s="12"/>
      <c r="YP225" s="12"/>
      <c r="YQ225" s="12"/>
      <c r="YR225" s="12"/>
      <c r="YS225" s="12"/>
      <c r="YT225" s="12"/>
      <c r="YU225" s="12"/>
      <c r="YV225" s="12"/>
      <c r="YW225" s="12"/>
      <c r="YX225" s="12"/>
      <c r="YY225" s="12"/>
      <c r="YZ225" s="12"/>
      <c r="ZA225" s="12"/>
      <c r="ZB225" s="12"/>
      <c r="ZC225" s="12"/>
      <c r="ZD225" s="12"/>
      <c r="ZE225" s="12"/>
      <c r="ZF225" s="12"/>
      <c r="ZG225" s="12"/>
      <c r="ZH225" s="12"/>
      <c r="ZI225" s="12"/>
      <c r="ZJ225" s="12"/>
      <c r="ZK225" s="12"/>
      <c r="ZL225" s="12"/>
      <c r="ZM225" s="12"/>
      <c r="ZN225" s="12"/>
      <c r="ZO225" s="12"/>
      <c r="ZP225" s="12"/>
      <c r="ZQ225" s="12"/>
      <c r="ZR225" s="12"/>
      <c r="ZS225" s="12"/>
      <c r="ZT225" s="12"/>
      <c r="ZU225" s="12"/>
      <c r="ZV225" s="12"/>
      <c r="ZW225" s="12"/>
      <c r="ZX225" s="12"/>
      <c r="ZY225" s="12"/>
      <c r="ZZ225" s="12"/>
      <c r="AAA225" s="12"/>
      <c r="AAB225" s="12"/>
      <c r="AAC225" s="12"/>
      <c r="AAD225" s="12"/>
      <c r="AAE225" s="12"/>
      <c r="AAF225" s="12"/>
      <c r="AAG225" s="12"/>
      <c r="AAH225" s="12"/>
      <c r="AAI225" s="12"/>
      <c r="AAJ225" s="12"/>
      <c r="AAK225" s="12"/>
      <c r="AAL225" s="12"/>
      <c r="AAM225" s="12"/>
      <c r="AAN225" s="12"/>
      <c r="AAO225" s="12"/>
      <c r="AAP225" s="12"/>
      <c r="AAQ225" s="12"/>
      <c r="AAR225" s="12"/>
      <c r="AAS225" s="12"/>
      <c r="AAT225" s="12"/>
      <c r="AAU225" s="12"/>
      <c r="AAV225" s="12"/>
      <c r="AAW225" s="12"/>
      <c r="AAX225" s="12"/>
      <c r="AAY225" s="12"/>
      <c r="AAZ225" s="12"/>
      <c r="ABA225" s="12"/>
      <c r="ABB225" s="12"/>
      <c r="ABC225" s="12"/>
      <c r="ABD225" s="12"/>
      <c r="ABE225" s="12"/>
      <c r="ABF225" s="12"/>
      <c r="ABG225" s="12"/>
      <c r="ABH225" s="12"/>
      <c r="ABI225" s="12"/>
      <c r="ABJ225" s="12"/>
      <c r="ABK225" s="12"/>
      <c r="ABL225" s="12"/>
      <c r="ABM225" s="12"/>
      <c r="ABN225" s="12"/>
      <c r="ABO225" s="12"/>
      <c r="ABP225" s="12"/>
      <c r="ABQ225" s="12"/>
      <c r="ABR225" s="12"/>
      <c r="ABS225" s="12"/>
      <c r="ABT225" s="12"/>
      <c r="ABU225" s="12"/>
      <c r="ABV225" s="12"/>
      <c r="ABW225" s="12"/>
      <c r="ABX225" s="12"/>
      <c r="ABY225" s="12"/>
      <c r="ABZ225" s="12"/>
      <c r="ACA225" s="12"/>
      <c r="ACB225" s="12"/>
      <c r="ACC225" s="12"/>
      <c r="ACD225" s="12"/>
      <c r="ACE225" s="12"/>
      <c r="ACF225" s="12"/>
      <c r="ACG225" s="12"/>
      <c r="ACH225" s="12"/>
      <c r="ACI225" s="12"/>
      <c r="ACJ225" s="12"/>
      <c r="ACK225" s="12"/>
      <c r="ACL225" s="12"/>
      <c r="ACM225" s="12"/>
      <c r="ACN225" s="12"/>
      <c r="ACO225" s="12"/>
      <c r="ACP225" s="12"/>
      <c r="ACQ225" s="12"/>
      <c r="ACR225" s="12"/>
      <c r="ACS225" s="12"/>
      <c r="ACT225" s="12"/>
      <c r="ACU225" s="12"/>
      <c r="ACV225" s="12"/>
      <c r="ACW225" s="12"/>
      <c r="ACX225" s="12"/>
      <c r="ACY225" s="12"/>
      <c r="ACZ225" s="12"/>
      <c r="ADA225" s="12"/>
    </row>
    <row r="226" spans="1:781" s="99" customFormat="1" ht="24" x14ac:dyDescent="0.3">
      <c r="A226" s="64">
        <v>3</v>
      </c>
      <c r="B226" s="44" t="s">
        <v>706</v>
      </c>
      <c r="C226" s="45" t="s">
        <v>65</v>
      </c>
      <c r="D226" s="46" t="s">
        <v>212</v>
      </c>
      <c r="E226" s="46" t="s">
        <v>364</v>
      </c>
      <c r="F226" s="46">
        <v>37</v>
      </c>
      <c r="G226" s="97">
        <v>300000</v>
      </c>
      <c r="H226" s="46">
        <v>1</v>
      </c>
      <c r="I226" s="46" t="s">
        <v>41</v>
      </c>
      <c r="J226" s="46" t="s">
        <v>82</v>
      </c>
      <c r="K226" s="48">
        <v>1986</v>
      </c>
      <c r="L226" s="49">
        <v>31735</v>
      </c>
      <c r="M226" s="50"/>
      <c r="N226" s="51"/>
      <c r="O226" s="51"/>
      <c r="P226" s="52" t="s">
        <v>601</v>
      </c>
      <c r="Q226" s="53" t="s">
        <v>707</v>
      </c>
      <c r="R226" s="54" t="s">
        <v>432</v>
      </c>
      <c r="S226" s="55" t="str">
        <f t="shared" si="41"/>
        <v>Coal</v>
      </c>
      <c r="T226" s="56"/>
      <c r="U226" s="56"/>
      <c r="V226" s="56"/>
      <c r="W226" s="56"/>
      <c r="X226" s="56"/>
      <c r="Y226" s="56"/>
      <c r="Z226" s="56"/>
      <c r="AA226" s="12"/>
      <c r="AB226" s="57">
        <f t="shared" si="52"/>
        <v>0</v>
      </c>
      <c r="AC226" s="57">
        <f t="shared" si="43"/>
        <v>0</v>
      </c>
      <c r="AD226" s="57">
        <f t="shared" si="44"/>
        <v>0</v>
      </c>
      <c r="AE226" s="57">
        <f t="shared" si="45"/>
        <v>0</v>
      </c>
      <c r="AF226" s="58"/>
      <c r="AG226" s="58">
        <f t="shared" si="49"/>
        <v>0</v>
      </c>
      <c r="AH226" s="58">
        <f t="shared" si="50"/>
        <v>0</v>
      </c>
      <c r="AI226" s="58">
        <f t="shared" si="51"/>
        <v>0</v>
      </c>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2"/>
      <c r="DZ226" s="12"/>
      <c r="EA226" s="12"/>
      <c r="EB226" s="12"/>
      <c r="EC226" s="12"/>
      <c r="ED226" s="12"/>
      <c r="EE226" s="12"/>
      <c r="EF226" s="12"/>
      <c r="EG226" s="12"/>
      <c r="EH226" s="12"/>
      <c r="EI226" s="12"/>
      <c r="EJ226" s="12"/>
      <c r="EK226" s="12"/>
      <c r="EL226" s="12"/>
      <c r="EM226" s="12"/>
      <c r="EN226" s="12"/>
      <c r="EO226" s="12"/>
      <c r="EP226" s="12"/>
      <c r="EQ226" s="12"/>
      <c r="ER226" s="12"/>
      <c r="ES226" s="12"/>
      <c r="ET226" s="12"/>
      <c r="EU226" s="12"/>
      <c r="EV226" s="12"/>
      <c r="EW226" s="12"/>
      <c r="EX226" s="12"/>
      <c r="EY226" s="12"/>
      <c r="EZ226" s="12"/>
      <c r="FA226" s="12"/>
      <c r="FB226" s="12"/>
      <c r="FC226" s="12"/>
      <c r="FD226" s="12"/>
      <c r="FE226" s="12"/>
      <c r="FF226" s="12"/>
      <c r="FG226" s="12"/>
      <c r="FH226" s="12"/>
      <c r="FI226" s="12"/>
      <c r="FJ226" s="12"/>
      <c r="FK226" s="12"/>
      <c r="FL226" s="12"/>
      <c r="FM226" s="12"/>
      <c r="FN226" s="12"/>
      <c r="FO226" s="12"/>
      <c r="FP226" s="12"/>
      <c r="FQ226" s="12"/>
      <c r="FR226" s="12"/>
      <c r="FS226" s="12"/>
      <c r="FT226" s="12"/>
      <c r="FU226" s="12"/>
      <c r="FV226" s="12"/>
      <c r="FW226" s="12"/>
      <c r="FX226" s="12"/>
      <c r="FY226" s="12"/>
      <c r="FZ226" s="12"/>
      <c r="GA226" s="12"/>
      <c r="GB226" s="12"/>
      <c r="GC226" s="12"/>
      <c r="GD226" s="12"/>
      <c r="GE226" s="12"/>
      <c r="GF226" s="12"/>
      <c r="GG226" s="12"/>
      <c r="GH226" s="12"/>
      <c r="GI226" s="12"/>
      <c r="GJ226" s="12"/>
      <c r="GK226" s="12"/>
      <c r="GL226" s="12"/>
      <c r="GM226" s="12"/>
      <c r="GN226" s="12"/>
      <c r="GO226" s="12"/>
      <c r="GP226" s="12"/>
      <c r="GQ226" s="12"/>
      <c r="GR226" s="12"/>
      <c r="GS226" s="12"/>
      <c r="GT226" s="12"/>
      <c r="GU226" s="12"/>
      <c r="GV226" s="12"/>
      <c r="GW226" s="12"/>
      <c r="GX226" s="12"/>
      <c r="GY226" s="12"/>
      <c r="GZ226" s="12"/>
      <c r="HA226" s="12"/>
      <c r="HB226" s="12"/>
      <c r="HC226" s="12"/>
      <c r="HD226" s="12"/>
      <c r="HE226" s="12"/>
      <c r="HF226" s="12"/>
      <c r="HG226" s="12"/>
      <c r="HH226" s="12"/>
      <c r="HI226" s="12"/>
      <c r="HJ226" s="12"/>
      <c r="HK226" s="12"/>
      <c r="HL226" s="12"/>
      <c r="HM226" s="12"/>
      <c r="HN226" s="12"/>
      <c r="HO226" s="12"/>
      <c r="HP226" s="12"/>
      <c r="HQ226" s="12"/>
      <c r="HR226" s="12"/>
      <c r="HS226" s="12"/>
      <c r="HT226" s="12"/>
      <c r="HU226" s="12"/>
      <c r="HV226" s="12"/>
      <c r="HW226" s="12"/>
      <c r="HX226" s="12"/>
      <c r="HY226" s="12"/>
      <c r="HZ226" s="12"/>
      <c r="IA226" s="12"/>
      <c r="IB226" s="12"/>
      <c r="IC226" s="12"/>
      <c r="ID226" s="12"/>
      <c r="IE226" s="12"/>
      <c r="IF226" s="12"/>
      <c r="IG226" s="12"/>
      <c r="IH226" s="12"/>
      <c r="II226" s="12"/>
      <c r="IJ226" s="12"/>
      <c r="IK226" s="12"/>
      <c r="IL226" s="12"/>
      <c r="IM226" s="12"/>
      <c r="IN226" s="12"/>
      <c r="IO226" s="12"/>
      <c r="IP226" s="12"/>
      <c r="IQ226" s="12"/>
      <c r="IR226" s="12"/>
      <c r="IS226" s="12"/>
      <c r="IT226" s="12"/>
      <c r="IU226" s="12"/>
      <c r="IV226" s="12"/>
      <c r="IW226" s="12"/>
      <c r="IX226" s="12"/>
      <c r="IY226" s="12"/>
      <c r="IZ226" s="12"/>
      <c r="JA226" s="12"/>
      <c r="JB226" s="12"/>
      <c r="JC226" s="12"/>
      <c r="JD226" s="12"/>
      <c r="JE226" s="12"/>
      <c r="JF226" s="12"/>
      <c r="JG226" s="12"/>
      <c r="JH226" s="12"/>
      <c r="JI226" s="12"/>
      <c r="JJ226" s="12"/>
      <c r="JK226" s="12"/>
      <c r="JL226" s="12"/>
      <c r="JM226" s="12"/>
      <c r="JN226" s="12"/>
      <c r="JO226" s="12"/>
      <c r="JP226" s="12"/>
      <c r="JQ226" s="12"/>
      <c r="JR226" s="12"/>
      <c r="JS226" s="12"/>
      <c r="JT226" s="12"/>
      <c r="JU226" s="12"/>
      <c r="JV226" s="12"/>
      <c r="JW226" s="12"/>
      <c r="JX226" s="12"/>
      <c r="JY226" s="12"/>
      <c r="JZ226" s="12"/>
      <c r="KA226" s="12"/>
      <c r="KB226" s="12"/>
      <c r="KC226" s="12"/>
      <c r="KD226" s="12"/>
      <c r="KE226" s="12"/>
      <c r="KF226" s="12"/>
      <c r="KG226" s="12"/>
      <c r="KH226" s="12"/>
      <c r="KI226" s="12"/>
      <c r="KJ226" s="12"/>
      <c r="KK226" s="12"/>
      <c r="KL226" s="12"/>
      <c r="KM226" s="12"/>
      <c r="KN226" s="12"/>
      <c r="KO226" s="12"/>
      <c r="KP226" s="12"/>
      <c r="KQ226" s="12"/>
      <c r="KR226" s="12"/>
      <c r="KS226" s="12"/>
      <c r="KT226" s="12"/>
      <c r="KU226" s="12"/>
      <c r="KV226" s="12"/>
      <c r="KW226" s="12"/>
      <c r="KX226" s="12"/>
      <c r="KY226" s="12"/>
      <c r="KZ226" s="12"/>
      <c r="LA226" s="12"/>
      <c r="LB226" s="12"/>
      <c r="LC226" s="12"/>
      <c r="LD226" s="12"/>
      <c r="LE226" s="12"/>
      <c r="LF226" s="12"/>
      <c r="LG226" s="12"/>
      <c r="LH226" s="12"/>
      <c r="LI226" s="12"/>
      <c r="LJ226" s="12"/>
      <c r="LK226" s="12"/>
      <c r="LL226" s="12"/>
      <c r="LM226" s="12"/>
      <c r="LN226" s="12"/>
      <c r="LO226" s="12"/>
      <c r="LP226" s="12"/>
      <c r="LQ226" s="12"/>
      <c r="LR226" s="12"/>
      <c r="LS226" s="12"/>
      <c r="LT226" s="12"/>
      <c r="LU226" s="12"/>
      <c r="LV226" s="12"/>
      <c r="LW226" s="12"/>
      <c r="LX226" s="12"/>
      <c r="LY226" s="12"/>
      <c r="LZ226" s="12"/>
      <c r="MA226" s="12"/>
      <c r="MB226" s="12"/>
      <c r="MC226" s="12"/>
      <c r="MD226" s="12"/>
      <c r="ME226" s="12"/>
      <c r="MF226" s="12"/>
      <c r="MG226" s="12"/>
      <c r="MH226" s="12"/>
      <c r="MI226" s="12"/>
      <c r="MJ226" s="12"/>
      <c r="MK226" s="12"/>
      <c r="ML226" s="12"/>
      <c r="MM226" s="12"/>
      <c r="MN226" s="12"/>
      <c r="MO226" s="12"/>
      <c r="MP226" s="12"/>
      <c r="MQ226" s="12"/>
      <c r="MR226" s="12"/>
      <c r="MS226" s="12"/>
      <c r="MT226" s="12"/>
      <c r="MU226" s="12"/>
      <c r="MV226" s="12"/>
      <c r="MW226" s="12"/>
      <c r="MX226" s="12"/>
      <c r="MY226" s="12"/>
      <c r="MZ226" s="12"/>
      <c r="NA226" s="12"/>
      <c r="NB226" s="12"/>
      <c r="NC226" s="12"/>
      <c r="ND226" s="12"/>
      <c r="NE226" s="12"/>
      <c r="NF226" s="12"/>
      <c r="NG226" s="12"/>
      <c r="NH226" s="12"/>
      <c r="NI226" s="12"/>
      <c r="NJ226" s="12"/>
      <c r="NK226" s="12"/>
      <c r="NL226" s="12"/>
      <c r="NM226" s="12"/>
      <c r="NN226" s="12"/>
      <c r="NO226" s="12"/>
      <c r="NP226" s="12"/>
      <c r="NQ226" s="12"/>
      <c r="NR226" s="12"/>
      <c r="NS226" s="12"/>
      <c r="NT226" s="12"/>
      <c r="NU226" s="12"/>
      <c r="NV226" s="12"/>
      <c r="NW226" s="12"/>
      <c r="NX226" s="12"/>
      <c r="NY226" s="12"/>
      <c r="NZ226" s="12"/>
      <c r="OA226" s="12"/>
      <c r="OB226" s="12"/>
      <c r="OC226" s="12"/>
      <c r="OD226" s="12"/>
      <c r="OE226" s="12"/>
      <c r="OF226" s="12"/>
      <c r="OG226" s="12"/>
      <c r="OH226" s="12"/>
      <c r="OI226" s="12"/>
      <c r="OJ226" s="12"/>
      <c r="OK226" s="12"/>
      <c r="OL226" s="12"/>
      <c r="OM226" s="12"/>
      <c r="ON226" s="12"/>
      <c r="OO226" s="12"/>
      <c r="OP226" s="12"/>
      <c r="OQ226" s="12"/>
      <c r="OR226" s="12"/>
      <c r="OS226" s="12"/>
      <c r="OT226" s="12"/>
      <c r="OU226" s="12"/>
      <c r="OV226" s="12"/>
      <c r="OW226" s="12"/>
      <c r="OX226" s="12"/>
      <c r="OY226" s="12"/>
      <c r="OZ226" s="12"/>
      <c r="PA226" s="12"/>
      <c r="PB226" s="12"/>
      <c r="PC226" s="12"/>
      <c r="PD226" s="12"/>
      <c r="PE226" s="12"/>
      <c r="PF226" s="12"/>
      <c r="PG226" s="12"/>
      <c r="PH226" s="12"/>
      <c r="PI226" s="12"/>
      <c r="PJ226" s="12"/>
      <c r="PK226" s="12"/>
      <c r="PL226" s="12"/>
      <c r="PM226" s="12"/>
      <c r="PN226" s="12"/>
      <c r="PO226" s="12"/>
      <c r="PP226" s="12"/>
      <c r="PQ226" s="12"/>
      <c r="PR226" s="12"/>
      <c r="PS226" s="12"/>
      <c r="PT226" s="12"/>
      <c r="PU226" s="12"/>
      <c r="PV226" s="12"/>
      <c r="PW226" s="12"/>
      <c r="PX226" s="12"/>
      <c r="PY226" s="12"/>
      <c r="PZ226" s="12"/>
      <c r="QA226" s="12"/>
      <c r="QB226" s="12"/>
      <c r="QC226" s="12"/>
      <c r="QD226" s="12"/>
      <c r="QE226" s="12"/>
      <c r="QF226" s="12"/>
      <c r="QG226" s="12"/>
      <c r="QH226" s="12"/>
      <c r="QI226" s="12"/>
      <c r="QJ226" s="12"/>
      <c r="QK226" s="12"/>
      <c r="QL226" s="12"/>
      <c r="QM226" s="12"/>
      <c r="QN226" s="12"/>
      <c r="QO226" s="12"/>
      <c r="QP226" s="12"/>
      <c r="QQ226" s="12"/>
      <c r="QR226" s="12"/>
      <c r="QS226" s="12"/>
      <c r="QT226" s="12"/>
      <c r="QU226" s="12"/>
      <c r="QV226" s="12"/>
      <c r="QW226" s="12"/>
      <c r="QX226" s="12"/>
      <c r="QY226" s="12"/>
      <c r="QZ226" s="12"/>
      <c r="RA226" s="12"/>
      <c r="RB226" s="12"/>
      <c r="RC226" s="12"/>
      <c r="RD226" s="12"/>
      <c r="RE226" s="12"/>
      <c r="RF226" s="12"/>
      <c r="RG226" s="12"/>
      <c r="RH226" s="12"/>
      <c r="RI226" s="12"/>
      <c r="RJ226" s="12"/>
      <c r="RK226" s="12"/>
      <c r="RL226" s="12"/>
      <c r="RM226" s="12"/>
      <c r="RN226" s="12"/>
      <c r="RO226" s="12"/>
      <c r="RP226" s="12"/>
      <c r="RQ226" s="12"/>
      <c r="RR226" s="12"/>
      <c r="RS226" s="12"/>
      <c r="RT226" s="12"/>
      <c r="RU226" s="12"/>
      <c r="RV226" s="12"/>
      <c r="RW226" s="12"/>
      <c r="RX226" s="12"/>
      <c r="RY226" s="12"/>
      <c r="RZ226" s="12"/>
      <c r="SA226" s="12"/>
      <c r="SB226" s="12"/>
      <c r="SC226" s="12"/>
      <c r="SD226" s="12"/>
      <c r="SE226" s="12"/>
      <c r="SF226" s="12"/>
      <c r="SG226" s="12"/>
      <c r="SH226" s="12"/>
      <c r="SI226" s="12"/>
      <c r="SJ226" s="12"/>
      <c r="SK226" s="12"/>
      <c r="SL226" s="12"/>
      <c r="SM226" s="12"/>
      <c r="SN226" s="12"/>
      <c r="SO226" s="12"/>
      <c r="SP226" s="12"/>
      <c r="SQ226" s="12"/>
      <c r="SR226" s="12"/>
      <c r="SS226" s="12"/>
      <c r="ST226" s="12"/>
      <c r="SU226" s="12"/>
      <c r="SV226" s="12"/>
      <c r="SW226" s="12"/>
      <c r="SX226" s="12"/>
      <c r="SY226" s="12"/>
      <c r="SZ226" s="12"/>
      <c r="TA226" s="12"/>
      <c r="TB226" s="12"/>
      <c r="TC226" s="12"/>
      <c r="TD226" s="12"/>
      <c r="TE226" s="12"/>
      <c r="TF226" s="12"/>
      <c r="TG226" s="12"/>
      <c r="TH226" s="12"/>
      <c r="TI226" s="12"/>
      <c r="TJ226" s="12"/>
      <c r="TK226" s="12"/>
      <c r="TL226" s="12"/>
      <c r="TM226" s="12"/>
      <c r="TN226" s="12"/>
      <c r="TO226" s="12"/>
      <c r="TP226" s="12"/>
      <c r="TQ226" s="12"/>
      <c r="TR226" s="12"/>
      <c r="TS226" s="12"/>
      <c r="TT226" s="12"/>
      <c r="TU226" s="12"/>
      <c r="TV226" s="12"/>
      <c r="TW226" s="12"/>
      <c r="TX226" s="12"/>
      <c r="TY226" s="12"/>
      <c r="TZ226" s="12"/>
      <c r="UA226" s="12"/>
      <c r="UB226" s="12"/>
      <c r="UC226" s="12"/>
      <c r="UD226" s="12"/>
      <c r="UE226" s="12"/>
      <c r="UF226" s="12"/>
      <c r="UG226" s="12"/>
      <c r="UH226" s="12"/>
      <c r="UI226" s="12"/>
      <c r="UJ226" s="12"/>
      <c r="UK226" s="12"/>
      <c r="UL226" s="12"/>
      <c r="UM226" s="12"/>
      <c r="UN226" s="12"/>
      <c r="UO226" s="12"/>
      <c r="UP226" s="12"/>
      <c r="UQ226" s="12"/>
      <c r="UR226" s="12"/>
      <c r="US226" s="12"/>
      <c r="UT226" s="12"/>
      <c r="UU226" s="12"/>
      <c r="UV226" s="12"/>
      <c r="UW226" s="12"/>
      <c r="UX226" s="12"/>
      <c r="UY226" s="12"/>
      <c r="UZ226" s="12"/>
      <c r="VA226" s="12"/>
      <c r="VB226" s="12"/>
      <c r="VC226" s="12"/>
      <c r="VD226" s="12"/>
      <c r="VE226" s="12"/>
      <c r="VF226" s="12"/>
      <c r="VG226" s="12"/>
      <c r="VH226" s="12"/>
      <c r="VI226" s="12"/>
      <c r="VJ226" s="12"/>
      <c r="VK226" s="12"/>
      <c r="VL226" s="12"/>
      <c r="VM226" s="12"/>
      <c r="VN226" s="12"/>
      <c r="VO226" s="12"/>
      <c r="VP226" s="12"/>
      <c r="VQ226" s="12"/>
      <c r="VR226" s="12"/>
      <c r="VS226" s="12"/>
      <c r="VT226" s="12"/>
      <c r="VU226" s="12"/>
      <c r="VV226" s="12"/>
      <c r="VW226" s="12"/>
      <c r="VX226" s="12"/>
      <c r="VY226" s="12"/>
      <c r="VZ226" s="12"/>
      <c r="WA226" s="12"/>
      <c r="WB226" s="12"/>
      <c r="WC226" s="12"/>
      <c r="WD226" s="12"/>
      <c r="WE226" s="12"/>
      <c r="WF226" s="12"/>
      <c r="WG226" s="12"/>
      <c r="WH226" s="12"/>
      <c r="WI226" s="12"/>
      <c r="WJ226" s="12"/>
      <c r="WK226" s="12"/>
      <c r="WL226" s="12"/>
      <c r="WM226" s="12"/>
      <c r="WN226" s="12"/>
      <c r="WO226" s="12"/>
      <c r="WP226" s="12"/>
      <c r="WQ226" s="12"/>
      <c r="WR226" s="12"/>
      <c r="WS226" s="12"/>
      <c r="WT226" s="12"/>
      <c r="WU226" s="12"/>
      <c r="WV226" s="12"/>
      <c r="WW226" s="12"/>
      <c r="WX226" s="12"/>
      <c r="WY226" s="12"/>
      <c r="WZ226" s="12"/>
      <c r="XA226" s="12"/>
      <c r="XB226" s="12"/>
      <c r="XC226" s="12"/>
      <c r="XD226" s="12"/>
      <c r="XE226" s="12"/>
      <c r="XF226" s="12"/>
      <c r="XG226" s="12"/>
      <c r="XH226" s="12"/>
      <c r="XI226" s="12"/>
      <c r="XJ226" s="12"/>
      <c r="XK226" s="12"/>
      <c r="XL226" s="12"/>
      <c r="XM226" s="12"/>
      <c r="XN226" s="12"/>
      <c r="XO226" s="12"/>
      <c r="XP226" s="12"/>
      <c r="XQ226" s="12"/>
      <c r="XR226" s="12"/>
      <c r="XS226" s="12"/>
      <c r="XT226" s="12"/>
      <c r="XU226" s="12"/>
      <c r="XV226" s="12"/>
      <c r="XW226" s="12"/>
      <c r="XX226" s="12"/>
      <c r="XY226" s="12"/>
      <c r="XZ226" s="12"/>
      <c r="YA226" s="12"/>
      <c r="YB226" s="12"/>
      <c r="YC226" s="12"/>
      <c r="YD226" s="12"/>
      <c r="YE226" s="12"/>
      <c r="YF226" s="12"/>
      <c r="YG226" s="12"/>
      <c r="YH226" s="12"/>
      <c r="YI226" s="12"/>
      <c r="YJ226" s="12"/>
      <c r="YK226" s="12"/>
      <c r="YL226" s="12"/>
      <c r="YM226" s="12"/>
      <c r="YN226" s="12"/>
      <c r="YO226" s="12"/>
      <c r="YP226" s="12"/>
      <c r="YQ226" s="12"/>
      <c r="YR226" s="12"/>
      <c r="YS226" s="12"/>
      <c r="YT226" s="12"/>
      <c r="YU226" s="12"/>
      <c r="YV226" s="12"/>
      <c r="YW226" s="12"/>
      <c r="YX226" s="12"/>
      <c r="YY226" s="12"/>
      <c r="YZ226" s="12"/>
      <c r="ZA226" s="12"/>
      <c r="ZB226" s="12"/>
      <c r="ZC226" s="12"/>
      <c r="ZD226" s="12"/>
      <c r="ZE226" s="12"/>
      <c r="ZF226" s="12"/>
      <c r="ZG226" s="12"/>
      <c r="ZH226" s="12"/>
      <c r="ZI226" s="12"/>
      <c r="ZJ226" s="12"/>
      <c r="ZK226" s="12"/>
      <c r="ZL226" s="12"/>
      <c r="ZM226" s="12"/>
      <c r="ZN226" s="12"/>
      <c r="ZO226" s="12"/>
      <c r="ZP226" s="12"/>
      <c r="ZQ226" s="12"/>
      <c r="ZR226" s="12"/>
      <c r="ZS226" s="12"/>
      <c r="ZT226" s="12"/>
      <c r="ZU226" s="12"/>
      <c r="ZV226" s="12"/>
      <c r="ZW226" s="12"/>
      <c r="ZX226" s="12"/>
      <c r="ZY226" s="12"/>
      <c r="ZZ226" s="12"/>
      <c r="AAA226" s="12"/>
      <c r="AAB226" s="12"/>
      <c r="AAC226" s="12"/>
      <c r="AAD226" s="12"/>
      <c r="AAE226" s="12"/>
      <c r="AAF226" s="12"/>
      <c r="AAG226" s="12"/>
      <c r="AAH226" s="12"/>
      <c r="AAI226" s="12"/>
      <c r="AAJ226" s="12"/>
      <c r="AAK226" s="12"/>
      <c r="AAL226" s="12"/>
      <c r="AAM226" s="12"/>
      <c r="AAN226" s="12"/>
      <c r="AAO226" s="12"/>
      <c r="AAP226" s="12"/>
      <c r="AAQ226" s="12"/>
      <c r="AAR226" s="12"/>
      <c r="AAS226" s="12"/>
      <c r="AAT226" s="12"/>
      <c r="AAU226" s="12"/>
      <c r="AAV226" s="12"/>
      <c r="AAW226" s="12"/>
      <c r="AAX226" s="12"/>
      <c r="AAY226" s="12"/>
      <c r="AAZ226" s="12"/>
      <c r="ABA226" s="12"/>
      <c r="ABB226" s="12"/>
      <c r="ABC226" s="12"/>
      <c r="ABD226" s="12"/>
      <c r="ABE226" s="12"/>
      <c r="ABF226" s="12"/>
      <c r="ABG226" s="12"/>
      <c r="ABH226" s="12"/>
      <c r="ABI226" s="12"/>
      <c r="ABJ226" s="12"/>
      <c r="ABK226" s="12"/>
      <c r="ABL226" s="12"/>
      <c r="ABM226" s="12"/>
      <c r="ABN226" s="12"/>
      <c r="ABO226" s="12"/>
      <c r="ABP226" s="12"/>
      <c r="ABQ226" s="12"/>
      <c r="ABR226" s="12"/>
      <c r="ABS226" s="12"/>
      <c r="ABT226" s="12"/>
      <c r="ABU226" s="12"/>
      <c r="ABV226" s="12"/>
      <c r="ABW226" s="12"/>
      <c r="ABX226" s="12"/>
      <c r="ABY226" s="12"/>
      <c r="ABZ226" s="12"/>
      <c r="ACA226" s="12"/>
      <c r="ACB226" s="12"/>
      <c r="ACC226" s="12"/>
      <c r="ACD226" s="12"/>
      <c r="ACE226" s="12"/>
      <c r="ACF226" s="12"/>
      <c r="ACG226" s="12"/>
      <c r="ACH226" s="12"/>
      <c r="ACI226" s="12"/>
      <c r="ACJ226" s="12"/>
      <c r="ACK226" s="12"/>
      <c r="ACL226" s="12"/>
      <c r="ACM226" s="12"/>
      <c r="ACN226" s="12"/>
      <c r="ACO226" s="12"/>
      <c r="ACP226" s="12"/>
      <c r="ACQ226" s="12"/>
      <c r="ACR226" s="12"/>
      <c r="ACS226" s="12"/>
      <c r="ACT226" s="12"/>
      <c r="ACU226" s="12"/>
      <c r="ACV226" s="12"/>
      <c r="ACW226" s="12"/>
      <c r="ACX226" s="12"/>
      <c r="ACY226" s="12"/>
      <c r="ACZ226" s="12"/>
      <c r="ADA226" s="12"/>
    </row>
    <row r="227" spans="1:781" s="99" customFormat="1" ht="28.8" x14ac:dyDescent="0.3">
      <c r="A227" s="61">
        <v>2</v>
      </c>
      <c r="B227" s="44" t="s">
        <v>708</v>
      </c>
      <c r="C227" s="45" t="s">
        <v>250</v>
      </c>
      <c r="D227" s="46"/>
      <c r="E227" s="46" t="s">
        <v>364</v>
      </c>
      <c r="F227" s="46"/>
      <c r="G227" s="97"/>
      <c r="H227" s="46">
        <v>1</v>
      </c>
      <c r="I227" s="46" t="s">
        <v>41</v>
      </c>
      <c r="J227" s="46" t="s">
        <v>51</v>
      </c>
      <c r="K227" s="48">
        <v>1986</v>
      </c>
      <c r="L227" s="49">
        <v>31702</v>
      </c>
      <c r="M227" s="50">
        <v>100000</v>
      </c>
      <c r="N227" s="51"/>
      <c r="O227" s="51"/>
      <c r="P227" s="52" t="s">
        <v>548</v>
      </c>
      <c r="Q227" s="53" t="s">
        <v>709</v>
      </c>
      <c r="R227" s="54"/>
      <c r="S227" s="55" t="str">
        <f t="shared" si="41"/>
        <v>Cu Au</v>
      </c>
      <c r="T227" s="56"/>
      <c r="U227" s="56"/>
      <c r="V227" s="56"/>
      <c r="W227" s="56"/>
      <c r="X227" s="56"/>
      <c r="Y227" s="56"/>
      <c r="Z227" s="56"/>
      <c r="AA227" s="133"/>
      <c r="AB227" s="57">
        <f t="shared" si="52"/>
        <v>5.2724457241256045E-2</v>
      </c>
      <c r="AC227" s="57">
        <f t="shared" si="43"/>
        <v>0</v>
      </c>
      <c r="AD227" s="57">
        <f t="shared" si="44"/>
        <v>0</v>
      </c>
      <c r="AE227" s="57">
        <f t="shared" si="45"/>
        <v>5.2724457241256045E-2</v>
      </c>
      <c r="AF227" s="58"/>
      <c r="AG227" s="58">
        <f t="shared" si="49"/>
        <v>0</v>
      </c>
      <c r="AH227" s="58">
        <f t="shared" si="50"/>
        <v>5.2724457241256045E-2</v>
      </c>
      <c r="AI227" s="58">
        <f t="shared" si="51"/>
        <v>0</v>
      </c>
      <c r="AK227" s="133"/>
      <c r="AL227" s="133"/>
      <c r="AM227" s="133"/>
      <c r="AN227" s="133"/>
      <c r="AO227" s="133"/>
      <c r="AP227" s="133"/>
      <c r="AQ227" s="133"/>
      <c r="AR227" s="133"/>
      <c r="AS227" s="133"/>
      <c r="AT227" s="133"/>
      <c r="AU227" s="133"/>
      <c r="AV227" s="133"/>
      <c r="AW227" s="133"/>
      <c r="AX227" s="133"/>
      <c r="AY227" s="133"/>
      <c r="AZ227" s="133"/>
      <c r="BA227" s="133"/>
      <c r="BB227" s="133"/>
      <c r="BC227" s="133"/>
      <c r="BD227" s="133"/>
      <c r="BE227" s="133"/>
      <c r="BF227" s="133"/>
      <c r="BG227" s="133"/>
      <c r="BH227" s="133"/>
      <c r="BI227" s="133"/>
      <c r="BJ227" s="133"/>
      <c r="BK227" s="133"/>
      <c r="BL227" s="133"/>
      <c r="BM227" s="133"/>
      <c r="BN227" s="133"/>
      <c r="BO227" s="133"/>
      <c r="BP227" s="133"/>
      <c r="BQ227" s="133"/>
      <c r="BR227" s="133"/>
      <c r="BS227" s="133"/>
      <c r="BT227" s="133"/>
      <c r="BU227" s="133"/>
      <c r="BV227" s="133"/>
      <c r="BW227" s="133"/>
      <c r="BX227" s="133"/>
      <c r="BY227" s="133"/>
      <c r="BZ227" s="133"/>
      <c r="CA227" s="133"/>
      <c r="CB227" s="133"/>
      <c r="CC227" s="133"/>
      <c r="CD227" s="133"/>
      <c r="CE227" s="133"/>
      <c r="CF227" s="133"/>
      <c r="CG227" s="133"/>
      <c r="CH227" s="133"/>
      <c r="CI227" s="133"/>
      <c r="CJ227" s="133"/>
      <c r="CK227" s="133"/>
      <c r="CL227" s="133"/>
      <c r="CM227" s="133"/>
      <c r="CN227" s="133"/>
      <c r="CO227" s="133"/>
      <c r="CP227" s="133"/>
      <c r="CQ227" s="133"/>
      <c r="CR227" s="133"/>
      <c r="CS227" s="133"/>
      <c r="CT227" s="133"/>
      <c r="CU227" s="133"/>
      <c r="CV227" s="133"/>
      <c r="CW227" s="133"/>
      <c r="CX227" s="133"/>
      <c r="CY227" s="133"/>
      <c r="CZ227" s="133"/>
      <c r="DA227" s="133"/>
      <c r="DB227" s="133"/>
      <c r="DC227" s="133"/>
      <c r="DD227" s="133"/>
      <c r="DE227" s="133"/>
      <c r="DF227" s="133"/>
      <c r="DG227" s="133"/>
      <c r="DH227" s="133"/>
      <c r="DI227" s="133"/>
      <c r="DJ227" s="133"/>
      <c r="DK227" s="133"/>
      <c r="DL227" s="133"/>
      <c r="DM227" s="133"/>
      <c r="DN227" s="133"/>
      <c r="DO227" s="133"/>
      <c r="DP227" s="133"/>
      <c r="DQ227" s="133"/>
      <c r="DR227" s="133"/>
      <c r="DS227" s="133"/>
      <c r="DT227" s="133"/>
      <c r="DU227" s="133"/>
      <c r="DV227" s="133"/>
      <c r="DW227" s="133"/>
      <c r="DX227" s="133"/>
      <c r="DY227" s="133"/>
      <c r="DZ227" s="133"/>
      <c r="EA227" s="133"/>
      <c r="EB227" s="133"/>
      <c r="EC227" s="133"/>
      <c r="ED227" s="133"/>
      <c r="EE227" s="133"/>
      <c r="EF227" s="133"/>
      <c r="EG227" s="133"/>
      <c r="EH227" s="133"/>
      <c r="EI227" s="133"/>
      <c r="EJ227" s="133"/>
      <c r="EK227" s="133"/>
      <c r="EL227" s="133"/>
      <c r="EM227" s="133"/>
      <c r="EN227" s="133"/>
      <c r="EO227" s="133"/>
      <c r="EP227" s="133"/>
      <c r="EQ227" s="133"/>
      <c r="ER227" s="133"/>
      <c r="ES227" s="133"/>
      <c r="ET227" s="133"/>
      <c r="EU227" s="133"/>
      <c r="EV227" s="133"/>
      <c r="EW227" s="133"/>
      <c r="EX227" s="133"/>
      <c r="EY227" s="133"/>
      <c r="EZ227" s="133"/>
      <c r="FA227" s="133"/>
      <c r="FB227" s="133"/>
      <c r="FC227" s="133"/>
      <c r="FD227" s="133"/>
      <c r="FE227" s="133"/>
      <c r="FF227" s="133"/>
      <c r="FG227" s="133"/>
      <c r="FH227" s="133"/>
      <c r="FI227" s="133"/>
      <c r="FJ227" s="133"/>
      <c r="FK227" s="133"/>
      <c r="FL227" s="133"/>
      <c r="FM227" s="133"/>
      <c r="FN227" s="133"/>
      <c r="FO227" s="133"/>
      <c r="FP227" s="133"/>
      <c r="FQ227" s="133"/>
      <c r="FR227" s="133"/>
      <c r="FS227" s="133"/>
      <c r="FT227" s="133"/>
      <c r="FU227" s="133"/>
      <c r="FV227" s="133"/>
      <c r="FW227" s="133"/>
      <c r="FX227" s="133"/>
      <c r="FY227" s="133"/>
      <c r="FZ227" s="133"/>
      <c r="GA227" s="133"/>
      <c r="GB227" s="133"/>
      <c r="GC227" s="133"/>
      <c r="GD227" s="133"/>
      <c r="GE227" s="133"/>
      <c r="GF227" s="133"/>
      <c r="GG227" s="133"/>
      <c r="GH227" s="133"/>
      <c r="GI227" s="133"/>
      <c r="GJ227" s="133"/>
      <c r="GK227" s="133"/>
      <c r="GL227" s="133"/>
      <c r="GM227" s="133"/>
      <c r="GN227" s="133"/>
      <c r="GO227" s="133"/>
      <c r="GP227" s="133"/>
      <c r="GQ227" s="133"/>
      <c r="GR227" s="133"/>
      <c r="GS227" s="133"/>
      <c r="GT227" s="133"/>
      <c r="GU227" s="133"/>
      <c r="GV227" s="133"/>
      <c r="GW227" s="133"/>
      <c r="GX227" s="133"/>
      <c r="GY227" s="133"/>
      <c r="GZ227" s="133"/>
      <c r="HA227" s="133"/>
      <c r="HB227" s="133"/>
      <c r="HC227" s="133"/>
      <c r="HD227" s="133"/>
      <c r="HE227" s="133"/>
      <c r="HF227" s="133"/>
      <c r="HG227" s="133"/>
      <c r="HH227" s="133"/>
      <c r="HI227" s="133"/>
      <c r="HJ227" s="133"/>
      <c r="HK227" s="133"/>
      <c r="HL227" s="133"/>
      <c r="HM227" s="133"/>
      <c r="HN227" s="133"/>
      <c r="HO227" s="133"/>
      <c r="HP227" s="133"/>
      <c r="HQ227" s="133"/>
      <c r="HR227" s="133"/>
      <c r="HS227" s="133"/>
      <c r="HT227" s="133"/>
      <c r="HU227" s="133"/>
      <c r="HV227" s="133"/>
      <c r="HW227" s="133"/>
      <c r="HX227" s="133"/>
      <c r="HY227" s="133"/>
      <c r="HZ227" s="133"/>
      <c r="IA227" s="133"/>
      <c r="IB227" s="133"/>
      <c r="IC227" s="133"/>
      <c r="ID227" s="133"/>
      <c r="IE227" s="133"/>
      <c r="IF227" s="133"/>
      <c r="IG227" s="133"/>
      <c r="IH227" s="133"/>
      <c r="II227" s="133"/>
      <c r="IJ227" s="133"/>
      <c r="IK227" s="133"/>
      <c r="IL227" s="133"/>
      <c r="IM227" s="133"/>
      <c r="IN227" s="133"/>
      <c r="IO227" s="133"/>
      <c r="IP227" s="133"/>
      <c r="IQ227" s="133"/>
      <c r="IR227" s="133"/>
      <c r="IS227" s="133"/>
      <c r="IT227" s="133"/>
      <c r="IU227" s="133"/>
      <c r="IV227" s="133"/>
      <c r="IW227" s="133"/>
      <c r="IX227" s="133"/>
      <c r="IY227" s="133"/>
      <c r="IZ227" s="133"/>
      <c r="JA227" s="133"/>
      <c r="JB227" s="133"/>
      <c r="JC227" s="133"/>
      <c r="JD227" s="133"/>
      <c r="JE227" s="133"/>
      <c r="JF227" s="133"/>
      <c r="JG227" s="133"/>
      <c r="JH227" s="133"/>
      <c r="JI227" s="133"/>
      <c r="JJ227" s="133"/>
      <c r="JK227" s="133"/>
      <c r="JL227" s="133"/>
      <c r="JM227" s="133"/>
      <c r="JN227" s="133"/>
      <c r="JO227" s="133"/>
      <c r="JP227" s="133"/>
      <c r="JQ227" s="133"/>
      <c r="JR227" s="133"/>
      <c r="JS227" s="133"/>
      <c r="JT227" s="133"/>
      <c r="JU227" s="133"/>
      <c r="JV227" s="133"/>
      <c r="JW227" s="133"/>
      <c r="JX227" s="133"/>
      <c r="JY227" s="133"/>
      <c r="JZ227" s="133"/>
      <c r="KA227" s="133"/>
      <c r="KB227" s="133"/>
      <c r="KC227" s="133"/>
      <c r="KD227" s="133"/>
      <c r="KE227" s="133"/>
      <c r="KF227" s="133"/>
      <c r="KG227" s="133"/>
      <c r="KH227" s="133"/>
      <c r="KI227" s="133"/>
      <c r="KJ227" s="133"/>
      <c r="KK227" s="133"/>
      <c r="KL227" s="133"/>
      <c r="KM227" s="133"/>
      <c r="KN227" s="133"/>
      <c r="KO227" s="133"/>
      <c r="KP227" s="133"/>
      <c r="KQ227" s="133"/>
      <c r="KR227" s="133"/>
      <c r="KS227" s="133"/>
      <c r="KT227" s="133"/>
      <c r="KU227" s="133"/>
      <c r="KV227" s="133"/>
      <c r="KW227" s="133"/>
      <c r="KX227" s="133"/>
      <c r="KY227" s="133"/>
      <c r="KZ227" s="133"/>
      <c r="LA227" s="133"/>
      <c r="LB227" s="133"/>
      <c r="LC227" s="133"/>
      <c r="LD227" s="133"/>
      <c r="LE227" s="133"/>
      <c r="LF227" s="133"/>
      <c r="LG227" s="133"/>
      <c r="LH227" s="133"/>
      <c r="LI227" s="133"/>
      <c r="LJ227" s="133"/>
      <c r="LK227" s="133"/>
      <c r="LL227" s="133"/>
      <c r="LM227" s="133"/>
      <c r="LN227" s="133"/>
      <c r="LO227" s="133"/>
      <c r="LP227" s="133"/>
      <c r="LQ227" s="133"/>
      <c r="LR227" s="133"/>
      <c r="LS227" s="133"/>
      <c r="LT227" s="133"/>
      <c r="LU227" s="133"/>
      <c r="LV227" s="133"/>
      <c r="LW227" s="133"/>
      <c r="LX227" s="133"/>
      <c r="LY227" s="133"/>
      <c r="LZ227" s="133"/>
      <c r="MA227" s="133"/>
      <c r="MB227" s="133"/>
      <c r="MC227" s="133"/>
      <c r="MD227" s="133"/>
      <c r="ME227" s="133"/>
      <c r="MF227" s="133"/>
      <c r="MG227" s="133"/>
      <c r="MH227" s="133"/>
      <c r="MI227" s="133"/>
      <c r="MJ227" s="133"/>
      <c r="MK227" s="133"/>
      <c r="ML227" s="133"/>
      <c r="MM227" s="133"/>
      <c r="MN227" s="133"/>
      <c r="MO227" s="133"/>
      <c r="MP227" s="133"/>
      <c r="MQ227" s="133"/>
      <c r="MR227" s="133"/>
      <c r="MS227" s="133"/>
      <c r="MT227" s="133"/>
      <c r="MU227" s="133"/>
      <c r="MV227" s="133"/>
      <c r="MW227" s="133"/>
      <c r="MX227" s="133"/>
      <c r="MY227" s="133"/>
      <c r="MZ227" s="133"/>
      <c r="NA227" s="133"/>
      <c r="NB227" s="133"/>
      <c r="NC227" s="133"/>
      <c r="ND227" s="133"/>
      <c r="NE227" s="133"/>
      <c r="NF227" s="133"/>
      <c r="NG227" s="133"/>
      <c r="NH227" s="133"/>
      <c r="NI227" s="133"/>
      <c r="NJ227" s="133"/>
      <c r="NK227" s="133"/>
      <c r="NL227" s="133"/>
      <c r="NM227" s="133"/>
      <c r="NN227" s="133"/>
      <c r="NO227" s="133"/>
      <c r="NP227" s="133"/>
      <c r="NQ227" s="133"/>
      <c r="NR227" s="133"/>
      <c r="NS227" s="133"/>
      <c r="NT227" s="133"/>
      <c r="NU227" s="133"/>
      <c r="NV227" s="133"/>
      <c r="NW227" s="133"/>
      <c r="NX227" s="133"/>
      <c r="NY227" s="133"/>
      <c r="NZ227" s="133"/>
      <c r="OA227" s="133"/>
      <c r="OB227" s="133"/>
      <c r="OC227" s="133"/>
      <c r="OD227" s="133"/>
      <c r="OE227" s="133"/>
      <c r="OF227" s="133"/>
      <c r="OG227" s="133"/>
      <c r="OH227" s="133"/>
      <c r="OI227" s="133"/>
      <c r="OJ227" s="133"/>
      <c r="OK227" s="133"/>
      <c r="OL227" s="133"/>
      <c r="OM227" s="133"/>
      <c r="ON227" s="133"/>
      <c r="OO227" s="133"/>
      <c r="OP227" s="133"/>
      <c r="OQ227" s="133"/>
      <c r="OR227" s="133"/>
      <c r="OS227" s="133"/>
      <c r="OT227" s="133"/>
      <c r="OU227" s="133"/>
      <c r="OV227" s="133"/>
      <c r="OW227" s="133"/>
      <c r="OX227" s="133"/>
      <c r="OY227" s="133"/>
      <c r="OZ227" s="133"/>
      <c r="PA227" s="133"/>
      <c r="PB227" s="133"/>
      <c r="PC227" s="133"/>
      <c r="PD227" s="133"/>
      <c r="PE227" s="133"/>
      <c r="PF227" s="133"/>
      <c r="PG227" s="133"/>
      <c r="PH227" s="133"/>
      <c r="PI227" s="133"/>
      <c r="PJ227" s="133"/>
      <c r="PK227" s="133"/>
      <c r="PL227" s="133"/>
      <c r="PM227" s="133"/>
      <c r="PN227" s="133"/>
      <c r="PO227" s="133"/>
      <c r="PP227" s="133"/>
      <c r="PQ227" s="133"/>
      <c r="PR227" s="133"/>
      <c r="PS227" s="133"/>
      <c r="PT227" s="133"/>
      <c r="PU227" s="133"/>
      <c r="PV227" s="133"/>
      <c r="PW227" s="133"/>
      <c r="PX227" s="133"/>
      <c r="PY227" s="133"/>
      <c r="PZ227" s="133"/>
      <c r="QA227" s="133"/>
      <c r="QB227" s="133"/>
      <c r="QC227" s="133"/>
      <c r="QD227" s="133"/>
      <c r="QE227" s="133"/>
      <c r="QF227" s="133"/>
      <c r="QG227" s="133"/>
      <c r="QH227" s="133"/>
      <c r="QI227" s="133"/>
      <c r="QJ227" s="133"/>
      <c r="QK227" s="133"/>
      <c r="QL227" s="133"/>
      <c r="QM227" s="133"/>
      <c r="QN227" s="133"/>
      <c r="QO227" s="133"/>
      <c r="QP227" s="133"/>
      <c r="QQ227" s="133"/>
      <c r="QR227" s="133"/>
      <c r="QS227" s="133"/>
      <c r="QT227" s="133"/>
      <c r="QU227" s="133"/>
      <c r="QV227" s="133"/>
      <c r="QW227" s="133"/>
      <c r="QX227" s="133"/>
      <c r="QY227" s="133"/>
      <c r="QZ227" s="133"/>
      <c r="RA227" s="133"/>
      <c r="RB227" s="133"/>
      <c r="RC227" s="133"/>
      <c r="RD227" s="133"/>
      <c r="RE227" s="133"/>
      <c r="RF227" s="133"/>
      <c r="RG227" s="133"/>
      <c r="RH227" s="133"/>
      <c r="RI227" s="133"/>
      <c r="RJ227" s="133"/>
      <c r="RK227" s="133"/>
      <c r="RL227" s="133"/>
      <c r="RM227" s="133"/>
      <c r="RN227" s="133"/>
      <c r="RO227" s="133"/>
      <c r="RP227" s="133"/>
      <c r="RQ227" s="133"/>
      <c r="RR227" s="133"/>
      <c r="RS227" s="133"/>
      <c r="RT227" s="133"/>
      <c r="RU227" s="133"/>
      <c r="RV227" s="133"/>
      <c r="RW227" s="133"/>
      <c r="RX227" s="133"/>
      <c r="RY227" s="133"/>
      <c r="RZ227" s="133"/>
      <c r="SA227" s="133"/>
      <c r="SB227" s="133"/>
      <c r="SC227" s="133"/>
      <c r="SD227" s="133"/>
      <c r="SE227" s="133"/>
      <c r="SF227" s="133"/>
      <c r="SG227" s="133"/>
      <c r="SH227" s="133"/>
      <c r="SI227" s="133"/>
      <c r="SJ227" s="133"/>
      <c r="SK227" s="133"/>
      <c r="SL227" s="133"/>
      <c r="SM227" s="133"/>
      <c r="SN227" s="133"/>
      <c r="SO227" s="133"/>
      <c r="SP227" s="133"/>
      <c r="SQ227" s="133"/>
      <c r="SR227" s="133"/>
      <c r="SS227" s="133"/>
      <c r="ST227" s="133"/>
      <c r="SU227" s="133"/>
      <c r="SV227" s="133"/>
      <c r="SW227" s="133"/>
      <c r="SX227" s="133"/>
      <c r="SY227" s="133"/>
      <c r="SZ227" s="133"/>
      <c r="TA227" s="133"/>
      <c r="TB227" s="133"/>
      <c r="TC227" s="133"/>
      <c r="TD227" s="133"/>
      <c r="TE227" s="133"/>
      <c r="TF227" s="133"/>
      <c r="TG227" s="133"/>
      <c r="TH227" s="133"/>
      <c r="TI227" s="133"/>
      <c r="TJ227" s="133"/>
      <c r="TK227" s="133"/>
      <c r="TL227" s="133"/>
      <c r="TM227" s="133"/>
      <c r="TN227" s="133"/>
      <c r="TO227" s="133"/>
      <c r="TP227" s="133"/>
      <c r="TQ227" s="133"/>
      <c r="TR227" s="133"/>
      <c r="TS227" s="133"/>
      <c r="TT227" s="133"/>
      <c r="TU227" s="133"/>
      <c r="TV227" s="133"/>
      <c r="TW227" s="133"/>
      <c r="TX227" s="133"/>
      <c r="TY227" s="133"/>
      <c r="TZ227" s="133"/>
      <c r="UA227" s="133"/>
      <c r="UB227" s="133"/>
      <c r="UC227" s="133"/>
      <c r="UD227" s="133"/>
      <c r="UE227" s="133"/>
      <c r="UF227" s="133"/>
      <c r="UG227" s="133"/>
      <c r="UH227" s="133"/>
      <c r="UI227" s="133"/>
      <c r="UJ227" s="133"/>
      <c r="UK227" s="133"/>
      <c r="UL227" s="133"/>
      <c r="UM227" s="133"/>
      <c r="UN227" s="133"/>
      <c r="UO227" s="133"/>
      <c r="UP227" s="133"/>
      <c r="UQ227" s="133"/>
      <c r="UR227" s="133"/>
      <c r="US227" s="133"/>
      <c r="UT227" s="133"/>
      <c r="UU227" s="133"/>
      <c r="UV227" s="133"/>
      <c r="UW227" s="133"/>
      <c r="UX227" s="133"/>
      <c r="UY227" s="133"/>
      <c r="UZ227" s="133"/>
      <c r="VA227" s="133"/>
      <c r="VB227" s="133"/>
      <c r="VC227" s="133"/>
      <c r="VD227" s="133"/>
      <c r="VE227" s="133"/>
      <c r="VF227" s="133"/>
      <c r="VG227" s="133"/>
      <c r="VH227" s="133"/>
      <c r="VI227" s="133"/>
      <c r="VJ227" s="133"/>
      <c r="VK227" s="133"/>
      <c r="VL227" s="133"/>
      <c r="VM227" s="133"/>
      <c r="VN227" s="133"/>
      <c r="VO227" s="133"/>
      <c r="VP227" s="133"/>
      <c r="VQ227" s="133"/>
      <c r="VR227" s="133"/>
      <c r="VS227" s="133"/>
      <c r="VT227" s="133"/>
      <c r="VU227" s="133"/>
      <c r="VV227" s="133"/>
      <c r="VW227" s="133"/>
      <c r="VX227" s="133"/>
      <c r="VY227" s="133"/>
      <c r="VZ227" s="133"/>
      <c r="WA227" s="133"/>
      <c r="WB227" s="133"/>
      <c r="WC227" s="133"/>
      <c r="WD227" s="133"/>
      <c r="WE227" s="133"/>
      <c r="WF227" s="133"/>
      <c r="WG227" s="133"/>
      <c r="WH227" s="133"/>
      <c r="WI227" s="133"/>
      <c r="WJ227" s="133"/>
      <c r="WK227" s="133"/>
      <c r="WL227" s="133"/>
      <c r="WM227" s="133"/>
      <c r="WN227" s="133"/>
      <c r="WO227" s="133"/>
      <c r="WP227" s="133"/>
      <c r="WQ227" s="133"/>
      <c r="WR227" s="133"/>
      <c r="WS227" s="133"/>
      <c r="WT227" s="133"/>
      <c r="WU227" s="133"/>
      <c r="WV227" s="133"/>
      <c r="WW227" s="133"/>
      <c r="WX227" s="133"/>
      <c r="WY227" s="133"/>
      <c r="WZ227" s="133"/>
      <c r="XA227" s="133"/>
      <c r="XB227" s="133"/>
      <c r="XC227" s="133"/>
      <c r="XD227" s="133"/>
      <c r="XE227" s="133"/>
      <c r="XF227" s="133"/>
      <c r="XG227" s="133"/>
      <c r="XH227" s="133"/>
      <c r="XI227" s="133"/>
      <c r="XJ227" s="133"/>
      <c r="XK227" s="133"/>
      <c r="XL227" s="133"/>
      <c r="XM227" s="133"/>
      <c r="XN227" s="133"/>
      <c r="XO227" s="133"/>
      <c r="XP227" s="133"/>
      <c r="XQ227" s="133"/>
      <c r="XR227" s="133"/>
      <c r="XS227" s="133"/>
      <c r="XT227" s="133"/>
      <c r="XU227" s="133"/>
      <c r="XV227" s="133"/>
      <c r="XW227" s="133"/>
      <c r="XX227" s="133"/>
      <c r="XY227" s="133"/>
      <c r="XZ227" s="133"/>
      <c r="YA227" s="133"/>
      <c r="YB227" s="133"/>
      <c r="YC227" s="133"/>
      <c r="YD227" s="133"/>
      <c r="YE227" s="133"/>
      <c r="YF227" s="133"/>
      <c r="YG227" s="133"/>
      <c r="YH227" s="133"/>
      <c r="YI227" s="133"/>
      <c r="YJ227" s="133"/>
      <c r="YK227" s="133"/>
      <c r="YL227" s="133"/>
      <c r="YM227" s="133"/>
      <c r="YN227" s="133"/>
      <c r="YO227" s="133"/>
      <c r="YP227" s="133"/>
      <c r="YQ227" s="133"/>
      <c r="YR227" s="133"/>
      <c r="YS227" s="133"/>
      <c r="YT227" s="133"/>
      <c r="YU227" s="133"/>
      <c r="YV227" s="133"/>
      <c r="YW227" s="133"/>
      <c r="YX227" s="133"/>
      <c r="YY227" s="133"/>
      <c r="YZ227" s="133"/>
      <c r="ZA227" s="133"/>
      <c r="ZB227" s="133"/>
      <c r="ZC227" s="133"/>
      <c r="ZD227" s="133"/>
      <c r="ZE227" s="133"/>
      <c r="ZF227" s="133"/>
      <c r="ZG227" s="133"/>
      <c r="ZH227" s="133"/>
      <c r="ZI227" s="133"/>
      <c r="ZJ227" s="133"/>
      <c r="ZK227" s="133"/>
      <c r="ZL227" s="133"/>
      <c r="ZM227" s="133"/>
      <c r="ZN227" s="133"/>
      <c r="ZO227" s="133"/>
      <c r="ZP227" s="133"/>
      <c r="ZQ227" s="133"/>
      <c r="ZR227" s="133"/>
      <c r="ZS227" s="133"/>
      <c r="ZT227" s="133"/>
      <c r="ZU227" s="133"/>
      <c r="ZV227" s="133"/>
      <c r="ZW227" s="133"/>
      <c r="ZX227" s="133"/>
      <c r="ZY227" s="133"/>
      <c r="ZZ227" s="133"/>
      <c r="AAA227" s="133"/>
      <c r="AAB227" s="133"/>
      <c r="AAC227" s="133"/>
      <c r="AAD227" s="133"/>
      <c r="AAE227" s="133"/>
      <c r="AAF227" s="133"/>
      <c r="AAG227" s="133"/>
      <c r="AAH227" s="133"/>
      <c r="AAI227" s="133"/>
      <c r="AAJ227" s="133"/>
      <c r="AAK227" s="133"/>
      <c r="AAL227" s="133"/>
      <c r="AAM227" s="133"/>
      <c r="AAN227" s="133"/>
      <c r="AAO227" s="133"/>
      <c r="AAP227" s="133"/>
      <c r="AAQ227" s="133"/>
      <c r="AAR227" s="133"/>
      <c r="AAS227" s="133"/>
      <c r="AAT227" s="133"/>
      <c r="AAU227" s="133"/>
      <c r="AAV227" s="133"/>
      <c r="AAW227" s="133"/>
      <c r="AAX227" s="133"/>
      <c r="AAY227" s="133"/>
      <c r="AAZ227" s="133"/>
      <c r="ABA227" s="133"/>
      <c r="ABB227" s="133"/>
      <c r="ABC227" s="133"/>
      <c r="ABD227" s="133"/>
      <c r="ABE227" s="133"/>
      <c r="ABF227" s="133"/>
      <c r="ABG227" s="133"/>
      <c r="ABH227" s="133"/>
      <c r="ABI227" s="133"/>
      <c r="ABJ227" s="133"/>
      <c r="ABK227" s="133"/>
      <c r="ABL227" s="133"/>
      <c r="ABM227" s="133"/>
      <c r="ABN227" s="133"/>
      <c r="ABO227" s="133"/>
      <c r="ABP227" s="133"/>
      <c r="ABQ227" s="133"/>
      <c r="ABR227" s="133"/>
      <c r="ABS227" s="133"/>
      <c r="ABT227" s="133"/>
      <c r="ABU227" s="133"/>
      <c r="ABV227" s="133"/>
      <c r="ABW227" s="133"/>
      <c r="ABX227" s="133"/>
      <c r="ABY227" s="133"/>
      <c r="ABZ227" s="133"/>
      <c r="ACA227" s="133"/>
      <c r="ACB227" s="133"/>
      <c r="ACC227" s="133"/>
      <c r="ACD227" s="133"/>
      <c r="ACE227" s="133"/>
      <c r="ACF227" s="133"/>
      <c r="ACG227" s="133"/>
      <c r="ACH227" s="133"/>
      <c r="ACI227" s="133"/>
      <c r="ACJ227" s="133"/>
      <c r="ACK227" s="133"/>
      <c r="ACL227" s="133"/>
      <c r="ACM227" s="133"/>
      <c r="ACN227" s="133"/>
      <c r="ACO227" s="133"/>
      <c r="ACP227" s="133"/>
      <c r="ACQ227" s="133"/>
      <c r="ACR227" s="133"/>
      <c r="ACS227" s="133"/>
      <c r="ACT227" s="133"/>
      <c r="ACU227" s="133"/>
      <c r="ACV227" s="133"/>
      <c r="ACW227" s="133"/>
      <c r="ACX227" s="133"/>
      <c r="ACY227" s="133"/>
      <c r="ACZ227" s="133"/>
      <c r="ADA227" s="133"/>
    </row>
    <row r="228" spans="1:781" s="99" customFormat="1" ht="15.6" x14ac:dyDescent="0.3">
      <c r="A228" s="64">
        <v>3</v>
      </c>
      <c r="B228" s="44" t="s">
        <v>710</v>
      </c>
      <c r="C228" s="45" t="s">
        <v>711</v>
      </c>
      <c r="D228" s="46"/>
      <c r="E228" s="46" t="s">
        <v>230</v>
      </c>
      <c r="F228" s="46">
        <v>20</v>
      </c>
      <c r="G228" s="97"/>
      <c r="H228" s="46">
        <v>1</v>
      </c>
      <c r="I228" s="46" t="s">
        <v>41</v>
      </c>
      <c r="J228" s="46" t="s">
        <v>91</v>
      </c>
      <c r="K228" s="48">
        <v>1986</v>
      </c>
      <c r="L228" s="49">
        <v>31687</v>
      </c>
      <c r="M228" s="50"/>
      <c r="N228" s="51"/>
      <c r="O228" s="51"/>
      <c r="P228" s="52" t="s">
        <v>601</v>
      </c>
      <c r="Q228" s="53"/>
      <c r="R228" s="54" t="s">
        <v>432</v>
      </c>
      <c r="S228" s="55" t="str">
        <f t="shared" si="41"/>
        <v xml:space="preserve">Fe </v>
      </c>
      <c r="T228" s="56"/>
      <c r="U228" s="56"/>
      <c r="V228" s="56"/>
      <c r="W228" s="56"/>
      <c r="X228" s="56"/>
      <c r="Y228" s="56"/>
      <c r="Z228" s="56"/>
      <c r="AA228" s="12"/>
      <c r="AB228" s="57">
        <f t="shared" si="52"/>
        <v>0</v>
      </c>
      <c r="AC228" s="57">
        <f t="shared" si="43"/>
        <v>0</v>
      </c>
      <c r="AD228" s="57">
        <f t="shared" si="44"/>
        <v>0</v>
      </c>
      <c r="AE228" s="57">
        <f t="shared" si="45"/>
        <v>0</v>
      </c>
      <c r="AF228" s="58"/>
      <c r="AG228" s="58">
        <f t="shared" si="49"/>
        <v>0</v>
      </c>
      <c r="AH228" s="58">
        <f t="shared" si="50"/>
        <v>0</v>
      </c>
      <c r="AI228" s="58">
        <f t="shared" si="51"/>
        <v>0</v>
      </c>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c r="CV228" s="12"/>
      <c r="CW228" s="12"/>
      <c r="CX228" s="12"/>
      <c r="CY228" s="12"/>
      <c r="CZ228" s="12"/>
      <c r="DA228" s="12"/>
      <c r="DB228" s="12"/>
      <c r="DC228" s="12"/>
      <c r="DD228" s="12"/>
      <c r="DE228" s="12"/>
      <c r="DF228" s="12"/>
      <c r="DG228" s="12"/>
      <c r="DH228" s="12"/>
      <c r="DI228" s="12"/>
      <c r="DJ228" s="12"/>
      <c r="DK228" s="12"/>
      <c r="DL228" s="12"/>
      <c r="DM228" s="12"/>
      <c r="DN228" s="12"/>
      <c r="DO228" s="12"/>
      <c r="DP228" s="12"/>
      <c r="DQ228" s="12"/>
      <c r="DR228" s="12"/>
      <c r="DS228" s="12"/>
      <c r="DT228" s="12"/>
      <c r="DU228" s="12"/>
      <c r="DV228" s="12"/>
      <c r="DW228" s="12"/>
      <c r="DX228" s="12"/>
      <c r="DY228" s="12"/>
      <c r="DZ228" s="12"/>
      <c r="EA228" s="12"/>
      <c r="EB228" s="12"/>
      <c r="EC228" s="12"/>
      <c r="ED228" s="12"/>
      <c r="EE228" s="12"/>
      <c r="EF228" s="12"/>
      <c r="EG228" s="12"/>
      <c r="EH228" s="12"/>
      <c r="EI228" s="12"/>
      <c r="EJ228" s="12"/>
      <c r="EK228" s="12"/>
      <c r="EL228" s="12"/>
      <c r="EM228" s="12"/>
      <c r="EN228" s="12"/>
      <c r="EO228" s="12"/>
      <c r="EP228" s="12"/>
      <c r="EQ228" s="12"/>
      <c r="ER228" s="12"/>
      <c r="ES228" s="12"/>
      <c r="ET228" s="12"/>
      <c r="EU228" s="12"/>
      <c r="EV228" s="12"/>
      <c r="EW228" s="12"/>
      <c r="EX228" s="12"/>
      <c r="EY228" s="12"/>
      <c r="EZ228" s="12"/>
      <c r="FA228" s="12"/>
      <c r="FB228" s="12"/>
      <c r="FC228" s="12"/>
      <c r="FD228" s="12"/>
      <c r="FE228" s="12"/>
      <c r="FF228" s="12"/>
      <c r="FG228" s="12"/>
      <c r="FH228" s="12"/>
      <c r="FI228" s="12"/>
      <c r="FJ228" s="12"/>
      <c r="FK228" s="12"/>
      <c r="FL228" s="12"/>
      <c r="FM228" s="12"/>
      <c r="FN228" s="12"/>
      <c r="FO228" s="12"/>
      <c r="FP228" s="12"/>
      <c r="FQ228" s="12"/>
      <c r="FR228" s="12"/>
      <c r="FS228" s="12"/>
      <c r="FT228" s="12"/>
      <c r="FU228" s="12"/>
      <c r="FV228" s="12"/>
      <c r="FW228" s="12"/>
      <c r="FX228" s="12"/>
      <c r="FY228" s="12"/>
      <c r="FZ228" s="12"/>
      <c r="GA228" s="12"/>
      <c r="GB228" s="12"/>
      <c r="GC228" s="12"/>
      <c r="GD228" s="12"/>
      <c r="GE228" s="12"/>
      <c r="GF228" s="12"/>
      <c r="GG228" s="12"/>
      <c r="GH228" s="12"/>
      <c r="GI228" s="12"/>
      <c r="GJ228" s="12"/>
      <c r="GK228" s="12"/>
      <c r="GL228" s="12"/>
      <c r="GM228" s="12"/>
      <c r="GN228" s="12"/>
      <c r="GO228" s="12"/>
      <c r="GP228" s="12"/>
      <c r="GQ228" s="12"/>
      <c r="GR228" s="12"/>
      <c r="GS228" s="12"/>
      <c r="GT228" s="12"/>
      <c r="GU228" s="12"/>
      <c r="GV228" s="12"/>
      <c r="GW228" s="12"/>
      <c r="GX228" s="12"/>
      <c r="GY228" s="12"/>
      <c r="GZ228" s="12"/>
      <c r="HA228" s="12"/>
      <c r="HB228" s="12"/>
      <c r="HC228" s="12"/>
      <c r="HD228" s="12"/>
      <c r="HE228" s="12"/>
      <c r="HF228" s="12"/>
      <c r="HG228" s="12"/>
      <c r="HH228" s="12"/>
      <c r="HI228" s="12"/>
      <c r="HJ228" s="12"/>
      <c r="HK228" s="12"/>
      <c r="HL228" s="12"/>
      <c r="HM228" s="12"/>
      <c r="HN228" s="12"/>
      <c r="HO228" s="12"/>
      <c r="HP228" s="12"/>
      <c r="HQ228" s="12"/>
      <c r="HR228" s="12"/>
      <c r="HS228" s="12"/>
      <c r="HT228" s="12"/>
      <c r="HU228" s="12"/>
      <c r="HV228" s="12"/>
      <c r="HW228" s="12"/>
      <c r="HX228" s="12"/>
      <c r="HY228" s="12"/>
      <c r="HZ228" s="12"/>
      <c r="IA228" s="12"/>
      <c r="IB228" s="12"/>
      <c r="IC228" s="12"/>
      <c r="ID228" s="12"/>
      <c r="IE228" s="12"/>
      <c r="IF228" s="12"/>
      <c r="IG228" s="12"/>
      <c r="IH228" s="12"/>
      <c r="II228" s="12"/>
      <c r="IJ228" s="12"/>
      <c r="IK228" s="12"/>
      <c r="IL228" s="12"/>
      <c r="IM228" s="12"/>
      <c r="IN228" s="12"/>
      <c r="IO228" s="12"/>
      <c r="IP228" s="12"/>
      <c r="IQ228" s="12"/>
      <c r="IR228" s="12"/>
      <c r="IS228" s="12"/>
      <c r="IT228" s="12"/>
      <c r="IU228" s="12"/>
      <c r="IV228" s="12"/>
      <c r="IW228" s="12"/>
      <c r="IX228" s="12"/>
      <c r="IY228" s="12"/>
      <c r="IZ228" s="12"/>
      <c r="JA228" s="12"/>
      <c r="JB228" s="12"/>
      <c r="JC228" s="12"/>
      <c r="JD228" s="12"/>
      <c r="JE228" s="12"/>
      <c r="JF228" s="12"/>
      <c r="JG228" s="12"/>
      <c r="JH228" s="12"/>
      <c r="JI228" s="12"/>
      <c r="JJ228" s="12"/>
      <c r="JK228" s="12"/>
      <c r="JL228" s="12"/>
      <c r="JM228" s="12"/>
      <c r="JN228" s="12"/>
      <c r="JO228" s="12"/>
      <c r="JP228" s="12"/>
      <c r="JQ228" s="12"/>
      <c r="JR228" s="12"/>
      <c r="JS228" s="12"/>
      <c r="JT228" s="12"/>
      <c r="JU228" s="12"/>
      <c r="JV228" s="12"/>
      <c r="JW228" s="12"/>
      <c r="JX228" s="12"/>
      <c r="JY228" s="12"/>
      <c r="JZ228" s="12"/>
      <c r="KA228" s="12"/>
      <c r="KB228" s="12"/>
      <c r="KC228" s="12"/>
      <c r="KD228" s="12"/>
      <c r="KE228" s="12"/>
      <c r="KF228" s="12"/>
      <c r="KG228" s="12"/>
      <c r="KH228" s="12"/>
      <c r="KI228" s="12"/>
      <c r="KJ228" s="12"/>
      <c r="KK228" s="12"/>
      <c r="KL228" s="12"/>
      <c r="KM228" s="12"/>
      <c r="KN228" s="12"/>
      <c r="KO228" s="12"/>
      <c r="KP228" s="12"/>
      <c r="KQ228" s="12"/>
      <c r="KR228" s="12"/>
      <c r="KS228" s="12"/>
      <c r="KT228" s="12"/>
      <c r="KU228" s="12"/>
      <c r="KV228" s="12"/>
      <c r="KW228" s="12"/>
      <c r="KX228" s="12"/>
      <c r="KY228" s="12"/>
      <c r="KZ228" s="12"/>
      <c r="LA228" s="12"/>
      <c r="LB228" s="12"/>
      <c r="LC228" s="12"/>
      <c r="LD228" s="12"/>
      <c r="LE228" s="12"/>
      <c r="LF228" s="12"/>
      <c r="LG228" s="12"/>
      <c r="LH228" s="12"/>
      <c r="LI228" s="12"/>
      <c r="LJ228" s="12"/>
      <c r="LK228" s="12"/>
      <c r="LL228" s="12"/>
      <c r="LM228" s="12"/>
      <c r="LN228" s="12"/>
      <c r="LO228" s="12"/>
      <c r="LP228" s="12"/>
      <c r="LQ228" s="12"/>
      <c r="LR228" s="12"/>
      <c r="LS228" s="12"/>
      <c r="LT228" s="12"/>
      <c r="LU228" s="12"/>
      <c r="LV228" s="12"/>
      <c r="LW228" s="12"/>
      <c r="LX228" s="12"/>
      <c r="LY228" s="12"/>
      <c r="LZ228" s="12"/>
      <c r="MA228" s="12"/>
      <c r="MB228" s="12"/>
      <c r="MC228" s="12"/>
      <c r="MD228" s="12"/>
      <c r="ME228" s="12"/>
      <c r="MF228" s="12"/>
      <c r="MG228" s="12"/>
      <c r="MH228" s="12"/>
      <c r="MI228" s="12"/>
      <c r="MJ228" s="12"/>
      <c r="MK228" s="12"/>
      <c r="ML228" s="12"/>
      <c r="MM228" s="12"/>
      <c r="MN228" s="12"/>
      <c r="MO228" s="12"/>
      <c r="MP228" s="12"/>
      <c r="MQ228" s="12"/>
      <c r="MR228" s="12"/>
      <c r="MS228" s="12"/>
      <c r="MT228" s="12"/>
      <c r="MU228" s="12"/>
      <c r="MV228" s="12"/>
      <c r="MW228" s="12"/>
      <c r="MX228" s="12"/>
      <c r="MY228" s="12"/>
      <c r="MZ228" s="12"/>
      <c r="NA228" s="12"/>
      <c r="NB228" s="12"/>
      <c r="NC228" s="12"/>
      <c r="ND228" s="12"/>
      <c r="NE228" s="12"/>
      <c r="NF228" s="12"/>
      <c r="NG228" s="12"/>
      <c r="NH228" s="12"/>
      <c r="NI228" s="12"/>
      <c r="NJ228" s="12"/>
      <c r="NK228" s="12"/>
      <c r="NL228" s="12"/>
      <c r="NM228" s="12"/>
      <c r="NN228" s="12"/>
      <c r="NO228" s="12"/>
      <c r="NP228" s="12"/>
      <c r="NQ228" s="12"/>
      <c r="NR228" s="12"/>
      <c r="NS228" s="12"/>
      <c r="NT228" s="12"/>
      <c r="NU228" s="12"/>
      <c r="NV228" s="12"/>
      <c r="NW228" s="12"/>
      <c r="NX228" s="12"/>
      <c r="NY228" s="12"/>
      <c r="NZ228" s="12"/>
      <c r="OA228" s="12"/>
      <c r="OB228" s="12"/>
      <c r="OC228" s="12"/>
      <c r="OD228" s="12"/>
      <c r="OE228" s="12"/>
      <c r="OF228" s="12"/>
      <c r="OG228" s="12"/>
      <c r="OH228" s="12"/>
      <c r="OI228" s="12"/>
      <c r="OJ228" s="12"/>
      <c r="OK228" s="12"/>
      <c r="OL228" s="12"/>
      <c r="OM228" s="12"/>
      <c r="ON228" s="12"/>
      <c r="OO228" s="12"/>
      <c r="OP228" s="12"/>
      <c r="OQ228" s="12"/>
      <c r="OR228" s="12"/>
      <c r="OS228" s="12"/>
      <c r="OT228" s="12"/>
      <c r="OU228" s="12"/>
      <c r="OV228" s="12"/>
      <c r="OW228" s="12"/>
      <c r="OX228" s="12"/>
      <c r="OY228" s="12"/>
      <c r="OZ228" s="12"/>
      <c r="PA228" s="12"/>
      <c r="PB228" s="12"/>
      <c r="PC228" s="12"/>
      <c r="PD228" s="12"/>
      <c r="PE228" s="12"/>
      <c r="PF228" s="12"/>
      <c r="PG228" s="12"/>
      <c r="PH228" s="12"/>
      <c r="PI228" s="12"/>
      <c r="PJ228" s="12"/>
      <c r="PK228" s="12"/>
      <c r="PL228" s="12"/>
      <c r="PM228" s="12"/>
      <c r="PN228" s="12"/>
      <c r="PO228" s="12"/>
      <c r="PP228" s="12"/>
      <c r="PQ228" s="12"/>
      <c r="PR228" s="12"/>
      <c r="PS228" s="12"/>
      <c r="PT228" s="12"/>
      <c r="PU228" s="12"/>
      <c r="PV228" s="12"/>
      <c r="PW228" s="12"/>
      <c r="PX228" s="12"/>
      <c r="PY228" s="12"/>
      <c r="PZ228" s="12"/>
      <c r="QA228" s="12"/>
      <c r="QB228" s="12"/>
      <c r="QC228" s="12"/>
      <c r="QD228" s="12"/>
      <c r="QE228" s="12"/>
      <c r="QF228" s="12"/>
      <c r="QG228" s="12"/>
      <c r="QH228" s="12"/>
      <c r="QI228" s="12"/>
      <c r="QJ228" s="12"/>
      <c r="QK228" s="12"/>
      <c r="QL228" s="12"/>
      <c r="QM228" s="12"/>
      <c r="QN228" s="12"/>
      <c r="QO228" s="12"/>
      <c r="QP228" s="12"/>
      <c r="QQ228" s="12"/>
      <c r="QR228" s="12"/>
      <c r="QS228" s="12"/>
      <c r="QT228" s="12"/>
      <c r="QU228" s="12"/>
      <c r="QV228" s="12"/>
      <c r="QW228" s="12"/>
      <c r="QX228" s="12"/>
      <c r="QY228" s="12"/>
      <c r="QZ228" s="12"/>
      <c r="RA228" s="12"/>
      <c r="RB228" s="12"/>
      <c r="RC228" s="12"/>
      <c r="RD228" s="12"/>
      <c r="RE228" s="12"/>
      <c r="RF228" s="12"/>
      <c r="RG228" s="12"/>
      <c r="RH228" s="12"/>
      <c r="RI228" s="12"/>
      <c r="RJ228" s="12"/>
      <c r="RK228" s="12"/>
      <c r="RL228" s="12"/>
      <c r="RM228" s="12"/>
      <c r="RN228" s="12"/>
      <c r="RO228" s="12"/>
      <c r="RP228" s="12"/>
      <c r="RQ228" s="12"/>
      <c r="RR228" s="12"/>
      <c r="RS228" s="12"/>
      <c r="RT228" s="12"/>
      <c r="RU228" s="12"/>
      <c r="RV228" s="12"/>
      <c r="RW228" s="12"/>
      <c r="RX228" s="12"/>
      <c r="RY228" s="12"/>
      <c r="RZ228" s="12"/>
      <c r="SA228" s="12"/>
      <c r="SB228" s="12"/>
      <c r="SC228" s="12"/>
      <c r="SD228" s="12"/>
      <c r="SE228" s="12"/>
      <c r="SF228" s="12"/>
      <c r="SG228" s="12"/>
      <c r="SH228" s="12"/>
      <c r="SI228" s="12"/>
      <c r="SJ228" s="12"/>
      <c r="SK228" s="12"/>
      <c r="SL228" s="12"/>
      <c r="SM228" s="12"/>
      <c r="SN228" s="12"/>
      <c r="SO228" s="12"/>
      <c r="SP228" s="12"/>
      <c r="SQ228" s="12"/>
      <c r="SR228" s="12"/>
      <c r="SS228" s="12"/>
      <c r="ST228" s="12"/>
      <c r="SU228" s="12"/>
      <c r="SV228" s="12"/>
      <c r="SW228" s="12"/>
      <c r="SX228" s="12"/>
      <c r="SY228" s="12"/>
      <c r="SZ228" s="12"/>
      <c r="TA228" s="12"/>
      <c r="TB228" s="12"/>
      <c r="TC228" s="12"/>
      <c r="TD228" s="12"/>
      <c r="TE228" s="12"/>
      <c r="TF228" s="12"/>
      <c r="TG228" s="12"/>
      <c r="TH228" s="12"/>
      <c r="TI228" s="12"/>
      <c r="TJ228" s="12"/>
      <c r="TK228" s="12"/>
      <c r="TL228" s="12"/>
      <c r="TM228" s="12"/>
      <c r="TN228" s="12"/>
      <c r="TO228" s="12"/>
      <c r="TP228" s="12"/>
      <c r="TQ228" s="12"/>
      <c r="TR228" s="12"/>
      <c r="TS228" s="12"/>
      <c r="TT228" s="12"/>
      <c r="TU228" s="12"/>
      <c r="TV228" s="12"/>
      <c r="TW228" s="12"/>
      <c r="TX228" s="12"/>
      <c r="TY228" s="12"/>
      <c r="TZ228" s="12"/>
      <c r="UA228" s="12"/>
      <c r="UB228" s="12"/>
      <c r="UC228" s="12"/>
      <c r="UD228" s="12"/>
      <c r="UE228" s="12"/>
      <c r="UF228" s="12"/>
      <c r="UG228" s="12"/>
      <c r="UH228" s="12"/>
      <c r="UI228" s="12"/>
      <c r="UJ228" s="12"/>
      <c r="UK228" s="12"/>
      <c r="UL228" s="12"/>
      <c r="UM228" s="12"/>
      <c r="UN228" s="12"/>
      <c r="UO228" s="12"/>
      <c r="UP228" s="12"/>
      <c r="UQ228" s="12"/>
      <c r="UR228" s="12"/>
      <c r="US228" s="12"/>
      <c r="UT228" s="12"/>
      <c r="UU228" s="12"/>
      <c r="UV228" s="12"/>
      <c r="UW228" s="12"/>
      <c r="UX228" s="12"/>
      <c r="UY228" s="12"/>
      <c r="UZ228" s="12"/>
      <c r="VA228" s="12"/>
      <c r="VB228" s="12"/>
      <c r="VC228" s="12"/>
      <c r="VD228" s="12"/>
      <c r="VE228" s="12"/>
      <c r="VF228" s="12"/>
      <c r="VG228" s="12"/>
      <c r="VH228" s="12"/>
      <c r="VI228" s="12"/>
      <c r="VJ228" s="12"/>
      <c r="VK228" s="12"/>
      <c r="VL228" s="12"/>
      <c r="VM228" s="12"/>
      <c r="VN228" s="12"/>
      <c r="VO228" s="12"/>
      <c r="VP228" s="12"/>
      <c r="VQ228" s="12"/>
      <c r="VR228" s="12"/>
      <c r="VS228" s="12"/>
      <c r="VT228" s="12"/>
      <c r="VU228" s="12"/>
      <c r="VV228" s="12"/>
      <c r="VW228" s="12"/>
      <c r="VX228" s="12"/>
      <c r="VY228" s="12"/>
      <c r="VZ228" s="12"/>
      <c r="WA228" s="12"/>
      <c r="WB228" s="12"/>
      <c r="WC228" s="12"/>
      <c r="WD228" s="12"/>
      <c r="WE228" s="12"/>
      <c r="WF228" s="12"/>
      <c r="WG228" s="12"/>
      <c r="WH228" s="12"/>
      <c r="WI228" s="12"/>
      <c r="WJ228" s="12"/>
      <c r="WK228" s="12"/>
      <c r="WL228" s="12"/>
      <c r="WM228" s="12"/>
      <c r="WN228" s="12"/>
      <c r="WO228" s="12"/>
      <c r="WP228" s="12"/>
      <c r="WQ228" s="12"/>
      <c r="WR228" s="12"/>
      <c r="WS228" s="12"/>
      <c r="WT228" s="12"/>
      <c r="WU228" s="12"/>
      <c r="WV228" s="12"/>
      <c r="WW228" s="12"/>
      <c r="WX228" s="12"/>
      <c r="WY228" s="12"/>
      <c r="WZ228" s="12"/>
      <c r="XA228" s="12"/>
      <c r="XB228" s="12"/>
      <c r="XC228" s="12"/>
      <c r="XD228" s="12"/>
      <c r="XE228" s="12"/>
      <c r="XF228" s="12"/>
      <c r="XG228" s="12"/>
      <c r="XH228" s="12"/>
      <c r="XI228" s="12"/>
      <c r="XJ228" s="12"/>
      <c r="XK228" s="12"/>
      <c r="XL228" s="12"/>
      <c r="XM228" s="12"/>
      <c r="XN228" s="12"/>
      <c r="XO228" s="12"/>
      <c r="XP228" s="12"/>
      <c r="XQ228" s="12"/>
      <c r="XR228" s="12"/>
      <c r="XS228" s="12"/>
      <c r="XT228" s="12"/>
      <c r="XU228" s="12"/>
      <c r="XV228" s="12"/>
      <c r="XW228" s="12"/>
      <c r="XX228" s="12"/>
      <c r="XY228" s="12"/>
      <c r="XZ228" s="12"/>
      <c r="YA228" s="12"/>
      <c r="YB228" s="12"/>
      <c r="YC228" s="12"/>
      <c r="YD228" s="12"/>
      <c r="YE228" s="12"/>
      <c r="YF228" s="12"/>
      <c r="YG228" s="12"/>
      <c r="YH228" s="12"/>
      <c r="YI228" s="12"/>
      <c r="YJ228" s="12"/>
      <c r="YK228" s="12"/>
      <c r="YL228" s="12"/>
      <c r="YM228" s="12"/>
      <c r="YN228" s="12"/>
      <c r="YO228" s="12"/>
      <c r="YP228" s="12"/>
      <c r="YQ228" s="12"/>
      <c r="YR228" s="12"/>
      <c r="YS228" s="12"/>
      <c r="YT228" s="12"/>
      <c r="YU228" s="12"/>
      <c r="YV228" s="12"/>
      <c r="YW228" s="12"/>
      <c r="YX228" s="12"/>
      <c r="YY228" s="12"/>
      <c r="YZ228" s="12"/>
      <c r="ZA228" s="12"/>
      <c r="ZB228" s="12"/>
      <c r="ZC228" s="12"/>
      <c r="ZD228" s="12"/>
      <c r="ZE228" s="12"/>
      <c r="ZF228" s="12"/>
      <c r="ZG228" s="12"/>
      <c r="ZH228" s="12"/>
      <c r="ZI228" s="12"/>
      <c r="ZJ228" s="12"/>
      <c r="ZK228" s="12"/>
      <c r="ZL228" s="12"/>
      <c r="ZM228" s="12"/>
      <c r="ZN228" s="12"/>
      <c r="ZO228" s="12"/>
      <c r="ZP228" s="12"/>
      <c r="ZQ228" s="12"/>
      <c r="ZR228" s="12"/>
      <c r="ZS228" s="12"/>
      <c r="ZT228" s="12"/>
      <c r="ZU228" s="12"/>
      <c r="ZV228" s="12"/>
      <c r="ZW228" s="12"/>
      <c r="ZX228" s="12"/>
      <c r="ZY228" s="12"/>
      <c r="ZZ228" s="12"/>
      <c r="AAA228" s="12"/>
      <c r="AAB228" s="12"/>
      <c r="AAC228" s="12"/>
      <c r="AAD228" s="12"/>
      <c r="AAE228" s="12"/>
      <c r="AAF228" s="12"/>
      <c r="AAG228" s="12"/>
      <c r="AAH228" s="12"/>
      <c r="AAI228" s="12"/>
      <c r="AAJ228" s="12"/>
      <c r="AAK228" s="12"/>
      <c r="AAL228" s="12"/>
      <c r="AAM228" s="12"/>
      <c r="AAN228" s="12"/>
      <c r="AAO228" s="12"/>
      <c r="AAP228" s="12"/>
      <c r="AAQ228" s="12"/>
      <c r="AAR228" s="12"/>
      <c r="AAS228" s="12"/>
      <c r="AAT228" s="12"/>
      <c r="AAU228" s="12"/>
      <c r="AAV228" s="12"/>
      <c r="AAW228" s="12"/>
      <c r="AAX228" s="12"/>
      <c r="AAY228" s="12"/>
      <c r="AAZ228" s="12"/>
      <c r="ABA228" s="12"/>
      <c r="ABB228" s="12"/>
      <c r="ABC228" s="12"/>
      <c r="ABD228" s="12"/>
      <c r="ABE228" s="12"/>
      <c r="ABF228" s="12"/>
      <c r="ABG228" s="12"/>
      <c r="ABH228" s="12"/>
      <c r="ABI228" s="12"/>
      <c r="ABJ228" s="12"/>
      <c r="ABK228" s="12"/>
      <c r="ABL228" s="12"/>
      <c r="ABM228" s="12"/>
      <c r="ABN228" s="12"/>
      <c r="ABO228" s="12"/>
      <c r="ABP228" s="12"/>
      <c r="ABQ228" s="12"/>
      <c r="ABR228" s="12"/>
      <c r="ABS228" s="12"/>
      <c r="ABT228" s="12"/>
      <c r="ABU228" s="12"/>
      <c r="ABV228" s="12"/>
      <c r="ABW228" s="12"/>
      <c r="ABX228" s="12"/>
      <c r="ABY228" s="12"/>
      <c r="ABZ228" s="12"/>
      <c r="ACA228" s="12"/>
      <c r="ACB228" s="12"/>
      <c r="ACC228" s="12"/>
      <c r="ACD228" s="12"/>
      <c r="ACE228" s="12"/>
      <c r="ACF228" s="12"/>
      <c r="ACG228" s="12"/>
      <c r="ACH228" s="12"/>
      <c r="ACI228" s="12"/>
      <c r="ACJ228" s="12"/>
      <c r="ACK228" s="12"/>
      <c r="ACL228" s="12"/>
      <c r="ACM228" s="12"/>
      <c r="ACN228" s="12"/>
      <c r="ACO228" s="12"/>
      <c r="ACP228" s="12"/>
      <c r="ACQ228" s="12"/>
      <c r="ACR228" s="12"/>
      <c r="ACS228" s="12"/>
      <c r="ACT228" s="12"/>
      <c r="ACU228" s="12"/>
      <c r="ACV228" s="12"/>
      <c r="ACW228" s="12"/>
      <c r="ACX228" s="12"/>
      <c r="ACY228" s="12"/>
      <c r="ACZ228" s="12"/>
      <c r="ADA228" s="12"/>
    </row>
    <row r="229" spans="1:781" s="99" customFormat="1" ht="36" x14ac:dyDescent="0.3">
      <c r="A229" s="64">
        <v>3</v>
      </c>
      <c r="B229" s="44" t="s">
        <v>712</v>
      </c>
      <c r="C229" s="45" t="s">
        <v>89</v>
      </c>
      <c r="D229" s="46" t="s">
        <v>713</v>
      </c>
      <c r="E229" s="46"/>
      <c r="F229" s="46">
        <v>17</v>
      </c>
      <c r="G229" s="97">
        <v>30000</v>
      </c>
      <c r="H229" s="46">
        <v>1</v>
      </c>
      <c r="I229" s="46" t="s">
        <v>46</v>
      </c>
      <c r="J229" s="46" t="s">
        <v>56</v>
      </c>
      <c r="K229" s="48">
        <v>1986</v>
      </c>
      <c r="L229" s="49">
        <v>31548</v>
      </c>
      <c r="M229" s="50">
        <v>100</v>
      </c>
      <c r="N229" s="51"/>
      <c r="O229" s="51"/>
      <c r="P229" s="52" t="s">
        <v>601</v>
      </c>
      <c r="Q229" s="53" t="s">
        <v>714</v>
      </c>
      <c r="R229" s="54"/>
      <c r="S229" s="55" t="str">
        <f t="shared" si="41"/>
        <v>Sn</v>
      </c>
      <c r="T229" s="56"/>
      <c r="U229" s="56"/>
      <c r="V229" s="56"/>
      <c r="W229" s="56"/>
      <c r="X229" s="56"/>
      <c r="Y229" s="56"/>
      <c r="Z229" s="56"/>
      <c r="AA229" s="12"/>
      <c r="AB229" s="57">
        <f t="shared" si="52"/>
        <v>5.2724457241256046E-5</v>
      </c>
      <c r="AC229" s="57">
        <f t="shared" si="43"/>
        <v>0</v>
      </c>
      <c r="AD229" s="57">
        <f t="shared" si="44"/>
        <v>0</v>
      </c>
      <c r="AE229" s="57">
        <f t="shared" si="45"/>
        <v>5.2724457241256046E-5</v>
      </c>
      <c r="AF229" s="58"/>
      <c r="AG229" s="58">
        <f t="shared" si="49"/>
        <v>0</v>
      </c>
      <c r="AH229" s="58">
        <f t="shared" si="50"/>
        <v>0</v>
      </c>
      <c r="AI229" s="58">
        <f t="shared" si="51"/>
        <v>5.2724457241256046E-5</v>
      </c>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c r="CV229" s="12"/>
      <c r="CW229" s="12"/>
      <c r="CX229" s="12"/>
      <c r="CY229" s="12"/>
      <c r="CZ229" s="12"/>
      <c r="DA229" s="12"/>
      <c r="DB229" s="12"/>
      <c r="DC229" s="12"/>
      <c r="DD229" s="12"/>
      <c r="DE229" s="12"/>
      <c r="DF229" s="12"/>
      <c r="DG229" s="12"/>
      <c r="DH229" s="12"/>
      <c r="DI229" s="12"/>
      <c r="DJ229" s="12"/>
      <c r="DK229" s="12"/>
      <c r="DL229" s="12"/>
      <c r="DM229" s="12"/>
      <c r="DN229" s="12"/>
      <c r="DO229" s="12"/>
      <c r="DP229" s="12"/>
      <c r="DQ229" s="12"/>
      <c r="DR229" s="12"/>
      <c r="DS229" s="12"/>
      <c r="DT229" s="12"/>
      <c r="DU229" s="12"/>
      <c r="DV229" s="12"/>
      <c r="DW229" s="12"/>
      <c r="DX229" s="12"/>
      <c r="DY229" s="12"/>
      <c r="DZ229" s="12"/>
      <c r="EA229" s="12"/>
      <c r="EB229" s="12"/>
      <c r="EC229" s="12"/>
      <c r="ED229" s="12"/>
      <c r="EE229" s="12"/>
      <c r="EF229" s="12"/>
      <c r="EG229" s="12"/>
      <c r="EH229" s="12"/>
      <c r="EI229" s="12"/>
      <c r="EJ229" s="12"/>
      <c r="EK229" s="12"/>
      <c r="EL229" s="12"/>
      <c r="EM229" s="12"/>
      <c r="EN229" s="12"/>
      <c r="EO229" s="12"/>
      <c r="EP229" s="12"/>
      <c r="EQ229" s="12"/>
      <c r="ER229" s="12"/>
      <c r="ES229" s="12"/>
      <c r="ET229" s="12"/>
      <c r="EU229" s="12"/>
      <c r="EV229" s="12"/>
      <c r="EW229" s="12"/>
      <c r="EX229" s="12"/>
      <c r="EY229" s="12"/>
      <c r="EZ229" s="12"/>
      <c r="FA229" s="12"/>
      <c r="FB229" s="12"/>
      <c r="FC229" s="12"/>
      <c r="FD229" s="12"/>
      <c r="FE229" s="12"/>
      <c r="FF229" s="12"/>
      <c r="FG229" s="12"/>
      <c r="FH229" s="12"/>
      <c r="FI229" s="12"/>
      <c r="FJ229" s="12"/>
      <c r="FK229" s="12"/>
      <c r="FL229" s="12"/>
      <c r="FM229" s="12"/>
      <c r="FN229" s="12"/>
      <c r="FO229" s="12"/>
      <c r="FP229" s="12"/>
      <c r="FQ229" s="12"/>
      <c r="FR229" s="12"/>
      <c r="FS229" s="12"/>
      <c r="FT229" s="12"/>
      <c r="FU229" s="12"/>
      <c r="FV229" s="12"/>
      <c r="FW229" s="12"/>
      <c r="FX229" s="12"/>
      <c r="FY229" s="12"/>
      <c r="FZ229" s="12"/>
      <c r="GA229" s="12"/>
      <c r="GB229" s="12"/>
      <c r="GC229" s="12"/>
      <c r="GD229" s="12"/>
      <c r="GE229" s="12"/>
      <c r="GF229" s="12"/>
      <c r="GG229" s="12"/>
      <c r="GH229" s="12"/>
      <c r="GI229" s="12"/>
      <c r="GJ229" s="12"/>
      <c r="GK229" s="12"/>
      <c r="GL229" s="12"/>
      <c r="GM229" s="12"/>
      <c r="GN229" s="12"/>
      <c r="GO229" s="12"/>
      <c r="GP229" s="12"/>
      <c r="GQ229" s="12"/>
      <c r="GR229" s="12"/>
      <c r="GS229" s="12"/>
      <c r="GT229" s="12"/>
      <c r="GU229" s="12"/>
      <c r="GV229" s="12"/>
      <c r="GW229" s="12"/>
      <c r="GX229" s="12"/>
      <c r="GY229" s="12"/>
      <c r="GZ229" s="12"/>
      <c r="HA229" s="12"/>
      <c r="HB229" s="12"/>
      <c r="HC229" s="12"/>
      <c r="HD229" s="12"/>
      <c r="HE229" s="12"/>
      <c r="HF229" s="12"/>
      <c r="HG229" s="12"/>
      <c r="HH229" s="12"/>
      <c r="HI229" s="12"/>
      <c r="HJ229" s="12"/>
      <c r="HK229" s="12"/>
      <c r="HL229" s="12"/>
      <c r="HM229" s="12"/>
      <c r="HN229" s="12"/>
      <c r="HO229" s="12"/>
      <c r="HP229" s="12"/>
      <c r="HQ229" s="12"/>
      <c r="HR229" s="12"/>
      <c r="HS229" s="12"/>
      <c r="HT229" s="12"/>
      <c r="HU229" s="12"/>
      <c r="HV229" s="12"/>
      <c r="HW229" s="12"/>
      <c r="HX229" s="12"/>
      <c r="HY229" s="12"/>
      <c r="HZ229" s="12"/>
      <c r="IA229" s="12"/>
      <c r="IB229" s="12"/>
      <c r="IC229" s="12"/>
      <c r="ID229" s="12"/>
      <c r="IE229" s="12"/>
      <c r="IF229" s="12"/>
      <c r="IG229" s="12"/>
      <c r="IH229" s="12"/>
      <c r="II229" s="12"/>
      <c r="IJ229" s="12"/>
      <c r="IK229" s="12"/>
      <c r="IL229" s="12"/>
      <c r="IM229" s="12"/>
      <c r="IN229" s="12"/>
      <c r="IO229" s="12"/>
      <c r="IP229" s="12"/>
      <c r="IQ229" s="12"/>
      <c r="IR229" s="12"/>
      <c r="IS229" s="12"/>
      <c r="IT229" s="12"/>
      <c r="IU229" s="12"/>
      <c r="IV229" s="12"/>
      <c r="IW229" s="12"/>
      <c r="IX229" s="12"/>
      <c r="IY229" s="12"/>
      <c r="IZ229" s="12"/>
      <c r="JA229" s="12"/>
      <c r="JB229" s="12"/>
      <c r="JC229" s="12"/>
      <c r="JD229" s="12"/>
      <c r="JE229" s="12"/>
      <c r="JF229" s="12"/>
      <c r="JG229" s="12"/>
      <c r="JH229" s="12"/>
      <c r="JI229" s="12"/>
      <c r="JJ229" s="12"/>
      <c r="JK229" s="12"/>
      <c r="JL229" s="12"/>
      <c r="JM229" s="12"/>
      <c r="JN229" s="12"/>
      <c r="JO229" s="12"/>
      <c r="JP229" s="12"/>
      <c r="JQ229" s="12"/>
      <c r="JR229" s="12"/>
      <c r="JS229" s="12"/>
      <c r="JT229" s="12"/>
      <c r="JU229" s="12"/>
      <c r="JV229" s="12"/>
      <c r="JW229" s="12"/>
      <c r="JX229" s="12"/>
      <c r="JY229" s="12"/>
      <c r="JZ229" s="12"/>
      <c r="KA229" s="12"/>
      <c r="KB229" s="12"/>
      <c r="KC229" s="12"/>
      <c r="KD229" s="12"/>
      <c r="KE229" s="12"/>
      <c r="KF229" s="12"/>
      <c r="KG229" s="12"/>
      <c r="KH229" s="12"/>
      <c r="KI229" s="12"/>
      <c r="KJ229" s="12"/>
      <c r="KK229" s="12"/>
      <c r="KL229" s="12"/>
      <c r="KM229" s="12"/>
      <c r="KN229" s="12"/>
      <c r="KO229" s="12"/>
      <c r="KP229" s="12"/>
      <c r="KQ229" s="12"/>
      <c r="KR229" s="12"/>
      <c r="KS229" s="12"/>
      <c r="KT229" s="12"/>
      <c r="KU229" s="12"/>
      <c r="KV229" s="12"/>
      <c r="KW229" s="12"/>
      <c r="KX229" s="12"/>
      <c r="KY229" s="12"/>
      <c r="KZ229" s="12"/>
      <c r="LA229" s="12"/>
      <c r="LB229" s="12"/>
      <c r="LC229" s="12"/>
      <c r="LD229" s="12"/>
      <c r="LE229" s="12"/>
      <c r="LF229" s="12"/>
      <c r="LG229" s="12"/>
      <c r="LH229" s="12"/>
      <c r="LI229" s="12"/>
      <c r="LJ229" s="12"/>
      <c r="LK229" s="12"/>
      <c r="LL229" s="12"/>
      <c r="LM229" s="12"/>
      <c r="LN229" s="12"/>
      <c r="LO229" s="12"/>
      <c r="LP229" s="12"/>
      <c r="LQ229" s="12"/>
      <c r="LR229" s="12"/>
      <c r="LS229" s="12"/>
      <c r="LT229" s="12"/>
      <c r="LU229" s="12"/>
      <c r="LV229" s="12"/>
      <c r="LW229" s="12"/>
      <c r="LX229" s="12"/>
      <c r="LY229" s="12"/>
      <c r="LZ229" s="12"/>
      <c r="MA229" s="12"/>
      <c r="MB229" s="12"/>
      <c r="MC229" s="12"/>
      <c r="MD229" s="12"/>
      <c r="ME229" s="12"/>
      <c r="MF229" s="12"/>
      <c r="MG229" s="12"/>
      <c r="MH229" s="12"/>
      <c r="MI229" s="12"/>
      <c r="MJ229" s="12"/>
      <c r="MK229" s="12"/>
      <c r="ML229" s="12"/>
      <c r="MM229" s="12"/>
      <c r="MN229" s="12"/>
      <c r="MO229" s="12"/>
      <c r="MP229" s="12"/>
      <c r="MQ229" s="12"/>
      <c r="MR229" s="12"/>
      <c r="MS229" s="12"/>
      <c r="MT229" s="12"/>
      <c r="MU229" s="12"/>
      <c r="MV229" s="12"/>
      <c r="MW229" s="12"/>
      <c r="MX229" s="12"/>
      <c r="MY229" s="12"/>
      <c r="MZ229" s="12"/>
      <c r="NA229" s="12"/>
      <c r="NB229" s="12"/>
      <c r="NC229" s="12"/>
      <c r="ND229" s="12"/>
      <c r="NE229" s="12"/>
      <c r="NF229" s="12"/>
      <c r="NG229" s="12"/>
      <c r="NH229" s="12"/>
      <c r="NI229" s="12"/>
      <c r="NJ229" s="12"/>
      <c r="NK229" s="12"/>
      <c r="NL229" s="12"/>
      <c r="NM229" s="12"/>
      <c r="NN229" s="12"/>
      <c r="NO229" s="12"/>
      <c r="NP229" s="12"/>
      <c r="NQ229" s="12"/>
      <c r="NR229" s="12"/>
      <c r="NS229" s="12"/>
      <c r="NT229" s="12"/>
      <c r="NU229" s="12"/>
      <c r="NV229" s="12"/>
      <c r="NW229" s="12"/>
      <c r="NX229" s="12"/>
      <c r="NY229" s="12"/>
      <c r="NZ229" s="12"/>
      <c r="OA229" s="12"/>
      <c r="OB229" s="12"/>
      <c r="OC229" s="12"/>
      <c r="OD229" s="12"/>
      <c r="OE229" s="12"/>
      <c r="OF229" s="12"/>
      <c r="OG229" s="12"/>
      <c r="OH229" s="12"/>
      <c r="OI229" s="12"/>
      <c r="OJ229" s="12"/>
      <c r="OK229" s="12"/>
      <c r="OL229" s="12"/>
      <c r="OM229" s="12"/>
      <c r="ON229" s="12"/>
      <c r="OO229" s="12"/>
      <c r="OP229" s="12"/>
      <c r="OQ229" s="12"/>
      <c r="OR229" s="12"/>
      <c r="OS229" s="12"/>
      <c r="OT229" s="12"/>
      <c r="OU229" s="12"/>
      <c r="OV229" s="12"/>
      <c r="OW229" s="12"/>
      <c r="OX229" s="12"/>
      <c r="OY229" s="12"/>
      <c r="OZ229" s="12"/>
      <c r="PA229" s="12"/>
      <c r="PB229" s="12"/>
      <c r="PC229" s="12"/>
      <c r="PD229" s="12"/>
      <c r="PE229" s="12"/>
      <c r="PF229" s="12"/>
      <c r="PG229" s="12"/>
      <c r="PH229" s="12"/>
      <c r="PI229" s="12"/>
      <c r="PJ229" s="12"/>
      <c r="PK229" s="12"/>
      <c r="PL229" s="12"/>
      <c r="PM229" s="12"/>
      <c r="PN229" s="12"/>
      <c r="PO229" s="12"/>
      <c r="PP229" s="12"/>
      <c r="PQ229" s="12"/>
      <c r="PR229" s="12"/>
      <c r="PS229" s="12"/>
      <c r="PT229" s="12"/>
      <c r="PU229" s="12"/>
      <c r="PV229" s="12"/>
      <c r="PW229" s="12"/>
      <c r="PX229" s="12"/>
      <c r="PY229" s="12"/>
      <c r="PZ229" s="12"/>
      <c r="QA229" s="12"/>
      <c r="QB229" s="12"/>
      <c r="QC229" s="12"/>
      <c r="QD229" s="12"/>
      <c r="QE229" s="12"/>
      <c r="QF229" s="12"/>
      <c r="QG229" s="12"/>
      <c r="QH229" s="12"/>
      <c r="QI229" s="12"/>
      <c r="QJ229" s="12"/>
      <c r="QK229" s="12"/>
      <c r="QL229" s="12"/>
      <c r="QM229" s="12"/>
      <c r="QN229" s="12"/>
      <c r="QO229" s="12"/>
      <c r="QP229" s="12"/>
      <c r="QQ229" s="12"/>
      <c r="QR229" s="12"/>
      <c r="QS229" s="12"/>
      <c r="QT229" s="12"/>
      <c r="QU229" s="12"/>
      <c r="QV229" s="12"/>
      <c r="QW229" s="12"/>
      <c r="QX229" s="12"/>
      <c r="QY229" s="12"/>
      <c r="QZ229" s="12"/>
      <c r="RA229" s="12"/>
      <c r="RB229" s="12"/>
      <c r="RC229" s="12"/>
      <c r="RD229" s="12"/>
      <c r="RE229" s="12"/>
      <c r="RF229" s="12"/>
      <c r="RG229" s="12"/>
      <c r="RH229" s="12"/>
      <c r="RI229" s="12"/>
      <c r="RJ229" s="12"/>
      <c r="RK229" s="12"/>
      <c r="RL229" s="12"/>
      <c r="RM229" s="12"/>
      <c r="RN229" s="12"/>
      <c r="RO229" s="12"/>
      <c r="RP229" s="12"/>
      <c r="RQ229" s="12"/>
      <c r="RR229" s="12"/>
      <c r="RS229" s="12"/>
      <c r="RT229" s="12"/>
      <c r="RU229" s="12"/>
      <c r="RV229" s="12"/>
      <c r="RW229" s="12"/>
      <c r="RX229" s="12"/>
      <c r="RY229" s="12"/>
      <c r="RZ229" s="12"/>
      <c r="SA229" s="12"/>
      <c r="SB229" s="12"/>
      <c r="SC229" s="12"/>
      <c r="SD229" s="12"/>
      <c r="SE229" s="12"/>
      <c r="SF229" s="12"/>
      <c r="SG229" s="12"/>
      <c r="SH229" s="12"/>
      <c r="SI229" s="12"/>
      <c r="SJ229" s="12"/>
      <c r="SK229" s="12"/>
      <c r="SL229" s="12"/>
      <c r="SM229" s="12"/>
      <c r="SN229" s="12"/>
      <c r="SO229" s="12"/>
      <c r="SP229" s="12"/>
      <c r="SQ229" s="12"/>
      <c r="SR229" s="12"/>
      <c r="SS229" s="12"/>
      <c r="ST229" s="12"/>
      <c r="SU229" s="12"/>
      <c r="SV229" s="12"/>
      <c r="SW229" s="12"/>
      <c r="SX229" s="12"/>
      <c r="SY229" s="12"/>
      <c r="SZ229" s="12"/>
      <c r="TA229" s="12"/>
      <c r="TB229" s="12"/>
      <c r="TC229" s="12"/>
      <c r="TD229" s="12"/>
      <c r="TE229" s="12"/>
      <c r="TF229" s="12"/>
      <c r="TG229" s="12"/>
      <c r="TH229" s="12"/>
      <c r="TI229" s="12"/>
      <c r="TJ229" s="12"/>
      <c r="TK229" s="12"/>
      <c r="TL229" s="12"/>
      <c r="TM229" s="12"/>
      <c r="TN229" s="12"/>
      <c r="TO229" s="12"/>
      <c r="TP229" s="12"/>
      <c r="TQ229" s="12"/>
      <c r="TR229" s="12"/>
      <c r="TS229" s="12"/>
      <c r="TT229" s="12"/>
      <c r="TU229" s="12"/>
      <c r="TV229" s="12"/>
      <c r="TW229" s="12"/>
      <c r="TX229" s="12"/>
      <c r="TY229" s="12"/>
      <c r="TZ229" s="12"/>
      <c r="UA229" s="12"/>
      <c r="UB229" s="12"/>
      <c r="UC229" s="12"/>
      <c r="UD229" s="12"/>
      <c r="UE229" s="12"/>
      <c r="UF229" s="12"/>
      <c r="UG229" s="12"/>
      <c r="UH229" s="12"/>
      <c r="UI229" s="12"/>
      <c r="UJ229" s="12"/>
      <c r="UK229" s="12"/>
      <c r="UL229" s="12"/>
      <c r="UM229" s="12"/>
      <c r="UN229" s="12"/>
      <c r="UO229" s="12"/>
      <c r="UP229" s="12"/>
      <c r="UQ229" s="12"/>
      <c r="UR229" s="12"/>
      <c r="US229" s="12"/>
      <c r="UT229" s="12"/>
      <c r="UU229" s="12"/>
      <c r="UV229" s="12"/>
      <c r="UW229" s="12"/>
      <c r="UX229" s="12"/>
      <c r="UY229" s="12"/>
      <c r="UZ229" s="12"/>
      <c r="VA229" s="12"/>
      <c r="VB229" s="12"/>
      <c r="VC229" s="12"/>
      <c r="VD229" s="12"/>
      <c r="VE229" s="12"/>
      <c r="VF229" s="12"/>
      <c r="VG229" s="12"/>
      <c r="VH229" s="12"/>
      <c r="VI229" s="12"/>
      <c r="VJ229" s="12"/>
      <c r="VK229" s="12"/>
      <c r="VL229" s="12"/>
      <c r="VM229" s="12"/>
      <c r="VN229" s="12"/>
      <c r="VO229" s="12"/>
      <c r="VP229" s="12"/>
      <c r="VQ229" s="12"/>
      <c r="VR229" s="12"/>
      <c r="VS229" s="12"/>
      <c r="VT229" s="12"/>
      <c r="VU229" s="12"/>
      <c r="VV229" s="12"/>
      <c r="VW229" s="12"/>
      <c r="VX229" s="12"/>
      <c r="VY229" s="12"/>
      <c r="VZ229" s="12"/>
      <c r="WA229" s="12"/>
      <c r="WB229" s="12"/>
      <c r="WC229" s="12"/>
      <c r="WD229" s="12"/>
      <c r="WE229" s="12"/>
      <c r="WF229" s="12"/>
      <c r="WG229" s="12"/>
      <c r="WH229" s="12"/>
      <c r="WI229" s="12"/>
      <c r="WJ229" s="12"/>
      <c r="WK229" s="12"/>
      <c r="WL229" s="12"/>
      <c r="WM229" s="12"/>
      <c r="WN229" s="12"/>
      <c r="WO229" s="12"/>
      <c r="WP229" s="12"/>
      <c r="WQ229" s="12"/>
      <c r="WR229" s="12"/>
      <c r="WS229" s="12"/>
      <c r="WT229" s="12"/>
      <c r="WU229" s="12"/>
      <c r="WV229" s="12"/>
      <c r="WW229" s="12"/>
      <c r="WX229" s="12"/>
      <c r="WY229" s="12"/>
      <c r="WZ229" s="12"/>
      <c r="XA229" s="12"/>
      <c r="XB229" s="12"/>
      <c r="XC229" s="12"/>
      <c r="XD229" s="12"/>
      <c r="XE229" s="12"/>
      <c r="XF229" s="12"/>
      <c r="XG229" s="12"/>
      <c r="XH229" s="12"/>
      <c r="XI229" s="12"/>
      <c r="XJ229" s="12"/>
      <c r="XK229" s="12"/>
      <c r="XL229" s="12"/>
      <c r="XM229" s="12"/>
      <c r="XN229" s="12"/>
      <c r="XO229" s="12"/>
      <c r="XP229" s="12"/>
      <c r="XQ229" s="12"/>
      <c r="XR229" s="12"/>
      <c r="XS229" s="12"/>
      <c r="XT229" s="12"/>
      <c r="XU229" s="12"/>
      <c r="XV229" s="12"/>
      <c r="XW229" s="12"/>
      <c r="XX229" s="12"/>
      <c r="XY229" s="12"/>
      <c r="XZ229" s="12"/>
      <c r="YA229" s="12"/>
      <c r="YB229" s="12"/>
      <c r="YC229" s="12"/>
      <c r="YD229" s="12"/>
      <c r="YE229" s="12"/>
      <c r="YF229" s="12"/>
      <c r="YG229" s="12"/>
      <c r="YH229" s="12"/>
      <c r="YI229" s="12"/>
      <c r="YJ229" s="12"/>
      <c r="YK229" s="12"/>
      <c r="YL229" s="12"/>
      <c r="YM229" s="12"/>
      <c r="YN229" s="12"/>
      <c r="YO229" s="12"/>
      <c r="YP229" s="12"/>
      <c r="YQ229" s="12"/>
      <c r="YR229" s="12"/>
      <c r="YS229" s="12"/>
      <c r="YT229" s="12"/>
      <c r="YU229" s="12"/>
      <c r="YV229" s="12"/>
      <c r="YW229" s="12"/>
      <c r="YX229" s="12"/>
      <c r="YY229" s="12"/>
      <c r="YZ229" s="12"/>
      <c r="ZA229" s="12"/>
      <c r="ZB229" s="12"/>
      <c r="ZC229" s="12"/>
      <c r="ZD229" s="12"/>
      <c r="ZE229" s="12"/>
      <c r="ZF229" s="12"/>
      <c r="ZG229" s="12"/>
      <c r="ZH229" s="12"/>
      <c r="ZI229" s="12"/>
      <c r="ZJ229" s="12"/>
      <c r="ZK229" s="12"/>
      <c r="ZL229" s="12"/>
      <c r="ZM229" s="12"/>
      <c r="ZN229" s="12"/>
      <c r="ZO229" s="12"/>
      <c r="ZP229" s="12"/>
      <c r="ZQ229" s="12"/>
      <c r="ZR229" s="12"/>
      <c r="ZS229" s="12"/>
      <c r="ZT229" s="12"/>
      <c r="ZU229" s="12"/>
      <c r="ZV229" s="12"/>
      <c r="ZW229" s="12"/>
      <c r="ZX229" s="12"/>
      <c r="ZY229" s="12"/>
      <c r="ZZ229" s="12"/>
      <c r="AAA229" s="12"/>
      <c r="AAB229" s="12"/>
      <c r="AAC229" s="12"/>
      <c r="AAD229" s="12"/>
      <c r="AAE229" s="12"/>
      <c r="AAF229" s="12"/>
      <c r="AAG229" s="12"/>
      <c r="AAH229" s="12"/>
      <c r="AAI229" s="12"/>
      <c r="AAJ229" s="12"/>
      <c r="AAK229" s="12"/>
      <c r="AAL229" s="12"/>
      <c r="AAM229" s="12"/>
      <c r="AAN229" s="12"/>
      <c r="AAO229" s="12"/>
      <c r="AAP229" s="12"/>
      <c r="AAQ229" s="12"/>
      <c r="AAR229" s="12"/>
      <c r="AAS229" s="12"/>
      <c r="AAT229" s="12"/>
      <c r="AAU229" s="12"/>
      <c r="AAV229" s="12"/>
      <c r="AAW229" s="12"/>
      <c r="AAX229" s="12"/>
      <c r="AAY229" s="12"/>
      <c r="AAZ229" s="12"/>
      <c r="ABA229" s="12"/>
      <c r="ABB229" s="12"/>
      <c r="ABC229" s="12"/>
      <c r="ABD229" s="12"/>
      <c r="ABE229" s="12"/>
      <c r="ABF229" s="12"/>
      <c r="ABG229" s="12"/>
      <c r="ABH229" s="12"/>
      <c r="ABI229" s="12"/>
      <c r="ABJ229" s="12"/>
      <c r="ABK229" s="12"/>
      <c r="ABL229" s="12"/>
      <c r="ABM229" s="12"/>
      <c r="ABN229" s="12"/>
      <c r="ABO229" s="12"/>
      <c r="ABP229" s="12"/>
      <c r="ABQ229" s="12"/>
      <c r="ABR229" s="12"/>
      <c r="ABS229" s="12"/>
      <c r="ABT229" s="12"/>
      <c r="ABU229" s="12"/>
      <c r="ABV229" s="12"/>
      <c r="ABW229" s="12"/>
      <c r="ABX229" s="12"/>
      <c r="ABY229" s="12"/>
      <c r="ABZ229" s="12"/>
      <c r="ACA229" s="12"/>
      <c r="ACB229" s="12"/>
      <c r="ACC229" s="12"/>
      <c r="ACD229" s="12"/>
      <c r="ACE229" s="12"/>
      <c r="ACF229" s="12"/>
      <c r="ACG229" s="12"/>
      <c r="ACH229" s="12"/>
      <c r="ACI229" s="12"/>
      <c r="ACJ229" s="12"/>
      <c r="ACK229" s="12"/>
      <c r="ACL229" s="12"/>
      <c r="ACM229" s="12"/>
      <c r="ACN229" s="12"/>
      <c r="ACO229" s="12"/>
      <c r="ACP229" s="12"/>
      <c r="ACQ229" s="12"/>
      <c r="ACR229" s="12"/>
      <c r="ACS229" s="12"/>
      <c r="ACT229" s="12"/>
      <c r="ACU229" s="12"/>
      <c r="ACV229" s="12"/>
      <c r="ACW229" s="12"/>
      <c r="ACX229" s="12"/>
      <c r="ACY229" s="12"/>
      <c r="ACZ229" s="12"/>
      <c r="ADA229" s="12"/>
    </row>
    <row r="230" spans="1:781" s="99" customFormat="1" ht="15.6" x14ac:dyDescent="0.3">
      <c r="A230" s="64">
        <v>3</v>
      </c>
      <c r="B230" s="44" t="s">
        <v>715</v>
      </c>
      <c r="C230" s="45" t="s">
        <v>89</v>
      </c>
      <c r="D230" s="46" t="s">
        <v>434</v>
      </c>
      <c r="E230" s="46" t="s">
        <v>364</v>
      </c>
      <c r="F230" s="46">
        <v>7.5</v>
      </c>
      <c r="G230" s="97">
        <v>200000</v>
      </c>
      <c r="H230" s="46">
        <v>1</v>
      </c>
      <c r="I230" s="46" t="s">
        <v>46</v>
      </c>
      <c r="J230" s="46" t="s">
        <v>56</v>
      </c>
      <c r="K230" s="48">
        <v>1986</v>
      </c>
      <c r="L230" s="49">
        <v>31548</v>
      </c>
      <c r="M230" s="50"/>
      <c r="N230" s="51"/>
      <c r="O230" s="51"/>
      <c r="P230" s="52" t="s">
        <v>601</v>
      </c>
      <c r="Q230" s="53"/>
      <c r="R230" s="54"/>
      <c r="S230" s="55" t="str">
        <f t="shared" si="41"/>
        <v>Sn</v>
      </c>
      <c r="T230" s="56"/>
      <c r="U230" s="56"/>
      <c r="V230" s="56"/>
      <c r="W230" s="56"/>
      <c r="X230" s="56"/>
      <c r="Y230" s="56"/>
      <c r="Z230" s="56"/>
      <c r="AA230" s="12"/>
      <c r="AB230" s="57">
        <f t="shared" si="52"/>
        <v>0</v>
      </c>
      <c r="AC230" s="57">
        <f t="shared" si="43"/>
        <v>0</v>
      </c>
      <c r="AD230" s="57">
        <f t="shared" si="44"/>
        <v>0</v>
      </c>
      <c r="AE230" s="57">
        <f t="shared" si="45"/>
        <v>0</v>
      </c>
      <c r="AF230" s="58"/>
      <c r="AG230" s="58">
        <f t="shared" si="49"/>
        <v>0</v>
      </c>
      <c r="AH230" s="58">
        <f t="shared" si="50"/>
        <v>0</v>
      </c>
      <c r="AI230" s="58">
        <f t="shared" si="51"/>
        <v>0</v>
      </c>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c r="CV230" s="12"/>
      <c r="CW230" s="12"/>
      <c r="CX230" s="12"/>
      <c r="CY230" s="12"/>
      <c r="CZ230" s="12"/>
      <c r="DA230" s="12"/>
      <c r="DB230" s="12"/>
      <c r="DC230" s="12"/>
      <c r="DD230" s="12"/>
      <c r="DE230" s="12"/>
      <c r="DF230" s="12"/>
      <c r="DG230" s="12"/>
      <c r="DH230" s="12"/>
      <c r="DI230" s="12"/>
      <c r="DJ230" s="12"/>
      <c r="DK230" s="12"/>
      <c r="DL230" s="12"/>
      <c r="DM230" s="12"/>
      <c r="DN230" s="12"/>
      <c r="DO230" s="12"/>
      <c r="DP230" s="12"/>
      <c r="DQ230" s="12"/>
      <c r="DR230" s="12"/>
      <c r="DS230" s="12"/>
      <c r="DT230" s="12"/>
      <c r="DU230" s="12"/>
      <c r="DV230" s="12"/>
      <c r="DW230" s="12"/>
      <c r="DX230" s="12"/>
      <c r="DY230" s="12"/>
      <c r="DZ230" s="12"/>
      <c r="EA230" s="12"/>
      <c r="EB230" s="12"/>
      <c r="EC230" s="12"/>
      <c r="ED230" s="12"/>
      <c r="EE230" s="12"/>
      <c r="EF230" s="12"/>
      <c r="EG230" s="12"/>
      <c r="EH230" s="12"/>
      <c r="EI230" s="12"/>
      <c r="EJ230" s="12"/>
      <c r="EK230" s="12"/>
      <c r="EL230" s="12"/>
      <c r="EM230" s="12"/>
      <c r="EN230" s="12"/>
      <c r="EO230" s="12"/>
      <c r="EP230" s="12"/>
      <c r="EQ230" s="12"/>
      <c r="ER230" s="12"/>
      <c r="ES230" s="12"/>
      <c r="ET230" s="12"/>
      <c r="EU230" s="12"/>
      <c r="EV230" s="12"/>
      <c r="EW230" s="12"/>
      <c r="EX230" s="12"/>
      <c r="EY230" s="12"/>
      <c r="EZ230" s="12"/>
      <c r="FA230" s="12"/>
      <c r="FB230" s="12"/>
      <c r="FC230" s="12"/>
      <c r="FD230" s="12"/>
      <c r="FE230" s="12"/>
      <c r="FF230" s="12"/>
      <c r="FG230" s="12"/>
      <c r="FH230" s="12"/>
      <c r="FI230" s="12"/>
      <c r="FJ230" s="12"/>
      <c r="FK230" s="12"/>
      <c r="FL230" s="12"/>
      <c r="FM230" s="12"/>
      <c r="FN230" s="12"/>
      <c r="FO230" s="12"/>
      <c r="FP230" s="12"/>
      <c r="FQ230" s="12"/>
      <c r="FR230" s="12"/>
      <c r="FS230" s="12"/>
      <c r="FT230" s="12"/>
      <c r="FU230" s="12"/>
      <c r="FV230" s="12"/>
      <c r="FW230" s="12"/>
      <c r="FX230" s="12"/>
      <c r="FY230" s="12"/>
      <c r="FZ230" s="12"/>
      <c r="GA230" s="12"/>
      <c r="GB230" s="12"/>
      <c r="GC230" s="12"/>
      <c r="GD230" s="12"/>
      <c r="GE230" s="12"/>
      <c r="GF230" s="12"/>
      <c r="GG230" s="12"/>
      <c r="GH230" s="12"/>
      <c r="GI230" s="12"/>
      <c r="GJ230" s="12"/>
      <c r="GK230" s="12"/>
      <c r="GL230" s="12"/>
      <c r="GM230" s="12"/>
      <c r="GN230" s="12"/>
      <c r="GO230" s="12"/>
      <c r="GP230" s="12"/>
      <c r="GQ230" s="12"/>
      <c r="GR230" s="12"/>
      <c r="GS230" s="12"/>
      <c r="GT230" s="12"/>
      <c r="GU230" s="12"/>
      <c r="GV230" s="12"/>
      <c r="GW230" s="12"/>
      <c r="GX230" s="12"/>
      <c r="GY230" s="12"/>
      <c r="GZ230" s="12"/>
      <c r="HA230" s="12"/>
      <c r="HB230" s="12"/>
      <c r="HC230" s="12"/>
      <c r="HD230" s="12"/>
      <c r="HE230" s="12"/>
      <c r="HF230" s="12"/>
      <c r="HG230" s="12"/>
      <c r="HH230" s="12"/>
      <c r="HI230" s="12"/>
      <c r="HJ230" s="12"/>
      <c r="HK230" s="12"/>
      <c r="HL230" s="12"/>
      <c r="HM230" s="12"/>
      <c r="HN230" s="12"/>
      <c r="HO230" s="12"/>
      <c r="HP230" s="12"/>
      <c r="HQ230" s="12"/>
      <c r="HR230" s="12"/>
      <c r="HS230" s="12"/>
      <c r="HT230" s="12"/>
      <c r="HU230" s="12"/>
      <c r="HV230" s="12"/>
      <c r="HW230" s="12"/>
      <c r="HX230" s="12"/>
      <c r="HY230" s="12"/>
      <c r="HZ230" s="12"/>
      <c r="IA230" s="12"/>
      <c r="IB230" s="12"/>
      <c r="IC230" s="12"/>
      <c r="ID230" s="12"/>
      <c r="IE230" s="12"/>
      <c r="IF230" s="12"/>
      <c r="IG230" s="12"/>
      <c r="IH230" s="12"/>
      <c r="II230" s="12"/>
      <c r="IJ230" s="12"/>
      <c r="IK230" s="12"/>
      <c r="IL230" s="12"/>
      <c r="IM230" s="12"/>
      <c r="IN230" s="12"/>
      <c r="IO230" s="12"/>
      <c r="IP230" s="12"/>
      <c r="IQ230" s="12"/>
      <c r="IR230" s="12"/>
      <c r="IS230" s="12"/>
      <c r="IT230" s="12"/>
      <c r="IU230" s="12"/>
      <c r="IV230" s="12"/>
      <c r="IW230" s="12"/>
      <c r="IX230" s="12"/>
      <c r="IY230" s="12"/>
      <c r="IZ230" s="12"/>
      <c r="JA230" s="12"/>
      <c r="JB230" s="12"/>
      <c r="JC230" s="12"/>
      <c r="JD230" s="12"/>
      <c r="JE230" s="12"/>
      <c r="JF230" s="12"/>
      <c r="JG230" s="12"/>
      <c r="JH230" s="12"/>
      <c r="JI230" s="12"/>
      <c r="JJ230" s="12"/>
      <c r="JK230" s="12"/>
      <c r="JL230" s="12"/>
      <c r="JM230" s="12"/>
      <c r="JN230" s="12"/>
      <c r="JO230" s="12"/>
      <c r="JP230" s="12"/>
      <c r="JQ230" s="12"/>
      <c r="JR230" s="12"/>
      <c r="JS230" s="12"/>
      <c r="JT230" s="12"/>
      <c r="JU230" s="12"/>
      <c r="JV230" s="12"/>
      <c r="JW230" s="12"/>
      <c r="JX230" s="12"/>
      <c r="JY230" s="12"/>
      <c r="JZ230" s="12"/>
      <c r="KA230" s="12"/>
      <c r="KB230" s="12"/>
      <c r="KC230" s="12"/>
      <c r="KD230" s="12"/>
      <c r="KE230" s="12"/>
      <c r="KF230" s="12"/>
      <c r="KG230" s="12"/>
      <c r="KH230" s="12"/>
      <c r="KI230" s="12"/>
      <c r="KJ230" s="12"/>
      <c r="KK230" s="12"/>
      <c r="KL230" s="12"/>
      <c r="KM230" s="12"/>
      <c r="KN230" s="12"/>
      <c r="KO230" s="12"/>
      <c r="KP230" s="12"/>
      <c r="KQ230" s="12"/>
      <c r="KR230" s="12"/>
      <c r="KS230" s="12"/>
      <c r="KT230" s="12"/>
      <c r="KU230" s="12"/>
      <c r="KV230" s="12"/>
      <c r="KW230" s="12"/>
      <c r="KX230" s="12"/>
      <c r="KY230" s="12"/>
      <c r="KZ230" s="12"/>
      <c r="LA230" s="12"/>
      <c r="LB230" s="12"/>
      <c r="LC230" s="12"/>
      <c r="LD230" s="12"/>
      <c r="LE230" s="12"/>
      <c r="LF230" s="12"/>
      <c r="LG230" s="12"/>
      <c r="LH230" s="12"/>
      <c r="LI230" s="12"/>
      <c r="LJ230" s="12"/>
      <c r="LK230" s="12"/>
      <c r="LL230" s="12"/>
      <c r="LM230" s="12"/>
      <c r="LN230" s="12"/>
      <c r="LO230" s="12"/>
      <c r="LP230" s="12"/>
      <c r="LQ230" s="12"/>
      <c r="LR230" s="12"/>
      <c r="LS230" s="12"/>
      <c r="LT230" s="12"/>
      <c r="LU230" s="12"/>
      <c r="LV230" s="12"/>
      <c r="LW230" s="12"/>
      <c r="LX230" s="12"/>
      <c r="LY230" s="12"/>
      <c r="LZ230" s="12"/>
      <c r="MA230" s="12"/>
      <c r="MB230" s="12"/>
      <c r="MC230" s="12"/>
      <c r="MD230" s="12"/>
      <c r="ME230" s="12"/>
      <c r="MF230" s="12"/>
      <c r="MG230" s="12"/>
      <c r="MH230" s="12"/>
      <c r="MI230" s="12"/>
      <c r="MJ230" s="12"/>
      <c r="MK230" s="12"/>
      <c r="ML230" s="12"/>
      <c r="MM230" s="12"/>
      <c r="MN230" s="12"/>
      <c r="MO230" s="12"/>
      <c r="MP230" s="12"/>
      <c r="MQ230" s="12"/>
      <c r="MR230" s="12"/>
      <c r="MS230" s="12"/>
      <c r="MT230" s="12"/>
      <c r="MU230" s="12"/>
      <c r="MV230" s="12"/>
      <c r="MW230" s="12"/>
      <c r="MX230" s="12"/>
      <c r="MY230" s="12"/>
      <c r="MZ230" s="12"/>
      <c r="NA230" s="12"/>
      <c r="NB230" s="12"/>
      <c r="NC230" s="12"/>
      <c r="ND230" s="12"/>
      <c r="NE230" s="12"/>
      <c r="NF230" s="12"/>
      <c r="NG230" s="12"/>
      <c r="NH230" s="12"/>
      <c r="NI230" s="12"/>
      <c r="NJ230" s="12"/>
      <c r="NK230" s="12"/>
      <c r="NL230" s="12"/>
      <c r="NM230" s="12"/>
      <c r="NN230" s="12"/>
      <c r="NO230" s="12"/>
      <c r="NP230" s="12"/>
      <c r="NQ230" s="12"/>
      <c r="NR230" s="12"/>
      <c r="NS230" s="12"/>
      <c r="NT230" s="12"/>
      <c r="NU230" s="12"/>
      <c r="NV230" s="12"/>
      <c r="NW230" s="12"/>
      <c r="NX230" s="12"/>
      <c r="NY230" s="12"/>
      <c r="NZ230" s="12"/>
      <c r="OA230" s="12"/>
      <c r="OB230" s="12"/>
      <c r="OC230" s="12"/>
      <c r="OD230" s="12"/>
      <c r="OE230" s="12"/>
      <c r="OF230" s="12"/>
      <c r="OG230" s="12"/>
      <c r="OH230" s="12"/>
      <c r="OI230" s="12"/>
      <c r="OJ230" s="12"/>
      <c r="OK230" s="12"/>
      <c r="OL230" s="12"/>
      <c r="OM230" s="12"/>
      <c r="ON230" s="12"/>
      <c r="OO230" s="12"/>
      <c r="OP230" s="12"/>
      <c r="OQ230" s="12"/>
      <c r="OR230" s="12"/>
      <c r="OS230" s="12"/>
      <c r="OT230" s="12"/>
      <c r="OU230" s="12"/>
      <c r="OV230" s="12"/>
      <c r="OW230" s="12"/>
      <c r="OX230" s="12"/>
      <c r="OY230" s="12"/>
      <c r="OZ230" s="12"/>
      <c r="PA230" s="12"/>
      <c r="PB230" s="12"/>
      <c r="PC230" s="12"/>
      <c r="PD230" s="12"/>
      <c r="PE230" s="12"/>
      <c r="PF230" s="12"/>
      <c r="PG230" s="12"/>
      <c r="PH230" s="12"/>
      <c r="PI230" s="12"/>
      <c r="PJ230" s="12"/>
      <c r="PK230" s="12"/>
      <c r="PL230" s="12"/>
      <c r="PM230" s="12"/>
      <c r="PN230" s="12"/>
      <c r="PO230" s="12"/>
      <c r="PP230" s="12"/>
      <c r="PQ230" s="12"/>
      <c r="PR230" s="12"/>
      <c r="PS230" s="12"/>
      <c r="PT230" s="12"/>
      <c r="PU230" s="12"/>
      <c r="PV230" s="12"/>
      <c r="PW230" s="12"/>
      <c r="PX230" s="12"/>
      <c r="PY230" s="12"/>
      <c r="PZ230" s="12"/>
      <c r="QA230" s="12"/>
      <c r="QB230" s="12"/>
      <c r="QC230" s="12"/>
      <c r="QD230" s="12"/>
      <c r="QE230" s="12"/>
      <c r="QF230" s="12"/>
      <c r="QG230" s="12"/>
      <c r="QH230" s="12"/>
      <c r="QI230" s="12"/>
      <c r="QJ230" s="12"/>
      <c r="QK230" s="12"/>
      <c r="QL230" s="12"/>
      <c r="QM230" s="12"/>
      <c r="QN230" s="12"/>
      <c r="QO230" s="12"/>
      <c r="QP230" s="12"/>
      <c r="QQ230" s="12"/>
      <c r="QR230" s="12"/>
      <c r="QS230" s="12"/>
      <c r="QT230" s="12"/>
      <c r="QU230" s="12"/>
      <c r="QV230" s="12"/>
      <c r="QW230" s="12"/>
      <c r="QX230" s="12"/>
      <c r="QY230" s="12"/>
      <c r="QZ230" s="12"/>
      <c r="RA230" s="12"/>
      <c r="RB230" s="12"/>
      <c r="RC230" s="12"/>
      <c r="RD230" s="12"/>
      <c r="RE230" s="12"/>
      <c r="RF230" s="12"/>
      <c r="RG230" s="12"/>
      <c r="RH230" s="12"/>
      <c r="RI230" s="12"/>
      <c r="RJ230" s="12"/>
      <c r="RK230" s="12"/>
      <c r="RL230" s="12"/>
      <c r="RM230" s="12"/>
      <c r="RN230" s="12"/>
      <c r="RO230" s="12"/>
      <c r="RP230" s="12"/>
      <c r="RQ230" s="12"/>
      <c r="RR230" s="12"/>
      <c r="RS230" s="12"/>
      <c r="RT230" s="12"/>
      <c r="RU230" s="12"/>
      <c r="RV230" s="12"/>
      <c r="RW230" s="12"/>
      <c r="RX230" s="12"/>
      <c r="RY230" s="12"/>
      <c r="RZ230" s="12"/>
      <c r="SA230" s="12"/>
      <c r="SB230" s="12"/>
      <c r="SC230" s="12"/>
      <c r="SD230" s="12"/>
      <c r="SE230" s="12"/>
      <c r="SF230" s="12"/>
      <c r="SG230" s="12"/>
      <c r="SH230" s="12"/>
      <c r="SI230" s="12"/>
      <c r="SJ230" s="12"/>
      <c r="SK230" s="12"/>
      <c r="SL230" s="12"/>
      <c r="SM230" s="12"/>
      <c r="SN230" s="12"/>
      <c r="SO230" s="12"/>
      <c r="SP230" s="12"/>
      <c r="SQ230" s="12"/>
      <c r="SR230" s="12"/>
      <c r="SS230" s="12"/>
      <c r="ST230" s="12"/>
      <c r="SU230" s="12"/>
      <c r="SV230" s="12"/>
      <c r="SW230" s="12"/>
      <c r="SX230" s="12"/>
      <c r="SY230" s="12"/>
      <c r="SZ230" s="12"/>
      <c r="TA230" s="12"/>
      <c r="TB230" s="12"/>
      <c r="TC230" s="12"/>
      <c r="TD230" s="12"/>
      <c r="TE230" s="12"/>
      <c r="TF230" s="12"/>
      <c r="TG230" s="12"/>
      <c r="TH230" s="12"/>
      <c r="TI230" s="12"/>
      <c r="TJ230" s="12"/>
      <c r="TK230" s="12"/>
      <c r="TL230" s="12"/>
      <c r="TM230" s="12"/>
      <c r="TN230" s="12"/>
      <c r="TO230" s="12"/>
      <c r="TP230" s="12"/>
      <c r="TQ230" s="12"/>
      <c r="TR230" s="12"/>
      <c r="TS230" s="12"/>
      <c r="TT230" s="12"/>
      <c r="TU230" s="12"/>
      <c r="TV230" s="12"/>
      <c r="TW230" s="12"/>
      <c r="TX230" s="12"/>
      <c r="TY230" s="12"/>
      <c r="TZ230" s="12"/>
      <c r="UA230" s="12"/>
      <c r="UB230" s="12"/>
      <c r="UC230" s="12"/>
      <c r="UD230" s="12"/>
      <c r="UE230" s="12"/>
      <c r="UF230" s="12"/>
      <c r="UG230" s="12"/>
      <c r="UH230" s="12"/>
      <c r="UI230" s="12"/>
      <c r="UJ230" s="12"/>
      <c r="UK230" s="12"/>
      <c r="UL230" s="12"/>
      <c r="UM230" s="12"/>
      <c r="UN230" s="12"/>
      <c r="UO230" s="12"/>
      <c r="UP230" s="12"/>
      <c r="UQ230" s="12"/>
      <c r="UR230" s="12"/>
      <c r="US230" s="12"/>
      <c r="UT230" s="12"/>
      <c r="UU230" s="12"/>
      <c r="UV230" s="12"/>
      <c r="UW230" s="12"/>
      <c r="UX230" s="12"/>
      <c r="UY230" s="12"/>
      <c r="UZ230" s="12"/>
      <c r="VA230" s="12"/>
      <c r="VB230" s="12"/>
      <c r="VC230" s="12"/>
      <c r="VD230" s="12"/>
      <c r="VE230" s="12"/>
      <c r="VF230" s="12"/>
      <c r="VG230" s="12"/>
      <c r="VH230" s="12"/>
      <c r="VI230" s="12"/>
      <c r="VJ230" s="12"/>
      <c r="VK230" s="12"/>
      <c r="VL230" s="12"/>
      <c r="VM230" s="12"/>
      <c r="VN230" s="12"/>
      <c r="VO230" s="12"/>
      <c r="VP230" s="12"/>
      <c r="VQ230" s="12"/>
      <c r="VR230" s="12"/>
      <c r="VS230" s="12"/>
      <c r="VT230" s="12"/>
      <c r="VU230" s="12"/>
      <c r="VV230" s="12"/>
      <c r="VW230" s="12"/>
      <c r="VX230" s="12"/>
      <c r="VY230" s="12"/>
      <c r="VZ230" s="12"/>
      <c r="WA230" s="12"/>
      <c r="WB230" s="12"/>
      <c r="WC230" s="12"/>
      <c r="WD230" s="12"/>
      <c r="WE230" s="12"/>
      <c r="WF230" s="12"/>
      <c r="WG230" s="12"/>
      <c r="WH230" s="12"/>
      <c r="WI230" s="12"/>
      <c r="WJ230" s="12"/>
      <c r="WK230" s="12"/>
      <c r="WL230" s="12"/>
      <c r="WM230" s="12"/>
      <c r="WN230" s="12"/>
      <c r="WO230" s="12"/>
      <c r="WP230" s="12"/>
      <c r="WQ230" s="12"/>
      <c r="WR230" s="12"/>
      <c r="WS230" s="12"/>
      <c r="WT230" s="12"/>
      <c r="WU230" s="12"/>
      <c r="WV230" s="12"/>
      <c r="WW230" s="12"/>
      <c r="WX230" s="12"/>
      <c r="WY230" s="12"/>
      <c r="WZ230" s="12"/>
      <c r="XA230" s="12"/>
      <c r="XB230" s="12"/>
      <c r="XC230" s="12"/>
      <c r="XD230" s="12"/>
      <c r="XE230" s="12"/>
      <c r="XF230" s="12"/>
      <c r="XG230" s="12"/>
      <c r="XH230" s="12"/>
      <c r="XI230" s="12"/>
      <c r="XJ230" s="12"/>
      <c r="XK230" s="12"/>
      <c r="XL230" s="12"/>
      <c r="XM230" s="12"/>
      <c r="XN230" s="12"/>
      <c r="XO230" s="12"/>
      <c r="XP230" s="12"/>
      <c r="XQ230" s="12"/>
      <c r="XR230" s="12"/>
      <c r="XS230" s="12"/>
      <c r="XT230" s="12"/>
      <c r="XU230" s="12"/>
      <c r="XV230" s="12"/>
      <c r="XW230" s="12"/>
      <c r="XX230" s="12"/>
      <c r="XY230" s="12"/>
      <c r="XZ230" s="12"/>
      <c r="YA230" s="12"/>
      <c r="YB230" s="12"/>
      <c r="YC230" s="12"/>
      <c r="YD230" s="12"/>
      <c r="YE230" s="12"/>
      <c r="YF230" s="12"/>
      <c r="YG230" s="12"/>
      <c r="YH230" s="12"/>
      <c r="YI230" s="12"/>
      <c r="YJ230" s="12"/>
      <c r="YK230" s="12"/>
      <c r="YL230" s="12"/>
      <c r="YM230" s="12"/>
      <c r="YN230" s="12"/>
      <c r="YO230" s="12"/>
      <c r="YP230" s="12"/>
      <c r="YQ230" s="12"/>
      <c r="YR230" s="12"/>
      <c r="YS230" s="12"/>
      <c r="YT230" s="12"/>
      <c r="YU230" s="12"/>
      <c r="YV230" s="12"/>
      <c r="YW230" s="12"/>
      <c r="YX230" s="12"/>
      <c r="YY230" s="12"/>
      <c r="YZ230" s="12"/>
      <c r="ZA230" s="12"/>
      <c r="ZB230" s="12"/>
      <c r="ZC230" s="12"/>
      <c r="ZD230" s="12"/>
      <c r="ZE230" s="12"/>
      <c r="ZF230" s="12"/>
      <c r="ZG230" s="12"/>
      <c r="ZH230" s="12"/>
      <c r="ZI230" s="12"/>
      <c r="ZJ230" s="12"/>
      <c r="ZK230" s="12"/>
      <c r="ZL230" s="12"/>
      <c r="ZM230" s="12"/>
      <c r="ZN230" s="12"/>
      <c r="ZO230" s="12"/>
      <c r="ZP230" s="12"/>
      <c r="ZQ230" s="12"/>
      <c r="ZR230" s="12"/>
      <c r="ZS230" s="12"/>
      <c r="ZT230" s="12"/>
      <c r="ZU230" s="12"/>
      <c r="ZV230" s="12"/>
      <c r="ZW230" s="12"/>
      <c r="ZX230" s="12"/>
      <c r="ZY230" s="12"/>
      <c r="ZZ230" s="12"/>
      <c r="AAA230" s="12"/>
      <c r="AAB230" s="12"/>
      <c r="AAC230" s="12"/>
      <c r="AAD230" s="12"/>
      <c r="AAE230" s="12"/>
      <c r="AAF230" s="12"/>
      <c r="AAG230" s="12"/>
      <c r="AAH230" s="12"/>
      <c r="AAI230" s="12"/>
      <c r="AAJ230" s="12"/>
      <c r="AAK230" s="12"/>
      <c r="AAL230" s="12"/>
      <c r="AAM230" s="12"/>
      <c r="AAN230" s="12"/>
      <c r="AAO230" s="12"/>
      <c r="AAP230" s="12"/>
      <c r="AAQ230" s="12"/>
      <c r="AAR230" s="12"/>
      <c r="AAS230" s="12"/>
      <c r="AAT230" s="12"/>
      <c r="AAU230" s="12"/>
      <c r="AAV230" s="12"/>
      <c r="AAW230" s="12"/>
      <c r="AAX230" s="12"/>
      <c r="AAY230" s="12"/>
      <c r="AAZ230" s="12"/>
      <c r="ABA230" s="12"/>
      <c r="ABB230" s="12"/>
      <c r="ABC230" s="12"/>
      <c r="ABD230" s="12"/>
      <c r="ABE230" s="12"/>
      <c r="ABF230" s="12"/>
      <c r="ABG230" s="12"/>
      <c r="ABH230" s="12"/>
      <c r="ABI230" s="12"/>
      <c r="ABJ230" s="12"/>
      <c r="ABK230" s="12"/>
      <c r="ABL230" s="12"/>
      <c r="ABM230" s="12"/>
      <c r="ABN230" s="12"/>
      <c r="ABO230" s="12"/>
      <c r="ABP230" s="12"/>
      <c r="ABQ230" s="12"/>
      <c r="ABR230" s="12"/>
      <c r="ABS230" s="12"/>
      <c r="ABT230" s="12"/>
      <c r="ABU230" s="12"/>
      <c r="ABV230" s="12"/>
      <c r="ABW230" s="12"/>
      <c r="ABX230" s="12"/>
      <c r="ABY230" s="12"/>
      <c r="ABZ230" s="12"/>
      <c r="ACA230" s="12"/>
      <c r="ACB230" s="12"/>
      <c r="ACC230" s="12"/>
      <c r="ACD230" s="12"/>
      <c r="ACE230" s="12"/>
      <c r="ACF230" s="12"/>
      <c r="ACG230" s="12"/>
      <c r="ACH230" s="12"/>
      <c r="ACI230" s="12"/>
      <c r="ACJ230" s="12"/>
      <c r="ACK230" s="12"/>
      <c r="ACL230" s="12"/>
      <c r="ACM230" s="12"/>
      <c r="ACN230" s="12"/>
      <c r="ACO230" s="12"/>
      <c r="ACP230" s="12"/>
      <c r="ACQ230" s="12"/>
      <c r="ACR230" s="12"/>
      <c r="ACS230" s="12"/>
      <c r="ACT230" s="12"/>
      <c r="ACU230" s="12"/>
      <c r="ACV230" s="12"/>
      <c r="ACW230" s="12"/>
      <c r="ACX230" s="12"/>
      <c r="ACY230" s="12"/>
      <c r="ACZ230" s="12"/>
      <c r="ADA230" s="12"/>
    </row>
    <row r="231" spans="1:781" s="99" customFormat="1" ht="24" x14ac:dyDescent="0.3">
      <c r="A231" s="61">
        <v>2</v>
      </c>
      <c r="B231" s="44" t="s">
        <v>716</v>
      </c>
      <c r="C231" s="45" t="s">
        <v>155</v>
      </c>
      <c r="D231" s="46" t="s">
        <v>717</v>
      </c>
      <c r="E231" s="46" t="s">
        <v>718</v>
      </c>
      <c r="F231" s="46">
        <v>30</v>
      </c>
      <c r="G231" s="97"/>
      <c r="H231" s="46">
        <v>1</v>
      </c>
      <c r="I231" s="46" t="s">
        <v>41</v>
      </c>
      <c r="J231" s="46" t="s">
        <v>51</v>
      </c>
      <c r="K231" s="48">
        <v>1986</v>
      </c>
      <c r="L231" s="106">
        <v>31533</v>
      </c>
      <c r="M231" s="50">
        <v>100000</v>
      </c>
      <c r="N231" s="51">
        <v>12</v>
      </c>
      <c r="O231" s="51">
        <v>7</v>
      </c>
      <c r="P231" s="52" t="s">
        <v>536</v>
      </c>
      <c r="Q231" s="53" t="s">
        <v>719</v>
      </c>
      <c r="R231" s="54" t="s">
        <v>432</v>
      </c>
      <c r="S231" s="55" t="str">
        <f t="shared" si="41"/>
        <v>Fe</v>
      </c>
      <c r="T231" s="56"/>
      <c r="U231" s="56"/>
      <c r="V231" s="56"/>
      <c r="W231" s="56"/>
      <c r="X231" s="56"/>
      <c r="Y231" s="56"/>
      <c r="Z231" s="56"/>
      <c r="AA231" s="12"/>
      <c r="AB231" s="57">
        <f t="shared" si="52"/>
        <v>5.2724457241256045E-2</v>
      </c>
      <c r="AC231" s="57">
        <f t="shared" si="43"/>
        <v>0.30769230769230771</v>
      </c>
      <c r="AD231" s="57">
        <f t="shared" si="44"/>
        <v>0.5</v>
      </c>
      <c r="AE231" s="57">
        <f t="shared" si="45"/>
        <v>0.86041676493356378</v>
      </c>
      <c r="AF231" s="58"/>
      <c r="AG231" s="58">
        <f t="shared" si="49"/>
        <v>0</v>
      </c>
      <c r="AH231" s="58">
        <f t="shared" si="50"/>
        <v>0.86041676493356378</v>
      </c>
      <c r="AI231" s="58">
        <f t="shared" si="51"/>
        <v>0</v>
      </c>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c r="CV231" s="12"/>
      <c r="CW231" s="12"/>
      <c r="CX231" s="12"/>
      <c r="CY231" s="12"/>
      <c r="CZ231" s="12"/>
      <c r="DA231" s="12"/>
      <c r="DB231" s="12"/>
      <c r="DC231" s="12"/>
      <c r="DD231" s="12"/>
      <c r="DE231" s="12"/>
      <c r="DF231" s="12"/>
      <c r="DG231" s="12"/>
      <c r="DH231" s="12"/>
      <c r="DI231" s="12"/>
      <c r="DJ231" s="12"/>
      <c r="DK231" s="12"/>
      <c r="DL231" s="12"/>
      <c r="DM231" s="12"/>
      <c r="DN231" s="12"/>
      <c r="DO231" s="12"/>
      <c r="DP231" s="12"/>
      <c r="DQ231" s="12"/>
      <c r="DR231" s="12"/>
      <c r="DS231" s="12"/>
      <c r="DT231" s="12"/>
      <c r="DU231" s="12"/>
      <c r="DV231" s="12"/>
      <c r="DW231" s="12"/>
      <c r="DX231" s="12"/>
      <c r="DY231" s="12"/>
      <c r="DZ231" s="12"/>
      <c r="EA231" s="12"/>
      <c r="EB231" s="12"/>
      <c r="EC231" s="12"/>
      <c r="ED231" s="12"/>
      <c r="EE231" s="12"/>
      <c r="EF231" s="12"/>
      <c r="EG231" s="12"/>
      <c r="EH231" s="12"/>
      <c r="EI231" s="12"/>
      <c r="EJ231" s="12"/>
      <c r="EK231" s="12"/>
      <c r="EL231" s="12"/>
      <c r="EM231" s="12"/>
      <c r="EN231" s="12"/>
      <c r="EO231" s="12"/>
      <c r="EP231" s="12"/>
      <c r="EQ231" s="12"/>
      <c r="ER231" s="12"/>
      <c r="ES231" s="12"/>
      <c r="ET231" s="12"/>
      <c r="EU231" s="12"/>
      <c r="EV231" s="12"/>
      <c r="EW231" s="12"/>
      <c r="EX231" s="12"/>
      <c r="EY231" s="12"/>
      <c r="EZ231" s="12"/>
      <c r="FA231" s="12"/>
      <c r="FB231" s="12"/>
      <c r="FC231" s="12"/>
      <c r="FD231" s="12"/>
      <c r="FE231" s="12"/>
      <c r="FF231" s="12"/>
      <c r="FG231" s="12"/>
      <c r="FH231" s="12"/>
      <c r="FI231" s="12"/>
      <c r="FJ231" s="12"/>
      <c r="FK231" s="12"/>
      <c r="FL231" s="12"/>
      <c r="FM231" s="12"/>
      <c r="FN231" s="12"/>
      <c r="FO231" s="12"/>
      <c r="FP231" s="12"/>
      <c r="FQ231" s="12"/>
      <c r="FR231" s="12"/>
      <c r="FS231" s="12"/>
      <c r="FT231" s="12"/>
      <c r="FU231" s="12"/>
      <c r="FV231" s="12"/>
      <c r="FW231" s="12"/>
      <c r="FX231" s="12"/>
      <c r="FY231" s="12"/>
      <c r="FZ231" s="12"/>
      <c r="GA231" s="12"/>
      <c r="GB231" s="12"/>
      <c r="GC231" s="12"/>
      <c r="GD231" s="12"/>
      <c r="GE231" s="12"/>
      <c r="GF231" s="12"/>
      <c r="GG231" s="12"/>
      <c r="GH231" s="12"/>
      <c r="GI231" s="12"/>
      <c r="GJ231" s="12"/>
      <c r="GK231" s="12"/>
      <c r="GL231" s="12"/>
      <c r="GM231" s="12"/>
      <c r="GN231" s="12"/>
      <c r="GO231" s="12"/>
      <c r="GP231" s="12"/>
      <c r="GQ231" s="12"/>
      <c r="GR231" s="12"/>
      <c r="GS231" s="12"/>
      <c r="GT231" s="12"/>
      <c r="GU231" s="12"/>
      <c r="GV231" s="12"/>
      <c r="GW231" s="12"/>
      <c r="GX231" s="12"/>
      <c r="GY231" s="12"/>
      <c r="GZ231" s="12"/>
      <c r="HA231" s="12"/>
      <c r="HB231" s="12"/>
      <c r="HC231" s="12"/>
      <c r="HD231" s="12"/>
      <c r="HE231" s="12"/>
      <c r="HF231" s="12"/>
      <c r="HG231" s="12"/>
      <c r="HH231" s="12"/>
      <c r="HI231" s="12"/>
      <c r="HJ231" s="12"/>
      <c r="HK231" s="12"/>
      <c r="HL231" s="12"/>
      <c r="HM231" s="12"/>
      <c r="HN231" s="12"/>
      <c r="HO231" s="12"/>
      <c r="HP231" s="12"/>
      <c r="HQ231" s="12"/>
      <c r="HR231" s="12"/>
      <c r="HS231" s="12"/>
      <c r="HT231" s="12"/>
      <c r="HU231" s="12"/>
      <c r="HV231" s="12"/>
      <c r="HW231" s="12"/>
      <c r="HX231" s="12"/>
      <c r="HY231" s="12"/>
      <c r="HZ231" s="12"/>
      <c r="IA231" s="12"/>
      <c r="IB231" s="12"/>
      <c r="IC231" s="12"/>
      <c r="ID231" s="12"/>
      <c r="IE231" s="12"/>
      <c r="IF231" s="12"/>
      <c r="IG231" s="12"/>
      <c r="IH231" s="12"/>
      <c r="II231" s="12"/>
      <c r="IJ231" s="12"/>
      <c r="IK231" s="12"/>
      <c r="IL231" s="12"/>
      <c r="IM231" s="12"/>
      <c r="IN231" s="12"/>
      <c r="IO231" s="12"/>
      <c r="IP231" s="12"/>
      <c r="IQ231" s="12"/>
      <c r="IR231" s="12"/>
      <c r="IS231" s="12"/>
      <c r="IT231" s="12"/>
      <c r="IU231" s="12"/>
      <c r="IV231" s="12"/>
      <c r="IW231" s="12"/>
      <c r="IX231" s="12"/>
      <c r="IY231" s="12"/>
      <c r="IZ231" s="12"/>
      <c r="JA231" s="12"/>
      <c r="JB231" s="12"/>
      <c r="JC231" s="12"/>
      <c r="JD231" s="12"/>
      <c r="JE231" s="12"/>
      <c r="JF231" s="12"/>
      <c r="JG231" s="12"/>
      <c r="JH231" s="12"/>
      <c r="JI231" s="12"/>
      <c r="JJ231" s="12"/>
      <c r="JK231" s="12"/>
      <c r="JL231" s="12"/>
      <c r="JM231" s="12"/>
      <c r="JN231" s="12"/>
      <c r="JO231" s="12"/>
      <c r="JP231" s="12"/>
      <c r="JQ231" s="12"/>
      <c r="JR231" s="12"/>
      <c r="JS231" s="12"/>
      <c r="JT231" s="12"/>
      <c r="JU231" s="12"/>
      <c r="JV231" s="12"/>
      <c r="JW231" s="12"/>
      <c r="JX231" s="12"/>
      <c r="JY231" s="12"/>
      <c r="JZ231" s="12"/>
      <c r="KA231" s="12"/>
      <c r="KB231" s="12"/>
      <c r="KC231" s="12"/>
      <c r="KD231" s="12"/>
      <c r="KE231" s="12"/>
      <c r="KF231" s="12"/>
      <c r="KG231" s="12"/>
      <c r="KH231" s="12"/>
      <c r="KI231" s="12"/>
      <c r="KJ231" s="12"/>
      <c r="KK231" s="12"/>
      <c r="KL231" s="12"/>
      <c r="KM231" s="12"/>
      <c r="KN231" s="12"/>
      <c r="KO231" s="12"/>
      <c r="KP231" s="12"/>
      <c r="KQ231" s="12"/>
      <c r="KR231" s="12"/>
      <c r="KS231" s="12"/>
      <c r="KT231" s="12"/>
      <c r="KU231" s="12"/>
      <c r="KV231" s="12"/>
      <c r="KW231" s="12"/>
      <c r="KX231" s="12"/>
      <c r="KY231" s="12"/>
      <c r="KZ231" s="12"/>
      <c r="LA231" s="12"/>
      <c r="LB231" s="12"/>
      <c r="LC231" s="12"/>
      <c r="LD231" s="12"/>
      <c r="LE231" s="12"/>
      <c r="LF231" s="12"/>
      <c r="LG231" s="12"/>
      <c r="LH231" s="12"/>
      <c r="LI231" s="12"/>
      <c r="LJ231" s="12"/>
      <c r="LK231" s="12"/>
      <c r="LL231" s="12"/>
      <c r="LM231" s="12"/>
      <c r="LN231" s="12"/>
      <c r="LO231" s="12"/>
      <c r="LP231" s="12"/>
      <c r="LQ231" s="12"/>
      <c r="LR231" s="12"/>
      <c r="LS231" s="12"/>
      <c r="LT231" s="12"/>
      <c r="LU231" s="12"/>
      <c r="LV231" s="12"/>
      <c r="LW231" s="12"/>
      <c r="LX231" s="12"/>
      <c r="LY231" s="12"/>
      <c r="LZ231" s="12"/>
      <c r="MA231" s="12"/>
      <c r="MB231" s="12"/>
      <c r="MC231" s="12"/>
      <c r="MD231" s="12"/>
      <c r="ME231" s="12"/>
      <c r="MF231" s="12"/>
      <c r="MG231" s="12"/>
      <c r="MH231" s="12"/>
      <c r="MI231" s="12"/>
      <c r="MJ231" s="12"/>
      <c r="MK231" s="12"/>
      <c r="ML231" s="12"/>
      <c r="MM231" s="12"/>
      <c r="MN231" s="12"/>
      <c r="MO231" s="12"/>
      <c r="MP231" s="12"/>
      <c r="MQ231" s="12"/>
      <c r="MR231" s="12"/>
      <c r="MS231" s="12"/>
      <c r="MT231" s="12"/>
      <c r="MU231" s="12"/>
      <c r="MV231" s="12"/>
      <c r="MW231" s="12"/>
      <c r="MX231" s="12"/>
      <c r="MY231" s="12"/>
      <c r="MZ231" s="12"/>
      <c r="NA231" s="12"/>
      <c r="NB231" s="12"/>
      <c r="NC231" s="12"/>
      <c r="ND231" s="12"/>
      <c r="NE231" s="12"/>
      <c r="NF231" s="12"/>
      <c r="NG231" s="12"/>
      <c r="NH231" s="12"/>
      <c r="NI231" s="12"/>
      <c r="NJ231" s="12"/>
      <c r="NK231" s="12"/>
      <c r="NL231" s="12"/>
      <c r="NM231" s="12"/>
      <c r="NN231" s="12"/>
      <c r="NO231" s="12"/>
      <c r="NP231" s="12"/>
      <c r="NQ231" s="12"/>
      <c r="NR231" s="12"/>
      <c r="NS231" s="12"/>
      <c r="NT231" s="12"/>
      <c r="NU231" s="12"/>
      <c r="NV231" s="12"/>
      <c r="NW231" s="12"/>
      <c r="NX231" s="12"/>
      <c r="NY231" s="12"/>
      <c r="NZ231" s="12"/>
      <c r="OA231" s="12"/>
      <c r="OB231" s="12"/>
      <c r="OC231" s="12"/>
      <c r="OD231" s="12"/>
      <c r="OE231" s="12"/>
      <c r="OF231" s="12"/>
      <c r="OG231" s="12"/>
      <c r="OH231" s="12"/>
      <c r="OI231" s="12"/>
      <c r="OJ231" s="12"/>
      <c r="OK231" s="12"/>
      <c r="OL231" s="12"/>
      <c r="OM231" s="12"/>
      <c r="ON231" s="12"/>
      <c r="OO231" s="12"/>
      <c r="OP231" s="12"/>
      <c r="OQ231" s="12"/>
      <c r="OR231" s="12"/>
      <c r="OS231" s="12"/>
      <c r="OT231" s="12"/>
      <c r="OU231" s="12"/>
      <c r="OV231" s="12"/>
      <c r="OW231" s="12"/>
      <c r="OX231" s="12"/>
      <c r="OY231" s="12"/>
      <c r="OZ231" s="12"/>
      <c r="PA231" s="12"/>
      <c r="PB231" s="12"/>
      <c r="PC231" s="12"/>
      <c r="PD231" s="12"/>
      <c r="PE231" s="12"/>
      <c r="PF231" s="12"/>
      <c r="PG231" s="12"/>
      <c r="PH231" s="12"/>
      <c r="PI231" s="12"/>
      <c r="PJ231" s="12"/>
      <c r="PK231" s="12"/>
      <c r="PL231" s="12"/>
      <c r="PM231" s="12"/>
      <c r="PN231" s="12"/>
      <c r="PO231" s="12"/>
      <c r="PP231" s="12"/>
      <c r="PQ231" s="12"/>
      <c r="PR231" s="12"/>
      <c r="PS231" s="12"/>
      <c r="PT231" s="12"/>
      <c r="PU231" s="12"/>
      <c r="PV231" s="12"/>
      <c r="PW231" s="12"/>
      <c r="PX231" s="12"/>
      <c r="PY231" s="12"/>
      <c r="PZ231" s="12"/>
      <c r="QA231" s="12"/>
      <c r="QB231" s="12"/>
      <c r="QC231" s="12"/>
      <c r="QD231" s="12"/>
      <c r="QE231" s="12"/>
      <c r="QF231" s="12"/>
      <c r="QG231" s="12"/>
      <c r="QH231" s="12"/>
      <c r="QI231" s="12"/>
      <c r="QJ231" s="12"/>
      <c r="QK231" s="12"/>
      <c r="QL231" s="12"/>
      <c r="QM231" s="12"/>
      <c r="QN231" s="12"/>
      <c r="QO231" s="12"/>
      <c r="QP231" s="12"/>
      <c r="QQ231" s="12"/>
      <c r="QR231" s="12"/>
      <c r="QS231" s="12"/>
      <c r="QT231" s="12"/>
      <c r="QU231" s="12"/>
      <c r="QV231" s="12"/>
      <c r="QW231" s="12"/>
      <c r="QX231" s="12"/>
      <c r="QY231" s="12"/>
      <c r="QZ231" s="12"/>
      <c r="RA231" s="12"/>
      <c r="RB231" s="12"/>
      <c r="RC231" s="12"/>
      <c r="RD231" s="12"/>
      <c r="RE231" s="12"/>
      <c r="RF231" s="12"/>
      <c r="RG231" s="12"/>
      <c r="RH231" s="12"/>
      <c r="RI231" s="12"/>
      <c r="RJ231" s="12"/>
      <c r="RK231" s="12"/>
      <c r="RL231" s="12"/>
      <c r="RM231" s="12"/>
      <c r="RN231" s="12"/>
      <c r="RO231" s="12"/>
      <c r="RP231" s="12"/>
      <c r="RQ231" s="12"/>
      <c r="RR231" s="12"/>
      <c r="RS231" s="12"/>
      <c r="RT231" s="12"/>
      <c r="RU231" s="12"/>
      <c r="RV231" s="12"/>
      <c r="RW231" s="12"/>
      <c r="RX231" s="12"/>
      <c r="RY231" s="12"/>
      <c r="RZ231" s="12"/>
      <c r="SA231" s="12"/>
      <c r="SB231" s="12"/>
      <c r="SC231" s="12"/>
      <c r="SD231" s="12"/>
      <c r="SE231" s="12"/>
      <c r="SF231" s="12"/>
      <c r="SG231" s="12"/>
      <c r="SH231" s="12"/>
      <c r="SI231" s="12"/>
      <c r="SJ231" s="12"/>
      <c r="SK231" s="12"/>
      <c r="SL231" s="12"/>
      <c r="SM231" s="12"/>
      <c r="SN231" s="12"/>
      <c r="SO231" s="12"/>
      <c r="SP231" s="12"/>
      <c r="SQ231" s="12"/>
      <c r="SR231" s="12"/>
      <c r="SS231" s="12"/>
      <c r="ST231" s="12"/>
      <c r="SU231" s="12"/>
      <c r="SV231" s="12"/>
      <c r="SW231" s="12"/>
      <c r="SX231" s="12"/>
      <c r="SY231" s="12"/>
      <c r="SZ231" s="12"/>
      <c r="TA231" s="12"/>
      <c r="TB231" s="12"/>
      <c r="TC231" s="12"/>
      <c r="TD231" s="12"/>
      <c r="TE231" s="12"/>
      <c r="TF231" s="12"/>
      <c r="TG231" s="12"/>
      <c r="TH231" s="12"/>
      <c r="TI231" s="12"/>
      <c r="TJ231" s="12"/>
      <c r="TK231" s="12"/>
      <c r="TL231" s="12"/>
      <c r="TM231" s="12"/>
      <c r="TN231" s="12"/>
      <c r="TO231" s="12"/>
      <c r="TP231" s="12"/>
      <c r="TQ231" s="12"/>
      <c r="TR231" s="12"/>
      <c r="TS231" s="12"/>
      <c r="TT231" s="12"/>
      <c r="TU231" s="12"/>
      <c r="TV231" s="12"/>
      <c r="TW231" s="12"/>
      <c r="TX231" s="12"/>
      <c r="TY231" s="12"/>
      <c r="TZ231" s="12"/>
      <c r="UA231" s="12"/>
      <c r="UB231" s="12"/>
      <c r="UC231" s="12"/>
      <c r="UD231" s="12"/>
      <c r="UE231" s="12"/>
      <c r="UF231" s="12"/>
      <c r="UG231" s="12"/>
      <c r="UH231" s="12"/>
      <c r="UI231" s="12"/>
      <c r="UJ231" s="12"/>
      <c r="UK231" s="12"/>
      <c r="UL231" s="12"/>
      <c r="UM231" s="12"/>
      <c r="UN231" s="12"/>
      <c r="UO231" s="12"/>
      <c r="UP231" s="12"/>
      <c r="UQ231" s="12"/>
      <c r="UR231" s="12"/>
      <c r="US231" s="12"/>
      <c r="UT231" s="12"/>
      <c r="UU231" s="12"/>
      <c r="UV231" s="12"/>
      <c r="UW231" s="12"/>
      <c r="UX231" s="12"/>
      <c r="UY231" s="12"/>
      <c r="UZ231" s="12"/>
      <c r="VA231" s="12"/>
      <c r="VB231" s="12"/>
      <c r="VC231" s="12"/>
      <c r="VD231" s="12"/>
      <c r="VE231" s="12"/>
      <c r="VF231" s="12"/>
      <c r="VG231" s="12"/>
      <c r="VH231" s="12"/>
      <c r="VI231" s="12"/>
      <c r="VJ231" s="12"/>
      <c r="VK231" s="12"/>
      <c r="VL231" s="12"/>
      <c r="VM231" s="12"/>
      <c r="VN231" s="12"/>
      <c r="VO231" s="12"/>
      <c r="VP231" s="12"/>
      <c r="VQ231" s="12"/>
      <c r="VR231" s="12"/>
      <c r="VS231" s="12"/>
      <c r="VT231" s="12"/>
      <c r="VU231" s="12"/>
      <c r="VV231" s="12"/>
      <c r="VW231" s="12"/>
      <c r="VX231" s="12"/>
      <c r="VY231" s="12"/>
      <c r="VZ231" s="12"/>
      <c r="WA231" s="12"/>
      <c r="WB231" s="12"/>
      <c r="WC231" s="12"/>
      <c r="WD231" s="12"/>
      <c r="WE231" s="12"/>
      <c r="WF231" s="12"/>
      <c r="WG231" s="12"/>
      <c r="WH231" s="12"/>
      <c r="WI231" s="12"/>
      <c r="WJ231" s="12"/>
      <c r="WK231" s="12"/>
      <c r="WL231" s="12"/>
      <c r="WM231" s="12"/>
      <c r="WN231" s="12"/>
      <c r="WO231" s="12"/>
      <c r="WP231" s="12"/>
      <c r="WQ231" s="12"/>
      <c r="WR231" s="12"/>
      <c r="WS231" s="12"/>
      <c r="WT231" s="12"/>
      <c r="WU231" s="12"/>
      <c r="WV231" s="12"/>
      <c r="WW231" s="12"/>
      <c r="WX231" s="12"/>
      <c r="WY231" s="12"/>
      <c r="WZ231" s="12"/>
      <c r="XA231" s="12"/>
      <c r="XB231" s="12"/>
      <c r="XC231" s="12"/>
      <c r="XD231" s="12"/>
      <c r="XE231" s="12"/>
      <c r="XF231" s="12"/>
      <c r="XG231" s="12"/>
      <c r="XH231" s="12"/>
      <c r="XI231" s="12"/>
      <c r="XJ231" s="12"/>
      <c r="XK231" s="12"/>
      <c r="XL231" s="12"/>
      <c r="XM231" s="12"/>
      <c r="XN231" s="12"/>
      <c r="XO231" s="12"/>
      <c r="XP231" s="12"/>
      <c r="XQ231" s="12"/>
      <c r="XR231" s="12"/>
      <c r="XS231" s="12"/>
      <c r="XT231" s="12"/>
      <c r="XU231" s="12"/>
      <c r="XV231" s="12"/>
      <c r="XW231" s="12"/>
      <c r="XX231" s="12"/>
      <c r="XY231" s="12"/>
      <c r="XZ231" s="12"/>
      <c r="YA231" s="12"/>
      <c r="YB231" s="12"/>
      <c r="YC231" s="12"/>
      <c r="YD231" s="12"/>
      <c r="YE231" s="12"/>
      <c r="YF231" s="12"/>
      <c r="YG231" s="12"/>
      <c r="YH231" s="12"/>
      <c r="YI231" s="12"/>
      <c r="YJ231" s="12"/>
      <c r="YK231" s="12"/>
      <c r="YL231" s="12"/>
      <c r="YM231" s="12"/>
      <c r="YN231" s="12"/>
      <c r="YO231" s="12"/>
      <c r="YP231" s="12"/>
      <c r="YQ231" s="12"/>
      <c r="YR231" s="12"/>
      <c r="YS231" s="12"/>
      <c r="YT231" s="12"/>
      <c r="YU231" s="12"/>
      <c r="YV231" s="12"/>
      <c r="YW231" s="12"/>
      <c r="YX231" s="12"/>
      <c r="YY231" s="12"/>
      <c r="YZ231" s="12"/>
      <c r="ZA231" s="12"/>
      <c r="ZB231" s="12"/>
      <c r="ZC231" s="12"/>
      <c r="ZD231" s="12"/>
      <c r="ZE231" s="12"/>
      <c r="ZF231" s="12"/>
      <c r="ZG231" s="12"/>
      <c r="ZH231" s="12"/>
      <c r="ZI231" s="12"/>
      <c r="ZJ231" s="12"/>
      <c r="ZK231" s="12"/>
      <c r="ZL231" s="12"/>
      <c r="ZM231" s="12"/>
      <c r="ZN231" s="12"/>
      <c r="ZO231" s="12"/>
      <c r="ZP231" s="12"/>
      <c r="ZQ231" s="12"/>
      <c r="ZR231" s="12"/>
      <c r="ZS231" s="12"/>
      <c r="ZT231" s="12"/>
      <c r="ZU231" s="12"/>
      <c r="ZV231" s="12"/>
      <c r="ZW231" s="12"/>
      <c r="ZX231" s="12"/>
      <c r="ZY231" s="12"/>
      <c r="ZZ231" s="12"/>
      <c r="AAA231" s="12"/>
      <c r="AAB231" s="12"/>
      <c r="AAC231" s="12"/>
      <c r="AAD231" s="12"/>
      <c r="AAE231" s="12"/>
      <c r="AAF231" s="12"/>
      <c r="AAG231" s="12"/>
      <c r="AAH231" s="12"/>
      <c r="AAI231" s="12"/>
      <c r="AAJ231" s="12"/>
      <c r="AAK231" s="12"/>
      <c r="AAL231" s="12"/>
      <c r="AAM231" s="12"/>
      <c r="AAN231" s="12"/>
      <c r="AAO231" s="12"/>
      <c r="AAP231" s="12"/>
      <c r="AAQ231" s="12"/>
      <c r="AAR231" s="12"/>
      <c r="AAS231" s="12"/>
      <c r="AAT231" s="12"/>
      <c r="AAU231" s="12"/>
      <c r="AAV231" s="12"/>
      <c r="AAW231" s="12"/>
      <c r="AAX231" s="12"/>
      <c r="AAY231" s="12"/>
      <c r="AAZ231" s="12"/>
      <c r="ABA231" s="12"/>
      <c r="ABB231" s="12"/>
      <c r="ABC231" s="12"/>
      <c r="ABD231" s="12"/>
      <c r="ABE231" s="12"/>
      <c r="ABF231" s="12"/>
      <c r="ABG231" s="12"/>
      <c r="ABH231" s="12"/>
      <c r="ABI231" s="12"/>
      <c r="ABJ231" s="12"/>
      <c r="ABK231" s="12"/>
      <c r="ABL231" s="12"/>
      <c r="ABM231" s="12"/>
      <c r="ABN231" s="12"/>
      <c r="ABO231" s="12"/>
      <c r="ABP231" s="12"/>
      <c r="ABQ231" s="12"/>
      <c r="ABR231" s="12"/>
      <c r="ABS231" s="12"/>
      <c r="ABT231" s="12"/>
      <c r="ABU231" s="12"/>
      <c r="ABV231" s="12"/>
      <c r="ABW231" s="12"/>
      <c r="ABX231" s="12"/>
      <c r="ABY231" s="12"/>
      <c r="ABZ231" s="12"/>
      <c r="ACA231" s="12"/>
      <c r="ACB231" s="12"/>
      <c r="ACC231" s="12"/>
      <c r="ACD231" s="12"/>
      <c r="ACE231" s="12"/>
      <c r="ACF231" s="12"/>
      <c r="ACG231" s="12"/>
      <c r="ACH231" s="12"/>
      <c r="ACI231" s="12"/>
      <c r="ACJ231" s="12"/>
      <c r="ACK231" s="12"/>
      <c r="ACL231" s="12"/>
      <c r="ACM231" s="12"/>
      <c r="ACN231" s="12"/>
      <c r="ACO231" s="12"/>
      <c r="ACP231" s="12"/>
      <c r="ACQ231" s="12"/>
      <c r="ACR231" s="12"/>
      <c r="ACS231" s="12"/>
      <c r="ACT231" s="12"/>
      <c r="ACU231" s="12"/>
      <c r="ACV231" s="12"/>
      <c r="ACW231" s="12"/>
      <c r="ACX231" s="12"/>
      <c r="ACY231" s="12"/>
      <c r="ACZ231" s="12"/>
      <c r="ADA231" s="12"/>
    </row>
    <row r="232" spans="1:781" s="99" customFormat="1" ht="27" customHeight="1" x14ac:dyDescent="0.3">
      <c r="A232" s="64">
        <v>3</v>
      </c>
      <c r="B232" s="44" t="s">
        <v>720</v>
      </c>
      <c r="C232" s="45" t="s">
        <v>73</v>
      </c>
      <c r="D232" s="46" t="s">
        <v>110</v>
      </c>
      <c r="E232" s="46" t="s">
        <v>411</v>
      </c>
      <c r="F232" s="46">
        <v>6</v>
      </c>
      <c r="G232" s="97" t="s">
        <v>721</v>
      </c>
      <c r="H232" s="46">
        <v>1</v>
      </c>
      <c r="I232" s="46" t="s">
        <v>46</v>
      </c>
      <c r="J232" s="46" t="s">
        <v>56</v>
      </c>
      <c r="K232" s="48">
        <v>1986</v>
      </c>
      <c r="L232" s="49">
        <v>31491</v>
      </c>
      <c r="M232" s="50"/>
      <c r="N232" s="51"/>
      <c r="O232" s="51"/>
      <c r="P232" s="52" t="s">
        <v>722</v>
      </c>
      <c r="Q232" s="53" t="s">
        <v>723</v>
      </c>
      <c r="R232" s="54"/>
      <c r="S232" s="55" t="str">
        <f t="shared" si="41"/>
        <v>Pb Zn</v>
      </c>
      <c r="T232" s="56"/>
      <c r="U232" s="56"/>
      <c r="V232" s="56"/>
      <c r="W232" s="56"/>
      <c r="X232" s="56"/>
      <c r="Y232" s="56"/>
      <c r="Z232" s="56"/>
      <c r="AA232" s="12"/>
      <c r="AB232" s="57">
        <f t="shared" si="52"/>
        <v>0</v>
      </c>
      <c r="AC232" s="57">
        <f t="shared" si="43"/>
        <v>0</v>
      </c>
      <c r="AD232" s="57">
        <f t="shared" si="44"/>
        <v>0</v>
      </c>
      <c r="AE232" s="57">
        <f t="shared" si="45"/>
        <v>0</v>
      </c>
      <c r="AF232" s="58"/>
      <c r="AG232" s="58">
        <f t="shared" si="49"/>
        <v>0</v>
      </c>
      <c r="AH232" s="58">
        <f t="shared" si="50"/>
        <v>0</v>
      </c>
      <c r="AI232" s="58">
        <f t="shared" si="51"/>
        <v>0</v>
      </c>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c r="CV232" s="12"/>
      <c r="CW232" s="12"/>
      <c r="CX232" s="12"/>
      <c r="CY232" s="12"/>
      <c r="CZ232" s="12"/>
      <c r="DA232" s="12"/>
      <c r="DB232" s="12"/>
      <c r="DC232" s="12"/>
      <c r="DD232" s="12"/>
      <c r="DE232" s="12"/>
      <c r="DF232" s="12"/>
      <c r="DG232" s="12"/>
      <c r="DH232" s="12"/>
      <c r="DI232" s="12"/>
      <c r="DJ232" s="12"/>
      <c r="DK232" s="12"/>
      <c r="DL232" s="12"/>
      <c r="DM232" s="12"/>
      <c r="DN232" s="12"/>
      <c r="DO232" s="12"/>
      <c r="DP232" s="12"/>
      <c r="DQ232" s="12"/>
      <c r="DR232" s="12"/>
      <c r="DS232" s="12"/>
      <c r="DT232" s="12"/>
      <c r="DU232" s="12"/>
      <c r="DV232" s="12"/>
      <c r="DW232" s="12"/>
      <c r="DX232" s="12"/>
      <c r="DY232" s="12"/>
      <c r="DZ232" s="12"/>
      <c r="EA232" s="12"/>
      <c r="EB232" s="12"/>
      <c r="EC232" s="12"/>
      <c r="ED232" s="12"/>
      <c r="EE232" s="12"/>
      <c r="EF232" s="12"/>
      <c r="EG232" s="12"/>
      <c r="EH232" s="12"/>
      <c r="EI232" s="12"/>
      <c r="EJ232" s="12"/>
      <c r="EK232" s="12"/>
      <c r="EL232" s="12"/>
      <c r="EM232" s="12"/>
      <c r="EN232" s="12"/>
      <c r="EO232" s="12"/>
      <c r="EP232" s="12"/>
      <c r="EQ232" s="12"/>
      <c r="ER232" s="12"/>
      <c r="ES232" s="12"/>
      <c r="ET232" s="12"/>
      <c r="EU232" s="12"/>
      <c r="EV232" s="12"/>
      <c r="EW232" s="12"/>
      <c r="EX232" s="12"/>
      <c r="EY232" s="12"/>
      <c r="EZ232" s="12"/>
      <c r="FA232" s="12"/>
      <c r="FB232" s="12"/>
      <c r="FC232" s="12"/>
      <c r="FD232" s="12"/>
      <c r="FE232" s="12"/>
      <c r="FF232" s="12"/>
      <c r="FG232" s="12"/>
      <c r="FH232" s="12"/>
      <c r="FI232" s="12"/>
      <c r="FJ232" s="12"/>
      <c r="FK232" s="12"/>
      <c r="FL232" s="12"/>
      <c r="FM232" s="12"/>
      <c r="FN232" s="12"/>
      <c r="FO232" s="12"/>
      <c r="FP232" s="12"/>
      <c r="FQ232" s="12"/>
      <c r="FR232" s="12"/>
      <c r="FS232" s="12"/>
      <c r="FT232" s="12"/>
      <c r="FU232" s="12"/>
      <c r="FV232" s="12"/>
      <c r="FW232" s="12"/>
      <c r="FX232" s="12"/>
      <c r="FY232" s="12"/>
      <c r="FZ232" s="12"/>
      <c r="GA232" s="12"/>
      <c r="GB232" s="12"/>
      <c r="GC232" s="12"/>
      <c r="GD232" s="12"/>
      <c r="GE232" s="12"/>
      <c r="GF232" s="12"/>
      <c r="GG232" s="12"/>
      <c r="GH232" s="12"/>
      <c r="GI232" s="12"/>
      <c r="GJ232" s="12"/>
      <c r="GK232" s="12"/>
      <c r="GL232" s="12"/>
      <c r="GM232" s="12"/>
      <c r="GN232" s="12"/>
      <c r="GO232" s="12"/>
      <c r="GP232" s="12"/>
      <c r="GQ232" s="12"/>
      <c r="GR232" s="12"/>
      <c r="GS232" s="12"/>
      <c r="GT232" s="12"/>
      <c r="GU232" s="12"/>
      <c r="GV232" s="12"/>
      <c r="GW232" s="12"/>
      <c r="GX232" s="12"/>
      <c r="GY232" s="12"/>
      <c r="GZ232" s="12"/>
      <c r="HA232" s="12"/>
      <c r="HB232" s="12"/>
      <c r="HC232" s="12"/>
      <c r="HD232" s="12"/>
      <c r="HE232" s="12"/>
      <c r="HF232" s="12"/>
      <c r="HG232" s="12"/>
      <c r="HH232" s="12"/>
      <c r="HI232" s="12"/>
      <c r="HJ232" s="12"/>
      <c r="HK232" s="12"/>
      <c r="HL232" s="12"/>
      <c r="HM232" s="12"/>
      <c r="HN232" s="12"/>
      <c r="HO232" s="12"/>
      <c r="HP232" s="12"/>
      <c r="HQ232" s="12"/>
      <c r="HR232" s="12"/>
      <c r="HS232" s="12"/>
      <c r="HT232" s="12"/>
      <c r="HU232" s="12"/>
      <c r="HV232" s="12"/>
      <c r="HW232" s="12"/>
      <c r="HX232" s="12"/>
      <c r="HY232" s="12"/>
      <c r="HZ232" s="12"/>
      <c r="IA232" s="12"/>
      <c r="IB232" s="12"/>
      <c r="IC232" s="12"/>
      <c r="ID232" s="12"/>
      <c r="IE232" s="12"/>
      <c r="IF232" s="12"/>
      <c r="IG232" s="12"/>
      <c r="IH232" s="12"/>
      <c r="II232" s="12"/>
      <c r="IJ232" s="12"/>
      <c r="IK232" s="12"/>
      <c r="IL232" s="12"/>
      <c r="IM232" s="12"/>
      <c r="IN232" s="12"/>
      <c r="IO232" s="12"/>
      <c r="IP232" s="12"/>
      <c r="IQ232" s="12"/>
      <c r="IR232" s="12"/>
      <c r="IS232" s="12"/>
      <c r="IT232" s="12"/>
      <c r="IU232" s="12"/>
      <c r="IV232" s="12"/>
      <c r="IW232" s="12"/>
      <c r="IX232" s="12"/>
      <c r="IY232" s="12"/>
      <c r="IZ232" s="12"/>
      <c r="JA232" s="12"/>
      <c r="JB232" s="12"/>
      <c r="JC232" s="12"/>
      <c r="JD232" s="12"/>
      <c r="JE232" s="12"/>
      <c r="JF232" s="12"/>
      <c r="JG232" s="12"/>
      <c r="JH232" s="12"/>
      <c r="JI232" s="12"/>
      <c r="JJ232" s="12"/>
      <c r="JK232" s="12"/>
      <c r="JL232" s="12"/>
      <c r="JM232" s="12"/>
      <c r="JN232" s="12"/>
      <c r="JO232" s="12"/>
      <c r="JP232" s="12"/>
      <c r="JQ232" s="12"/>
      <c r="JR232" s="12"/>
      <c r="JS232" s="12"/>
      <c r="JT232" s="12"/>
      <c r="JU232" s="12"/>
      <c r="JV232" s="12"/>
      <c r="JW232" s="12"/>
      <c r="JX232" s="12"/>
      <c r="JY232" s="12"/>
      <c r="JZ232" s="12"/>
      <c r="KA232" s="12"/>
      <c r="KB232" s="12"/>
      <c r="KC232" s="12"/>
      <c r="KD232" s="12"/>
      <c r="KE232" s="12"/>
      <c r="KF232" s="12"/>
      <c r="KG232" s="12"/>
      <c r="KH232" s="12"/>
      <c r="KI232" s="12"/>
      <c r="KJ232" s="12"/>
      <c r="KK232" s="12"/>
      <c r="KL232" s="12"/>
      <c r="KM232" s="12"/>
      <c r="KN232" s="12"/>
      <c r="KO232" s="12"/>
      <c r="KP232" s="12"/>
      <c r="KQ232" s="12"/>
      <c r="KR232" s="12"/>
      <c r="KS232" s="12"/>
      <c r="KT232" s="12"/>
      <c r="KU232" s="12"/>
      <c r="KV232" s="12"/>
      <c r="KW232" s="12"/>
      <c r="KX232" s="12"/>
      <c r="KY232" s="12"/>
      <c r="KZ232" s="12"/>
      <c r="LA232" s="12"/>
      <c r="LB232" s="12"/>
      <c r="LC232" s="12"/>
      <c r="LD232" s="12"/>
      <c r="LE232" s="12"/>
      <c r="LF232" s="12"/>
      <c r="LG232" s="12"/>
      <c r="LH232" s="12"/>
      <c r="LI232" s="12"/>
      <c r="LJ232" s="12"/>
      <c r="LK232" s="12"/>
      <c r="LL232" s="12"/>
      <c r="LM232" s="12"/>
      <c r="LN232" s="12"/>
      <c r="LO232" s="12"/>
      <c r="LP232" s="12"/>
      <c r="LQ232" s="12"/>
      <c r="LR232" s="12"/>
      <c r="LS232" s="12"/>
      <c r="LT232" s="12"/>
      <c r="LU232" s="12"/>
      <c r="LV232" s="12"/>
      <c r="LW232" s="12"/>
      <c r="LX232" s="12"/>
      <c r="LY232" s="12"/>
      <c r="LZ232" s="12"/>
      <c r="MA232" s="12"/>
      <c r="MB232" s="12"/>
      <c r="MC232" s="12"/>
      <c r="MD232" s="12"/>
      <c r="ME232" s="12"/>
      <c r="MF232" s="12"/>
      <c r="MG232" s="12"/>
      <c r="MH232" s="12"/>
      <c r="MI232" s="12"/>
      <c r="MJ232" s="12"/>
      <c r="MK232" s="12"/>
      <c r="ML232" s="12"/>
      <c r="MM232" s="12"/>
      <c r="MN232" s="12"/>
      <c r="MO232" s="12"/>
      <c r="MP232" s="12"/>
      <c r="MQ232" s="12"/>
      <c r="MR232" s="12"/>
      <c r="MS232" s="12"/>
      <c r="MT232" s="12"/>
      <c r="MU232" s="12"/>
      <c r="MV232" s="12"/>
      <c r="MW232" s="12"/>
      <c r="MX232" s="12"/>
      <c r="MY232" s="12"/>
      <c r="MZ232" s="12"/>
      <c r="NA232" s="12"/>
      <c r="NB232" s="12"/>
      <c r="NC232" s="12"/>
      <c r="ND232" s="12"/>
      <c r="NE232" s="12"/>
      <c r="NF232" s="12"/>
      <c r="NG232" s="12"/>
      <c r="NH232" s="12"/>
      <c r="NI232" s="12"/>
      <c r="NJ232" s="12"/>
      <c r="NK232" s="12"/>
      <c r="NL232" s="12"/>
      <c r="NM232" s="12"/>
      <c r="NN232" s="12"/>
      <c r="NO232" s="12"/>
      <c r="NP232" s="12"/>
      <c r="NQ232" s="12"/>
      <c r="NR232" s="12"/>
      <c r="NS232" s="12"/>
      <c r="NT232" s="12"/>
      <c r="NU232" s="12"/>
      <c r="NV232" s="12"/>
      <c r="NW232" s="12"/>
      <c r="NX232" s="12"/>
      <c r="NY232" s="12"/>
      <c r="NZ232" s="12"/>
      <c r="OA232" s="12"/>
      <c r="OB232" s="12"/>
      <c r="OC232" s="12"/>
      <c r="OD232" s="12"/>
      <c r="OE232" s="12"/>
      <c r="OF232" s="12"/>
      <c r="OG232" s="12"/>
      <c r="OH232" s="12"/>
      <c r="OI232" s="12"/>
      <c r="OJ232" s="12"/>
      <c r="OK232" s="12"/>
      <c r="OL232" s="12"/>
      <c r="OM232" s="12"/>
      <c r="ON232" s="12"/>
      <c r="OO232" s="12"/>
      <c r="OP232" s="12"/>
      <c r="OQ232" s="12"/>
      <c r="OR232" s="12"/>
      <c r="OS232" s="12"/>
      <c r="OT232" s="12"/>
      <c r="OU232" s="12"/>
      <c r="OV232" s="12"/>
      <c r="OW232" s="12"/>
      <c r="OX232" s="12"/>
      <c r="OY232" s="12"/>
      <c r="OZ232" s="12"/>
      <c r="PA232" s="12"/>
      <c r="PB232" s="12"/>
      <c r="PC232" s="12"/>
      <c r="PD232" s="12"/>
      <c r="PE232" s="12"/>
      <c r="PF232" s="12"/>
      <c r="PG232" s="12"/>
      <c r="PH232" s="12"/>
      <c r="PI232" s="12"/>
      <c r="PJ232" s="12"/>
      <c r="PK232" s="12"/>
      <c r="PL232" s="12"/>
      <c r="PM232" s="12"/>
      <c r="PN232" s="12"/>
      <c r="PO232" s="12"/>
      <c r="PP232" s="12"/>
      <c r="PQ232" s="12"/>
      <c r="PR232" s="12"/>
      <c r="PS232" s="12"/>
      <c r="PT232" s="12"/>
      <c r="PU232" s="12"/>
      <c r="PV232" s="12"/>
      <c r="PW232" s="12"/>
      <c r="PX232" s="12"/>
      <c r="PY232" s="12"/>
      <c r="PZ232" s="12"/>
      <c r="QA232" s="12"/>
      <c r="QB232" s="12"/>
      <c r="QC232" s="12"/>
      <c r="QD232" s="12"/>
      <c r="QE232" s="12"/>
      <c r="QF232" s="12"/>
      <c r="QG232" s="12"/>
      <c r="QH232" s="12"/>
      <c r="QI232" s="12"/>
      <c r="QJ232" s="12"/>
      <c r="QK232" s="12"/>
      <c r="QL232" s="12"/>
      <c r="QM232" s="12"/>
      <c r="QN232" s="12"/>
      <c r="QO232" s="12"/>
      <c r="QP232" s="12"/>
      <c r="QQ232" s="12"/>
      <c r="QR232" s="12"/>
      <c r="QS232" s="12"/>
      <c r="QT232" s="12"/>
      <c r="QU232" s="12"/>
      <c r="QV232" s="12"/>
      <c r="QW232" s="12"/>
      <c r="QX232" s="12"/>
      <c r="QY232" s="12"/>
      <c r="QZ232" s="12"/>
      <c r="RA232" s="12"/>
      <c r="RB232" s="12"/>
      <c r="RC232" s="12"/>
      <c r="RD232" s="12"/>
      <c r="RE232" s="12"/>
      <c r="RF232" s="12"/>
      <c r="RG232" s="12"/>
      <c r="RH232" s="12"/>
      <c r="RI232" s="12"/>
      <c r="RJ232" s="12"/>
      <c r="RK232" s="12"/>
      <c r="RL232" s="12"/>
      <c r="RM232" s="12"/>
      <c r="RN232" s="12"/>
      <c r="RO232" s="12"/>
      <c r="RP232" s="12"/>
      <c r="RQ232" s="12"/>
      <c r="RR232" s="12"/>
      <c r="RS232" s="12"/>
      <c r="RT232" s="12"/>
      <c r="RU232" s="12"/>
      <c r="RV232" s="12"/>
      <c r="RW232" s="12"/>
      <c r="RX232" s="12"/>
      <c r="RY232" s="12"/>
      <c r="RZ232" s="12"/>
      <c r="SA232" s="12"/>
      <c r="SB232" s="12"/>
      <c r="SC232" s="12"/>
      <c r="SD232" s="12"/>
      <c r="SE232" s="12"/>
      <c r="SF232" s="12"/>
      <c r="SG232" s="12"/>
      <c r="SH232" s="12"/>
      <c r="SI232" s="12"/>
      <c r="SJ232" s="12"/>
      <c r="SK232" s="12"/>
      <c r="SL232" s="12"/>
      <c r="SM232" s="12"/>
      <c r="SN232" s="12"/>
      <c r="SO232" s="12"/>
      <c r="SP232" s="12"/>
      <c r="SQ232" s="12"/>
      <c r="SR232" s="12"/>
      <c r="SS232" s="12"/>
      <c r="ST232" s="12"/>
      <c r="SU232" s="12"/>
      <c r="SV232" s="12"/>
      <c r="SW232" s="12"/>
      <c r="SX232" s="12"/>
      <c r="SY232" s="12"/>
      <c r="SZ232" s="12"/>
      <c r="TA232" s="12"/>
      <c r="TB232" s="12"/>
      <c r="TC232" s="12"/>
      <c r="TD232" s="12"/>
      <c r="TE232" s="12"/>
      <c r="TF232" s="12"/>
      <c r="TG232" s="12"/>
      <c r="TH232" s="12"/>
      <c r="TI232" s="12"/>
      <c r="TJ232" s="12"/>
      <c r="TK232" s="12"/>
      <c r="TL232" s="12"/>
      <c r="TM232" s="12"/>
      <c r="TN232" s="12"/>
      <c r="TO232" s="12"/>
      <c r="TP232" s="12"/>
      <c r="TQ232" s="12"/>
      <c r="TR232" s="12"/>
      <c r="TS232" s="12"/>
      <c r="TT232" s="12"/>
      <c r="TU232" s="12"/>
      <c r="TV232" s="12"/>
      <c r="TW232" s="12"/>
      <c r="TX232" s="12"/>
      <c r="TY232" s="12"/>
      <c r="TZ232" s="12"/>
      <c r="UA232" s="12"/>
      <c r="UB232" s="12"/>
      <c r="UC232" s="12"/>
      <c r="UD232" s="12"/>
      <c r="UE232" s="12"/>
      <c r="UF232" s="12"/>
      <c r="UG232" s="12"/>
      <c r="UH232" s="12"/>
      <c r="UI232" s="12"/>
      <c r="UJ232" s="12"/>
      <c r="UK232" s="12"/>
      <c r="UL232" s="12"/>
      <c r="UM232" s="12"/>
      <c r="UN232" s="12"/>
      <c r="UO232" s="12"/>
      <c r="UP232" s="12"/>
      <c r="UQ232" s="12"/>
      <c r="UR232" s="12"/>
      <c r="US232" s="12"/>
      <c r="UT232" s="12"/>
      <c r="UU232" s="12"/>
      <c r="UV232" s="12"/>
      <c r="UW232" s="12"/>
      <c r="UX232" s="12"/>
      <c r="UY232" s="12"/>
      <c r="UZ232" s="12"/>
      <c r="VA232" s="12"/>
      <c r="VB232" s="12"/>
      <c r="VC232" s="12"/>
      <c r="VD232" s="12"/>
      <c r="VE232" s="12"/>
      <c r="VF232" s="12"/>
      <c r="VG232" s="12"/>
      <c r="VH232" s="12"/>
      <c r="VI232" s="12"/>
      <c r="VJ232" s="12"/>
      <c r="VK232" s="12"/>
      <c r="VL232" s="12"/>
      <c r="VM232" s="12"/>
      <c r="VN232" s="12"/>
      <c r="VO232" s="12"/>
      <c r="VP232" s="12"/>
      <c r="VQ232" s="12"/>
      <c r="VR232" s="12"/>
      <c r="VS232" s="12"/>
      <c r="VT232" s="12"/>
      <c r="VU232" s="12"/>
      <c r="VV232" s="12"/>
      <c r="VW232" s="12"/>
      <c r="VX232" s="12"/>
      <c r="VY232" s="12"/>
      <c r="VZ232" s="12"/>
      <c r="WA232" s="12"/>
      <c r="WB232" s="12"/>
      <c r="WC232" s="12"/>
      <c r="WD232" s="12"/>
      <c r="WE232" s="12"/>
      <c r="WF232" s="12"/>
      <c r="WG232" s="12"/>
      <c r="WH232" s="12"/>
      <c r="WI232" s="12"/>
      <c r="WJ232" s="12"/>
      <c r="WK232" s="12"/>
      <c r="WL232" s="12"/>
      <c r="WM232" s="12"/>
      <c r="WN232" s="12"/>
      <c r="WO232" s="12"/>
      <c r="WP232" s="12"/>
      <c r="WQ232" s="12"/>
      <c r="WR232" s="12"/>
      <c r="WS232" s="12"/>
      <c r="WT232" s="12"/>
      <c r="WU232" s="12"/>
      <c r="WV232" s="12"/>
      <c r="WW232" s="12"/>
      <c r="WX232" s="12"/>
      <c r="WY232" s="12"/>
      <c r="WZ232" s="12"/>
      <c r="XA232" s="12"/>
      <c r="XB232" s="12"/>
      <c r="XC232" s="12"/>
      <c r="XD232" s="12"/>
      <c r="XE232" s="12"/>
      <c r="XF232" s="12"/>
      <c r="XG232" s="12"/>
      <c r="XH232" s="12"/>
      <c r="XI232" s="12"/>
      <c r="XJ232" s="12"/>
      <c r="XK232" s="12"/>
      <c r="XL232" s="12"/>
      <c r="XM232" s="12"/>
      <c r="XN232" s="12"/>
      <c r="XO232" s="12"/>
      <c r="XP232" s="12"/>
      <c r="XQ232" s="12"/>
      <c r="XR232" s="12"/>
      <c r="XS232" s="12"/>
      <c r="XT232" s="12"/>
      <c r="XU232" s="12"/>
      <c r="XV232" s="12"/>
      <c r="XW232" s="12"/>
      <c r="XX232" s="12"/>
      <c r="XY232" s="12"/>
      <c r="XZ232" s="12"/>
      <c r="YA232" s="12"/>
      <c r="YB232" s="12"/>
      <c r="YC232" s="12"/>
      <c r="YD232" s="12"/>
      <c r="YE232" s="12"/>
      <c r="YF232" s="12"/>
      <c r="YG232" s="12"/>
      <c r="YH232" s="12"/>
      <c r="YI232" s="12"/>
      <c r="YJ232" s="12"/>
      <c r="YK232" s="12"/>
      <c r="YL232" s="12"/>
      <c r="YM232" s="12"/>
      <c r="YN232" s="12"/>
      <c r="YO232" s="12"/>
      <c r="YP232" s="12"/>
      <c r="YQ232" s="12"/>
      <c r="YR232" s="12"/>
      <c r="YS232" s="12"/>
      <c r="YT232" s="12"/>
      <c r="YU232" s="12"/>
      <c r="YV232" s="12"/>
      <c r="YW232" s="12"/>
      <c r="YX232" s="12"/>
      <c r="YY232" s="12"/>
      <c r="YZ232" s="12"/>
      <c r="ZA232" s="12"/>
      <c r="ZB232" s="12"/>
      <c r="ZC232" s="12"/>
      <c r="ZD232" s="12"/>
      <c r="ZE232" s="12"/>
      <c r="ZF232" s="12"/>
      <c r="ZG232" s="12"/>
      <c r="ZH232" s="12"/>
      <c r="ZI232" s="12"/>
      <c r="ZJ232" s="12"/>
      <c r="ZK232" s="12"/>
      <c r="ZL232" s="12"/>
      <c r="ZM232" s="12"/>
      <c r="ZN232" s="12"/>
      <c r="ZO232" s="12"/>
      <c r="ZP232" s="12"/>
      <c r="ZQ232" s="12"/>
      <c r="ZR232" s="12"/>
      <c r="ZS232" s="12"/>
      <c r="ZT232" s="12"/>
      <c r="ZU232" s="12"/>
      <c r="ZV232" s="12"/>
      <c r="ZW232" s="12"/>
      <c r="ZX232" s="12"/>
      <c r="ZY232" s="12"/>
      <c r="ZZ232" s="12"/>
      <c r="AAA232" s="12"/>
      <c r="AAB232" s="12"/>
      <c r="AAC232" s="12"/>
      <c r="AAD232" s="12"/>
      <c r="AAE232" s="12"/>
      <c r="AAF232" s="12"/>
      <c r="AAG232" s="12"/>
      <c r="AAH232" s="12"/>
      <c r="AAI232" s="12"/>
      <c r="AAJ232" s="12"/>
      <c r="AAK232" s="12"/>
      <c r="AAL232" s="12"/>
      <c r="AAM232" s="12"/>
      <c r="AAN232" s="12"/>
      <c r="AAO232" s="12"/>
      <c r="AAP232" s="12"/>
      <c r="AAQ232" s="12"/>
      <c r="AAR232" s="12"/>
      <c r="AAS232" s="12"/>
      <c r="AAT232" s="12"/>
      <c r="AAU232" s="12"/>
      <c r="AAV232" s="12"/>
      <c r="AAW232" s="12"/>
      <c r="AAX232" s="12"/>
      <c r="AAY232" s="12"/>
      <c r="AAZ232" s="12"/>
      <c r="ABA232" s="12"/>
      <c r="ABB232" s="12"/>
      <c r="ABC232" s="12"/>
      <c r="ABD232" s="12"/>
      <c r="ABE232" s="12"/>
      <c r="ABF232" s="12"/>
      <c r="ABG232" s="12"/>
      <c r="ABH232" s="12"/>
      <c r="ABI232" s="12"/>
      <c r="ABJ232" s="12"/>
      <c r="ABK232" s="12"/>
      <c r="ABL232" s="12"/>
      <c r="ABM232" s="12"/>
      <c r="ABN232" s="12"/>
      <c r="ABO232" s="12"/>
      <c r="ABP232" s="12"/>
      <c r="ABQ232" s="12"/>
      <c r="ABR232" s="12"/>
      <c r="ABS232" s="12"/>
      <c r="ABT232" s="12"/>
      <c r="ABU232" s="12"/>
      <c r="ABV232" s="12"/>
      <c r="ABW232" s="12"/>
      <c r="ABX232" s="12"/>
      <c r="ABY232" s="12"/>
      <c r="ABZ232" s="12"/>
      <c r="ACA232" s="12"/>
      <c r="ACB232" s="12"/>
      <c r="ACC232" s="12"/>
      <c r="ACD232" s="12"/>
      <c r="ACE232" s="12"/>
      <c r="ACF232" s="12"/>
      <c r="ACG232" s="12"/>
      <c r="ACH232" s="12"/>
      <c r="ACI232" s="12"/>
      <c r="ACJ232" s="12"/>
      <c r="ACK232" s="12"/>
      <c r="ACL232" s="12"/>
      <c r="ACM232" s="12"/>
      <c r="ACN232" s="12"/>
      <c r="ACO232" s="12"/>
      <c r="ACP232" s="12"/>
      <c r="ACQ232" s="12"/>
      <c r="ACR232" s="12"/>
      <c r="ACS232" s="12"/>
      <c r="ACT232" s="12"/>
      <c r="ACU232" s="12"/>
      <c r="ACV232" s="12"/>
      <c r="ACW232" s="12"/>
      <c r="ACX232" s="12"/>
      <c r="ACY232" s="12"/>
      <c r="ACZ232" s="12"/>
      <c r="ADA232" s="12"/>
    </row>
    <row r="233" spans="1:781" s="99" customFormat="1" ht="15.6" x14ac:dyDescent="0.3">
      <c r="A233" s="61">
        <v>2</v>
      </c>
      <c r="B233" s="44" t="s">
        <v>724</v>
      </c>
      <c r="C233" s="45" t="s">
        <v>155</v>
      </c>
      <c r="D233" s="46"/>
      <c r="E233" s="46"/>
      <c r="F233" s="46"/>
      <c r="G233" s="97"/>
      <c r="H233" s="46">
        <v>1</v>
      </c>
      <c r="I233" s="46" t="s">
        <v>41</v>
      </c>
      <c r="J233" s="46" t="s">
        <v>95</v>
      </c>
      <c r="K233" s="48">
        <v>1986</v>
      </c>
      <c r="L233" s="109">
        <v>1986</v>
      </c>
      <c r="M233" s="50"/>
      <c r="N233" s="51"/>
      <c r="O233" s="51">
        <v>19</v>
      </c>
      <c r="P233" s="52" t="s">
        <v>42</v>
      </c>
      <c r="Q233" s="53"/>
      <c r="R233" s="54"/>
      <c r="S233" s="55" t="str">
        <f t="shared" si="41"/>
        <v>Fe</v>
      </c>
      <c r="T233" s="56"/>
      <c r="U233" s="56"/>
      <c r="V233" s="56"/>
      <c r="W233" s="56"/>
      <c r="X233" s="56"/>
      <c r="Y233" s="56"/>
      <c r="Z233" s="56"/>
      <c r="AA233" s="12"/>
      <c r="AB233" s="57">
        <f t="shared" si="52"/>
        <v>0</v>
      </c>
      <c r="AC233" s="57">
        <f t="shared" si="43"/>
        <v>0</v>
      </c>
      <c r="AD233" s="57">
        <f t="shared" si="44"/>
        <v>1.3571428571428572</v>
      </c>
      <c r="AE233" s="57">
        <f t="shared" si="45"/>
        <v>1.3571428571428572</v>
      </c>
      <c r="AF233" s="58"/>
      <c r="AG233" s="58">
        <f t="shared" si="49"/>
        <v>0</v>
      </c>
      <c r="AH233" s="58">
        <f t="shared" si="50"/>
        <v>1.3571428571428572</v>
      </c>
      <c r="AI233" s="58">
        <f t="shared" si="51"/>
        <v>0</v>
      </c>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c r="CV233" s="12"/>
      <c r="CW233" s="12"/>
      <c r="CX233" s="12"/>
      <c r="CY233" s="12"/>
      <c r="CZ233" s="12"/>
      <c r="DA233" s="12"/>
      <c r="DB233" s="12"/>
      <c r="DC233" s="12"/>
      <c r="DD233" s="12"/>
      <c r="DE233" s="12"/>
      <c r="DF233" s="12"/>
      <c r="DG233" s="12"/>
      <c r="DH233" s="12"/>
      <c r="DI233" s="12"/>
      <c r="DJ233" s="12"/>
      <c r="DK233" s="12"/>
      <c r="DL233" s="12"/>
      <c r="DM233" s="12"/>
      <c r="DN233" s="12"/>
      <c r="DO233" s="12"/>
      <c r="DP233" s="12"/>
      <c r="DQ233" s="12"/>
      <c r="DR233" s="12"/>
      <c r="DS233" s="12"/>
      <c r="DT233" s="12"/>
      <c r="DU233" s="12"/>
      <c r="DV233" s="12"/>
      <c r="DW233" s="12"/>
      <c r="DX233" s="12"/>
      <c r="DY233" s="12"/>
      <c r="DZ233" s="12"/>
      <c r="EA233" s="12"/>
      <c r="EB233" s="12"/>
      <c r="EC233" s="12"/>
      <c r="ED233" s="12"/>
      <c r="EE233" s="12"/>
      <c r="EF233" s="12"/>
      <c r="EG233" s="12"/>
      <c r="EH233" s="12"/>
      <c r="EI233" s="12"/>
      <c r="EJ233" s="12"/>
      <c r="EK233" s="12"/>
      <c r="EL233" s="12"/>
      <c r="EM233" s="12"/>
      <c r="EN233" s="12"/>
      <c r="EO233" s="12"/>
      <c r="EP233" s="12"/>
      <c r="EQ233" s="12"/>
      <c r="ER233" s="12"/>
      <c r="ES233" s="12"/>
      <c r="ET233" s="12"/>
      <c r="EU233" s="12"/>
      <c r="EV233" s="12"/>
      <c r="EW233" s="12"/>
      <c r="EX233" s="12"/>
      <c r="EY233" s="12"/>
      <c r="EZ233" s="12"/>
      <c r="FA233" s="12"/>
      <c r="FB233" s="12"/>
      <c r="FC233" s="12"/>
      <c r="FD233" s="12"/>
      <c r="FE233" s="12"/>
      <c r="FF233" s="12"/>
      <c r="FG233" s="12"/>
      <c r="FH233" s="12"/>
      <c r="FI233" s="12"/>
      <c r="FJ233" s="12"/>
      <c r="FK233" s="12"/>
      <c r="FL233" s="12"/>
      <c r="FM233" s="12"/>
      <c r="FN233" s="12"/>
      <c r="FO233" s="12"/>
      <c r="FP233" s="12"/>
      <c r="FQ233" s="12"/>
      <c r="FR233" s="12"/>
      <c r="FS233" s="12"/>
      <c r="FT233" s="12"/>
      <c r="FU233" s="12"/>
      <c r="FV233" s="12"/>
      <c r="FW233" s="12"/>
      <c r="FX233" s="12"/>
      <c r="FY233" s="12"/>
      <c r="FZ233" s="12"/>
      <c r="GA233" s="12"/>
      <c r="GB233" s="12"/>
      <c r="GC233" s="12"/>
      <c r="GD233" s="12"/>
      <c r="GE233" s="12"/>
      <c r="GF233" s="12"/>
      <c r="GG233" s="12"/>
      <c r="GH233" s="12"/>
      <c r="GI233" s="12"/>
      <c r="GJ233" s="12"/>
      <c r="GK233" s="12"/>
      <c r="GL233" s="12"/>
      <c r="GM233" s="12"/>
      <c r="GN233" s="12"/>
      <c r="GO233" s="12"/>
      <c r="GP233" s="12"/>
      <c r="GQ233" s="12"/>
      <c r="GR233" s="12"/>
      <c r="GS233" s="12"/>
      <c r="GT233" s="12"/>
      <c r="GU233" s="12"/>
      <c r="GV233" s="12"/>
      <c r="GW233" s="12"/>
      <c r="GX233" s="12"/>
      <c r="GY233" s="12"/>
      <c r="GZ233" s="12"/>
      <c r="HA233" s="12"/>
      <c r="HB233" s="12"/>
      <c r="HC233" s="12"/>
      <c r="HD233" s="12"/>
      <c r="HE233" s="12"/>
      <c r="HF233" s="12"/>
      <c r="HG233" s="12"/>
      <c r="HH233" s="12"/>
      <c r="HI233" s="12"/>
      <c r="HJ233" s="12"/>
      <c r="HK233" s="12"/>
      <c r="HL233" s="12"/>
      <c r="HM233" s="12"/>
      <c r="HN233" s="12"/>
      <c r="HO233" s="12"/>
      <c r="HP233" s="12"/>
      <c r="HQ233" s="12"/>
      <c r="HR233" s="12"/>
      <c r="HS233" s="12"/>
      <c r="HT233" s="12"/>
      <c r="HU233" s="12"/>
      <c r="HV233" s="12"/>
      <c r="HW233" s="12"/>
      <c r="HX233" s="12"/>
      <c r="HY233" s="12"/>
      <c r="HZ233" s="12"/>
      <c r="IA233" s="12"/>
      <c r="IB233" s="12"/>
      <c r="IC233" s="12"/>
      <c r="ID233" s="12"/>
      <c r="IE233" s="12"/>
      <c r="IF233" s="12"/>
      <c r="IG233" s="12"/>
      <c r="IH233" s="12"/>
      <c r="II233" s="12"/>
      <c r="IJ233" s="12"/>
      <c r="IK233" s="12"/>
      <c r="IL233" s="12"/>
      <c r="IM233" s="12"/>
      <c r="IN233" s="12"/>
      <c r="IO233" s="12"/>
      <c r="IP233" s="12"/>
      <c r="IQ233" s="12"/>
      <c r="IR233" s="12"/>
      <c r="IS233" s="12"/>
      <c r="IT233" s="12"/>
      <c r="IU233" s="12"/>
      <c r="IV233" s="12"/>
      <c r="IW233" s="12"/>
      <c r="IX233" s="12"/>
      <c r="IY233" s="12"/>
      <c r="IZ233" s="12"/>
      <c r="JA233" s="12"/>
      <c r="JB233" s="12"/>
      <c r="JC233" s="12"/>
      <c r="JD233" s="12"/>
      <c r="JE233" s="12"/>
      <c r="JF233" s="12"/>
      <c r="JG233" s="12"/>
      <c r="JH233" s="12"/>
      <c r="JI233" s="12"/>
      <c r="JJ233" s="12"/>
      <c r="JK233" s="12"/>
      <c r="JL233" s="12"/>
      <c r="JM233" s="12"/>
      <c r="JN233" s="12"/>
      <c r="JO233" s="12"/>
      <c r="JP233" s="12"/>
      <c r="JQ233" s="12"/>
      <c r="JR233" s="12"/>
      <c r="JS233" s="12"/>
      <c r="JT233" s="12"/>
      <c r="JU233" s="12"/>
      <c r="JV233" s="12"/>
      <c r="JW233" s="12"/>
      <c r="JX233" s="12"/>
      <c r="JY233" s="12"/>
      <c r="JZ233" s="12"/>
      <c r="KA233" s="12"/>
      <c r="KB233" s="12"/>
      <c r="KC233" s="12"/>
      <c r="KD233" s="12"/>
      <c r="KE233" s="12"/>
      <c r="KF233" s="12"/>
      <c r="KG233" s="12"/>
      <c r="KH233" s="12"/>
      <c r="KI233" s="12"/>
      <c r="KJ233" s="12"/>
      <c r="KK233" s="12"/>
      <c r="KL233" s="12"/>
      <c r="KM233" s="12"/>
      <c r="KN233" s="12"/>
      <c r="KO233" s="12"/>
      <c r="KP233" s="12"/>
      <c r="KQ233" s="12"/>
      <c r="KR233" s="12"/>
      <c r="KS233" s="12"/>
      <c r="KT233" s="12"/>
      <c r="KU233" s="12"/>
      <c r="KV233" s="12"/>
      <c r="KW233" s="12"/>
      <c r="KX233" s="12"/>
      <c r="KY233" s="12"/>
      <c r="KZ233" s="12"/>
      <c r="LA233" s="12"/>
      <c r="LB233" s="12"/>
      <c r="LC233" s="12"/>
      <c r="LD233" s="12"/>
      <c r="LE233" s="12"/>
      <c r="LF233" s="12"/>
      <c r="LG233" s="12"/>
      <c r="LH233" s="12"/>
      <c r="LI233" s="12"/>
      <c r="LJ233" s="12"/>
      <c r="LK233" s="12"/>
      <c r="LL233" s="12"/>
      <c r="LM233" s="12"/>
      <c r="LN233" s="12"/>
      <c r="LO233" s="12"/>
      <c r="LP233" s="12"/>
      <c r="LQ233" s="12"/>
      <c r="LR233" s="12"/>
      <c r="LS233" s="12"/>
      <c r="LT233" s="12"/>
      <c r="LU233" s="12"/>
      <c r="LV233" s="12"/>
      <c r="LW233" s="12"/>
      <c r="LX233" s="12"/>
      <c r="LY233" s="12"/>
      <c r="LZ233" s="12"/>
      <c r="MA233" s="12"/>
      <c r="MB233" s="12"/>
      <c r="MC233" s="12"/>
      <c r="MD233" s="12"/>
      <c r="ME233" s="12"/>
      <c r="MF233" s="12"/>
      <c r="MG233" s="12"/>
      <c r="MH233" s="12"/>
      <c r="MI233" s="12"/>
      <c r="MJ233" s="12"/>
      <c r="MK233" s="12"/>
      <c r="ML233" s="12"/>
      <c r="MM233" s="12"/>
      <c r="MN233" s="12"/>
      <c r="MO233" s="12"/>
      <c r="MP233" s="12"/>
      <c r="MQ233" s="12"/>
      <c r="MR233" s="12"/>
      <c r="MS233" s="12"/>
      <c r="MT233" s="12"/>
      <c r="MU233" s="12"/>
      <c r="MV233" s="12"/>
      <c r="MW233" s="12"/>
      <c r="MX233" s="12"/>
      <c r="MY233" s="12"/>
      <c r="MZ233" s="12"/>
      <c r="NA233" s="12"/>
      <c r="NB233" s="12"/>
      <c r="NC233" s="12"/>
      <c r="ND233" s="12"/>
      <c r="NE233" s="12"/>
      <c r="NF233" s="12"/>
      <c r="NG233" s="12"/>
      <c r="NH233" s="12"/>
      <c r="NI233" s="12"/>
      <c r="NJ233" s="12"/>
      <c r="NK233" s="12"/>
      <c r="NL233" s="12"/>
      <c r="NM233" s="12"/>
      <c r="NN233" s="12"/>
      <c r="NO233" s="12"/>
      <c r="NP233" s="12"/>
      <c r="NQ233" s="12"/>
      <c r="NR233" s="12"/>
      <c r="NS233" s="12"/>
      <c r="NT233" s="12"/>
      <c r="NU233" s="12"/>
      <c r="NV233" s="12"/>
      <c r="NW233" s="12"/>
      <c r="NX233" s="12"/>
      <c r="NY233" s="12"/>
      <c r="NZ233" s="12"/>
      <c r="OA233" s="12"/>
      <c r="OB233" s="12"/>
      <c r="OC233" s="12"/>
      <c r="OD233" s="12"/>
      <c r="OE233" s="12"/>
      <c r="OF233" s="12"/>
      <c r="OG233" s="12"/>
      <c r="OH233" s="12"/>
      <c r="OI233" s="12"/>
      <c r="OJ233" s="12"/>
      <c r="OK233" s="12"/>
      <c r="OL233" s="12"/>
      <c r="OM233" s="12"/>
      <c r="ON233" s="12"/>
      <c r="OO233" s="12"/>
      <c r="OP233" s="12"/>
      <c r="OQ233" s="12"/>
      <c r="OR233" s="12"/>
      <c r="OS233" s="12"/>
      <c r="OT233" s="12"/>
      <c r="OU233" s="12"/>
      <c r="OV233" s="12"/>
      <c r="OW233" s="12"/>
      <c r="OX233" s="12"/>
      <c r="OY233" s="12"/>
      <c r="OZ233" s="12"/>
      <c r="PA233" s="12"/>
      <c r="PB233" s="12"/>
      <c r="PC233" s="12"/>
      <c r="PD233" s="12"/>
      <c r="PE233" s="12"/>
      <c r="PF233" s="12"/>
      <c r="PG233" s="12"/>
      <c r="PH233" s="12"/>
      <c r="PI233" s="12"/>
      <c r="PJ233" s="12"/>
      <c r="PK233" s="12"/>
      <c r="PL233" s="12"/>
      <c r="PM233" s="12"/>
      <c r="PN233" s="12"/>
      <c r="PO233" s="12"/>
      <c r="PP233" s="12"/>
      <c r="PQ233" s="12"/>
      <c r="PR233" s="12"/>
      <c r="PS233" s="12"/>
      <c r="PT233" s="12"/>
      <c r="PU233" s="12"/>
      <c r="PV233" s="12"/>
      <c r="PW233" s="12"/>
      <c r="PX233" s="12"/>
      <c r="PY233" s="12"/>
      <c r="PZ233" s="12"/>
      <c r="QA233" s="12"/>
      <c r="QB233" s="12"/>
      <c r="QC233" s="12"/>
      <c r="QD233" s="12"/>
      <c r="QE233" s="12"/>
      <c r="QF233" s="12"/>
      <c r="QG233" s="12"/>
      <c r="QH233" s="12"/>
      <c r="QI233" s="12"/>
      <c r="QJ233" s="12"/>
      <c r="QK233" s="12"/>
      <c r="QL233" s="12"/>
      <c r="QM233" s="12"/>
      <c r="QN233" s="12"/>
      <c r="QO233" s="12"/>
      <c r="QP233" s="12"/>
      <c r="QQ233" s="12"/>
      <c r="QR233" s="12"/>
      <c r="QS233" s="12"/>
      <c r="QT233" s="12"/>
      <c r="QU233" s="12"/>
      <c r="QV233" s="12"/>
      <c r="QW233" s="12"/>
      <c r="QX233" s="12"/>
      <c r="QY233" s="12"/>
      <c r="QZ233" s="12"/>
      <c r="RA233" s="12"/>
      <c r="RB233" s="12"/>
      <c r="RC233" s="12"/>
      <c r="RD233" s="12"/>
      <c r="RE233" s="12"/>
      <c r="RF233" s="12"/>
      <c r="RG233" s="12"/>
      <c r="RH233" s="12"/>
      <c r="RI233" s="12"/>
      <c r="RJ233" s="12"/>
      <c r="RK233" s="12"/>
      <c r="RL233" s="12"/>
      <c r="RM233" s="12"/>
      <c r="RN233" s="12"/>
      <c r="RO233" s="12"/>
      <c r="RP233" s="12"/>
      <c r="RQ233" s="12"/>
      <c r="RR233" s="12"/>
      <c r="RS233" s="12"/>
      <c r="RT233" s="12"/>
      <c r="RU233" s="12"/>
      <c r="RV233" s="12"/>
      <c r="RW233" s="12"/>
      <c r="RX233" s="12"/>
      <c r="RY233" s="12"/>
      <c r="RZ233" s="12"/>
      <c r="SA233" s="12"/>
      <c r="SB233" s="12"/>
      <c r="SC233" s="12"/>
      <c r="SD233" s="12"/>
      <c r="SE233" s="12"/>
      <c r="SF233" s="12"/>
      <c r="SG233" s="12"/>
      <c r="SH233" s="12"/>
      <c r="SI233" s="12"/>
      <c r="SJ233" s="12"/>
      <c r="SK233" s="12"/>
      <c r="SL233" s="12"/>
      <c r="SM233" s="12"/>
      <c r="SN233" s="12"/>
      <c r="SO233" s="12"/>
      <c r="SP233" s="12"/>
      <c r="SQ233" s="12"/>
      <c r="SR233" s="12"/>
      <c r="SS233" s="12"/>
      <c r="ST233" s="12"/>
      <c r="SU233" s="12"/>
      <c r="SV233" s="12"/>
      <c r="SW233" s="12"/>
      <c r="SX233" s="12"/>
      <c r="SY233" s="12"/>
      <c r="SZ233" s="12"/>
      <c r="TA233" s="12"/>
      <c r="TB233" s="12"/>
      <c r="TC233" s="12"/>
      <c r="TD233" s="12"/>
      <c r="TE233" s="12"/>
      <c r="TF233" s="12"/>
      <c r="TG233" s="12"/>
      <c r="TH233" s="12"/>
      <c r="TI233" s="12"/>
      <c r="TJ233" s="12"/>
      <c r="TK233" s="12"/>
      <c r="TL233" s="12"/>
      <c r="TM233" s="12"/>
      <c r="TN233" s="12"/>
      <c r="TO233" s="12"/>
      <c r="TP233" s="12"/>
      <c r="TQ233" s="12"/>
      <c r="TR233" s="12"/>
      <c r="TS233" s="12"/>
      <c r="TT233" s="12"/>
      <c r="TU233" s="12"/>
      <c r="TV233" s="12"/>
      <c r="TW233" s="12"/>
      <c r="TX233" s="12"/>
      <c r="TY233" s="12"/>
      <c r="TZ233" s="12"/>
      <c r="UA233" s="12"/>
      <c r="UB233" s="12"/>
      <c r="UC233" s="12"/>
      <c r="UD233" s="12"/>
      <c r="UE233" s="12"/>
      <c r="UF233" s="12"/>
      <c r="UG233" s="12"/>
      <c r="UH233" s="12"/>
      <c r="UI233" s="12"/>
      <c r="UJ233" s="12"/>
      <c r="UK233" s="12"/>
      <c r="UL233" s="12"/>
      <c r="UM233" s="12"/>
      <c r="UN233" s="12"/>
      <c r="UO233" s="12"/>
      <c r="UP233" s="12"/>
      <c r="UQ233" s="12"/>
      <c r="UR233" s="12"/>
      <c r="US233" s="12"/>
      <c r="UT233" s="12"/>
      <c r="UU233" s="12"/>
      <c r="UV233" s="12"/>
      <c r="UW233" s="12"/>
      <c r="UX233" s="12"/>
      <c r="UY233" s="12"/>
      <c r="UZ233" s="12"/>
      <c r="VA233" s="12"/>
      <c r="VB233" s="12"/>
      <c r="VC233" s="12"/>
      <c r="VD233" s="12"/>
      <c r="VE233" s="12"/>
      <c r="VF233" s="12"/>
      <c r="VG233" s="12"/>
      <c r="VH233" s="12"/>
      <c r="VI233" s="12"/>
      <c r="VJ233" s="12"/>
      <c r="VK233" s="12"/>
      <c r="VL233" s="12"/>
      <c r="VM233" s="12"/>
      <c r="VN233" s="12"/>
      <c r="VO233" s="12"/>
      <c r="VP233" s="12"/>
      <c r="VQ233" s="12"/>
      <c r="VR233" s="12"/>
      <c r="VS233" s="12"/>
      <c r="VT233" s="12"/>
      <c r="VU233" s="12"/>
      <c r="VV233" s="12"/>
      <c r="VW233" s="12"/>
      <c r="VX233" s="12"/>
      <c r="VY233" s="12"/>
      <c r="VZ233" s="12"/>
      <c r="WA233" s="12"/>
      <c r="WB233" s="12"/>
      <c r="WC233" s="12"/>
      <c r="WD233" s="12"/>
      <c r="WE233" s="12"/>
      <c r="WF233" s="12"/>
      <c r="WG233" s="12"/>
      <c r="WH233" s="12"/>
      <c r="WI233" s="12"/>
      <c r="WJ233" s="12"/>
      <c r="WK233" s="12"/>
      <c r="WL233" s="12"/>
      <c r="WM233" s="12"/>
      <c r="WN233" s="12"/>
      <c r="WO233" s="12"/>
      <c r="WP233" s="12"/>
      <c r="WQ233" s="12"/>
      <c r="WR233" s="12"/>
      <c r="WS233" s="12"/>
      <c r="WT233" s="12"/>
      <c r="WU233" s="12"/>
      <c r="WV233" s="12"/>
      <c r="WW233" s="12"/>
      <c r="WX233" s="12"/>
      <c r="WY233" s="12"/>
      <c r="WZ233" s="12"/>
      <c r="XA233" s="12"/>
      <c r="XB233" s="12"/>
      <c r="XC233" s="12"/>
      <c r="XD233" s="12"/>
      <c r="XE233" s="12"/>
      <c r="XF233" s="12"/>
      <c r="XG233" s="12"/>
      <c r="XH233" s="12"/>
      <c r="XI233" s="12"/>
      <c r="XJ233" s="12"/>
      <c r="XK233" s="12"/>
      <c r="XL233" s="12"/>
      <c r="XM233" s="12"/>
      <c r="XN233" s="12"/>
      <c r="XO233" s="12"/>
      <c r="XP233" s="12"/>
      <c r="XQ233" s="12"/>
      <c r="XR233" s="12"/>
      <c r="XS233" s="12"/>
      <c r="XT233" s="12"/>
      <c r="XU233" s="12"/>
      <c r="XV233" s="12"/>
      <c r="XW233" s="12"/>
      <c r="XX233" s="12"/>
      <c r="XY233" s="12"/>
      <c r="XZ233" s="12"/>
      <c r="YA233" s="12"/>
      <c r="YB233" s="12"/>
      <c r="YC233" s="12"/>
      <c r="YD233" s="12"/>
      <c r="YE233" s="12"/>
      <c r="YF233" s="12"/>
      <c r="YG233" s="12"/>
      <c r="YH233" s="12"/>
      <c r="YI233" s="12"/>
      <c r="YJ233" s="12"/>
      <c r="YK233" s="12"/>
      <c r="YL233" s="12"/>
      <c r="YM233" s="12"/>
      <c r="YN233" s="12"/>
      <c r="YO233" s="12"/>
      <c r="YP233" s="12"/>
      <c r="YQ233" s="12"/>
      <c r="YR233" s="12"/>
      <c r="YS233" s="12"/>
      <c r="YT233" s="12"/>
      <c r="YU233" s="12"/>
      <c r="YV233" s="12"/>
      <c r="YW233" s="12"/>
      <c r="YX233" s="12"/>
      <c r="YY233" s="12"/>
      <c r="YZ233" s="12"/>
      <c r="ZA233" s="12"/>
      <c r="ZB233" s="12"/>
      <c r="ZC233" s="12"/>
      <c r="ZD233" s="12"/>
      <c r="ZE233" s="12"/>
      <c r="ZF233" s="12"/>
      <c r="ZG233" s="12"/>
      <c r="ZH233" s="12"/>
      <c r="ZI233" s="12"/>
      <c r="ZJ233" s="12"/>
      <c r="ZK233" s="12"/>
      <c r="ZL233" s="12"/>
      <c r="ZM233" s="12"/>
      <c r="ZN233" s="12"/>
      <c r="ZO233" s="12"/>
      <c r="ZP233" s="12"/>
      <c r="ZQ233" s="12"/>
      <c r="ZR233" s="12"/>
      <c r="ZS233" s="12"/>
      <c r="ZT233" s="12"/>
      <c r="ZU233" s="12"/>
      <c r="ZV233" s="12"/>
      <c r="ZW233" s="12"/>
      <c r="ZX233" s="12"/>
      <c r="ZY233" s="12"/>
      <c r="ZZ233" s="12"/>
      <c r="AAA233" s="12"/>
      <c r="AAB233" s="12"/>
      <c r="AAC233" s="12"/>
      <c r="AAD233" s="12"/>
      <c r="AAE233" s="12"/>
      <c r="AAF233" s="12"/>
      <c r="AAG233" s="12"/>
      <c r="AAH233" s="12"/>
      <c r="AAI233" s="12"/>
      <c r="AAJ233" s="12"/>
      <c r="AAK233" s="12"/>
      <c r="AAL233" s="12"/>
      <c r="AAM233" s="12"/>
      <c r="AAN233" s="12"/>
      <c r="AAO233" s="12"/>
      <c r="AAP233" s="12"/>
      <c r="AAQ233" s="12"/>
      <c r="AAR233" s="12"/>
      <c r="AAS233" s="12"/>
      <c r="AAT233" s="12"/>
      <c r="AAU233" s="12"/>
      <c r="AAV233" s="12"/>
      <c r="AAW233" s="12"/>
      <c r="AAX233" s="12"/>
      <c r="AAY233" s="12"/>
      <c r="AAZ233" s="12"/>
      <c r="ABA233" s="12"/>
      <c r="ABB233" s="12"/>
      <c r="ABC233" s="12"/>
      <c r="ABD233" s="12"/>
      <c r="ABE233" s="12"/>
      <c r="ABF233" s="12"/>
      <c r="ABG233" s="12"/>
      <c r="ABH233" s="12"/>
      <c r="ABI233" s="12"/>
      <c r="ABJ233" s="12"/>
      <c r="ABK233" s="12"/>
      <c r="ABL233" s="12"/>
      <c r="ABM233" s="12"/>
      <c r="ABN233" s="12"/>
      <c r="ABO233" s="12"/>
      <c r="ABP233" s="12"/>
      <c r="ABQ233" s="12"/>
      <c r="ABR233" s="12"/>
      <c r="ABS233" s="12"/>
      <c r="ABT233" s="12"/>
      <c r="ABU233" s="12"/>
      <c r="ABV233" s="12"/>
      <c r="ABW233" s="12"/>
      <c r="ABX233" s="12"/>
      <c r="ABY233" s="12"/>
      <c r="ABZ233" s="12"/>
      <c r="ACA233" s="12"/>
      <c r="ACB233" s="12"/>
      <c r="ACC233" s="12"/>
      <c r="ACD233" s="12"/>
      <c r="ACE233" s="12"/>
      <c r="ACF233" s="12"/>
      <c r="ACG233" s="12"/>
      <c r="ACH233" s="12"/>
      <c r="ACI233" s="12"/>
      <c r="ACJ233" s="12"/>
      <c r="ACK233" s="12"/>
      <c r="ACL233" s="12"/>
      <c r="ACM233" s="12"/>
      <c r="ACN233" s="12"/>
      <c r="ACO233" s="12"/>
      <c r="ACP233" s="12"/>
      <c r="ACQ233" s="12"/>
      <c r="ACR233" s="12"/>
      <c r="ACS233" s="12"/>
      <c r="ACT233" s="12"/>
      <c r="ACU233" s="12"/>
      <c r="ACV233" s="12"/>
      <c r="ACW233" s="12"/>
      <c r="ACX233" s="12"/>
      <c r="ACY233" s="12"/>
      <c r="ACZ233" s="12"/>
      <c r="ADA233" s="12"/>
    </row>
    <row r="234" spans="1:781" s="99" customFormat="1" ht="15.6" x14ac:dyDescent="0.3">
      <c r="A234" s="64">
        <v>3</v>
      </c>
      <c r="B234" s="44" t="s">
        <v>725</v>
      </c>
      <c r="C234" s="45" t="s">
        <v>137</v>
      </c>
      <c r="D234" s="46"/>
      <c r="E234" s="46"/>
      <c r="F234" s="46">
        <v>5</v>
      </c>
      <c r="G234" s="97">
        <v>30000</v>
      </c>
      <c r="H234" s="46">
        <v>1</v>
      </c>
      <c r="I234" s="46" t="s">
        <v>41</v>
      </c>
      <c r="J234" s="46" t="s">
        <v>56</v>
      </c>
      <c r="K234" s="48">
        <v>1986</v>
      </c>
      <c r="L234" s="109">
        <v>1986</v>
      </c>
      <c r="M234" s="50"/>
      <c r="N234" s="51"/>
      <c r="O234" s="51"/>
      <c r="P234" s="52" t="s">
        <v>601</v>
      </c>
      <c r="Q234" s="53"/>
      <c r="R234" s="54" t="s">
        <v>432</v>
      </c>
      <c r="S234" s="55" t="str">
        <f t="shared" ref="S234:S265" si="53">C234</f>
        <v>Sand</v>
      </c>
      <c r="T234" s="56"/>
      <c r="U234" s="56"/>
      <c r="V234" s="56"/>
      <c r="W234" s="56"/>
      <c r="X234" s="56"/>
      <c r="Y234" s="56"/>
      <c r="Z234" s="56"/>
      <c r="AA234" s="12"/>
      <c r="AB234" s="57">
        <f t="shared" si="52"/>
        <v>0</v>
      </c>
      <c r="AC234" s="57">
        <f t="shared" ref="AC234:AC266" si="54">N234/39</f>
        <v>0</v>
      </c>
      <c r="AD234" s="57">
        <f t="shared" ref="AD234:AD266" si="55">O234/14</f>
        <v>0</v>
      </c>
      <c r="AE234" s="57">
        <f t="shared" ref="AE234:AE266" si="56">SUM(AB234:AD234)</f>
        <v>0</v>
      </c>
      <c r="AF234" s="58"/>
      <c r="AG234" s="58">
        <f t="shared" si="49"/>
        <v>0</v>
      </c>
      <c r="AH234" s="58">
        <f t="shared" si="50"/>
        <v>0</v>
      </c>
      <c r="AI234" s="58">
        <f t="shared" si="51"/>
        <v>0</v>
      </c>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c r="CV234" s="12"/>
      <c r="CW234" s="12"/>
      <c r="CX234" s="12"/>
      <c r="CY234" s="12"/>
      <c r="CZ234" s="12"/>
      <c r="DA234" s="12"/>
      <c r="DB234" s="12"/>
      <c r="DC234" s="12"/>
      <c r="DD234" s="12"/>
      <c r="DE234" s="12"/>
      <c r="DF234" s="12"/>
      <c r="DG234" s="12"/>
      <c r="DH234" s="12"/>
      <c r="DI234" s="12"/>
      <c r="DJ234" s="12"/>
      <c r="DK234" s="12"/>
      <c r="DL234" s="12"/>
      <c r="DM234" s="12"/>
      <c r="DN234" s="12"/>
      <c r="DO234" s="12"/>
      <c r="DP234" s="12"/>
      <c r="DQ234" s="12"/>
      <c r="DR234" s="12"/>
      <c r="DS234" s="12"/>
      <c r="DT234" s="12"/>
      <c r="DU234" s="12"/>
      <c r="DV234" s="12"/>
      <c r="DW234" s="12"/>
      <c r="DX234" s="12"/>
      <c r="DY234" s="12"/>
      <c r="DZ234" s="12"/>
      <c r="EA234" s="12"/>
      <c r="EB234" s="12"/>
      <c r="EC234" s="12"/>
      <c r="ED234" s="12"/>
      <c r="EE234" s="12"/>
      <c r="EF234" s="12"/>
      <c r="EG234" s="12"/>
      <c r="EH234" s="12"/>
      <c r="EI234" s="12"/>
      <c r="EJ234" s="12"/>
      <c r="EK234" s="12"/>
      <c r="EL234" s="12"/>
      <c r="EM234" s="12"/>
      <c r="EN234" s="12"/>
      <c r="EO234" s="12"/>
      <c r="EP234" s="12"/>
      <c r="EQ234" s="12"/>
      <c r="ER234" s="12"/>
      <c r="ES234" s="12"/>
      <c r="ET234" s="12"/>
      <c r="EU234" s="12"/>
      <c r="EV234" s="12"/>
      <c r="EW234" s="12"/>
      <c r="EX234" s="12"/>
      <c r="EY234" s="12"/>
      <c r="EZ234" s="12"/>
      <c r="FA234" s="12"/>
      <c r="FB234" s="12"/>
      <c r="FC234" s="12"/>
      <c r="FD234" s="12"/>
      <c r="FE234" s="12"/>
      <c r="FF234" s="12"/>
      <c r="FG234" s="12"/>
      <c r="FH234" s="12"/>
      <c r="FI234" s="12"/>
      <c r="FJ234" s="12"/>
      <c r="FK234" s="12"/>
      <c r="FL234" s="12"/>
      <c r="FM234" s="12"/>
      <c r="FN234" s="12"/>
      <c r="FO234" s="12"/>
      <c r="FP234" s="12"/>
      <c r="FQ234" s="12"/>
      <c r="FR234" s="12"/>
      <c r="FS234" s="12"/>
      <c r="FT234" s="12"/>
      <c r="FU234" s="12"/>
      <c r="FV234" s="12"/>
      <c r="FW234" s="12"/>
      <c r="FX234" s="12"/>
      <c r="FY234" s="12"/>
      <c r="FZ234" s="12"/>
      <c r="GA234" s="12"/>
      <c r="GB234" s="12"/>
      <c r="GC234" s="12"/>
      <c r="GD234" s="12"/>
      <c r="GE234" s="12"/>
      <c r="GF234" s="12"/>
      <c r="GG234" s="12"/>
      <c r="GH234" s="12"/>
      <c r="GI234" s="12"/>
      <c r="GJ234" s="12"/>
      <c r="GK234" s="12"/>
      <c r="GL234" s="12"/>
      <c r="GM234" s="12"/>
      <c r="GN234" s="12"/>
      <c r="GO234" s="12"/>
      <c r="GP234" s="12"/>
      <c r="GQ234" s="12"/>
      <c r="GR234" s="12"/>
      <c r="GS234" s="12"/>
      <c r="GT234" s="12"/>
      <c r="GU234" s="12"/>
      <c r="GV234" s="12"/>
      <c r="GW234" s="12"/>
      <c r="GX234" s="12"/>
      <c r="GY234" s="12"/>
      <c r="GZ234" s="12"/>
      <c r="HA234" s="12"/>
      <c r="HB234" s="12"/>
      <c r="HC234" s="12"/>
      <c r="HD234" s="12"/>
      <c r="HE234" s="12"/>
      <c r="HF234" s="12"/>
      <c r="HG234" s="12"/>
      <c r="HH234" s="12"/>
      <c r="HI234" s="12"/>
      <c r="HJ234" s="12"/>
      <c r="HK234" s="12"/>
      <c r="HL234" s="12"/>
      <c r="HM234" s="12"/>
      <c r="HN234" s="12"/>
      <c r="HO234" s="12"/>
      <c r="HP234" s="12"/>
      <c r="HQ234" s="12"/>
      <c r="HR234" s="12"/>
      <c r="HS234" s="12"/>
      <c r="HT234" s="12"/>
      <c r="HU234" s="12"/>
      <c r="HV234" s="12"/>
      <c r="HW234" s="12"/>
      <c r="HX234" s="12"/>
      <c r="HY234" s="12"/>
      <c r="HZ234" s="12"/>
      <c r="IA234" s="12"/>
      <c r="IB234" s="12"/>
      <c r="IC234" s="12"/>
      <c r="ID234" s="12"/>
      <c r="IE234" s="12"/>
      <c r="IF234" s="12"/>
      <c r="IG234" s="12"/>
      <c r="IH234" s="12"/>
      <c r="II234" s="12"/>
      <c r="IJ234" s="12"/>
      <c r="IK234" s="12"/>
      <c r="IL234" s="12"/>
      <c r="IM234" s="12"/>
      <c r="IN234" s="12"/>
      <c r="IO234" s="12"/>
      <c r="IP234" s="12"/>
      <c r="IQ234" s="12"/>
      <c r="IR234" s="12"/>
      <c r="IS234" s="12"/>
      <c r="IT234" s="12"/>
      <c r="IU234" s="12"/>
      <c r="IV234" s="12"/>
      <c r="IW234" s="12"/>
      <c r="IX234" s="12"/>
      <c r="IY234" s="12"/>
      <c r="IZ234" s="12"/>
      <c r="JA234" s="12"/>
      <c r="JB234" s="12"/>
      <c r="JC234" s="12"/>
      <c r="JD234" s="12"/>
      <c r="JE234" s="12"/>
      <c r="JF234" s="12"/>
      <c r="JG234" s="12"/>
      <c r="JH234" s="12"/>
      <c r="JI234" s="12"/>
      <c r="JJ234" s="12"/>
      <c r="JK234" s="12"/>
      <c r="JL234" s="12"/>
      <c r="JM234" s="12"/>
      <c r="JN234" s="12"/>
      <c r="JO234" s="12"/>
      <c r="JP234" s="12"/>
      <c r="JQ234" s="12"/>
      <c r="JR234" s="12"/>
      <c r="JS234" s="12"/>
      <c r="JT234" s="12"/>
      <c r="JU234" s="12"/>
      <c r="JV234" s="12"/>
      <c r="JW234" s="12"/>
      <c r="JX234" s="12"/>
      <c r="JY234" s="12"/>
      <c r="JZ234" s="12"/>
      <c r="KA234" s="12"/>
      <c r="KB234" s="12"/>
      <c r="KC234" s="12"/>
      <c r="KD234" s="12"/>
      <c r="KE234" s="12"/>
      <c r="KF234" s="12"/>
      <c r="KG234" s="12"/>
      <c r="KH234" s="12"/>
      <c r="KI234" s="12"/>
      <c r="KJ234" s="12"/>
      <c r="KK234" s="12"/>
      <c r="KL234" s="12"/>
      <c r="KM234" s="12"/>
      <c r="KN234" s="12"/>
      <c r="KO234" s="12"/>
      <c r="KP234" s="12"/>
      <c r="KQ234" s="12"/>
      <c r="KR234" s="12"/>
      <c r="KS234" s="12"/>
      <c r="KT234" s="12"/>
      <c r="KU234" s="12"/>
      <c r="KV234" s="12"/>
      <c r="KW234" s="12"/>
      <c r="KX234" s="12"/>
      <c r="KY234" s="12"/>
      <c r="KZ234" s="12"/>
      <c r="LA234" s="12"/>
      <c r="LB234" s="12"/>
      <c r="LC234" s="12"/>
      <c r="LD234" s="12"/>
      <c r="LE234" s="12"/>
      <c r="LF234" s="12"/>
      <c r="LG234" s="12"/>
      <c r="LH234" s="12"/>
      <c r="LI234" s="12"/>
      <c r="LJ234" s="12"/>
      <c r="LK234" s="12"/>
      <c r="LL234" s="12"/>
      <c r="LM234" s="12"/>
      <c r="LN234" s="12"/>
      <c r="LO234" s="12"/>
      <c r="LP234" s="12"/>
      <c r="LQ234" s="12"/>
      <c r="LR234" s="12"/>
      <c r="LS234" s="12"/>
      <c r="LT234" s="12"/>
      <c r="LU234" s="12"/>
      <c r="LV234" s="12"/>
      <c r="LW234" s="12"/>
      <c r="LX234" s="12"/>
      <c r="LY234" s="12"/>
      <c r="LZ234" s="12"/>
      <c r="MA234" s="12"/>
      <c r="MB234" s="12"/>
      <c r="MC234" s="12"/>
      <c r="MD234" s="12"/>
      <c r="ME234" s="12"/>
      <c r="MF234" s="12"/>
      <c r="MG234" s="12"/>
      <c r="MH234" s="12"/>
      <c r="MI234" s="12"/>
      <c r="MJ234" s="12"/>
      <c r="MK234" s="12"/>
      <c r="ML234" s="12"/>
      <c r="MM234" s="12"/>
      <c r="MN234" s="12"/>
      <c r="MO234" s="12"/>
      <c r="MP234" s="12"/>
      <c r="MQ234" s="12"/>
      <c r="MR234" s="12"/>
      <c r="MS234" s="12"/>
      <c r="MT234" s="12"/>
      <c r="MU234" s="12"/>
      <c r="MV234" s="12"/>
      <c r="MW234" s="12"/>
      <c r="MX234" s="12"/>
      <c r="MY234" s="12"/>
      <c r="MZ234" s="12"/>
      <c r="NA234" s="12"/>
      <c r="NB234" s="12"/>
      <c r="NC234" s="12"/>
      <c r="ND234" s="12"/>
      <c r="NE234" s="12"/>
      <c r="NF234" s="12"/>
      <c r="NG234" s="12"/>
      <c r="NH234" s="12"/>
      <c r="NI234" s="12"/>
      <c r="NJ234" s="12"/>
      <c r="NK234" s="12"/>
      <c r="NL234" s="12"/>
      <c r="NM234" s="12"/>
      <c r="NN234" s="12"/>
      <c r="NO234" s="12"/>
      <c r="NP234" s="12"/>
      <c r="NQ234" s="12"/>
      <c r="NR234" s="12"/>
      <c r="NS234" s="12"/>
      <c r="NT234" s="12"/>
      <c r="NU234" s="12"/>
      <c r="NV234" s="12"/>
      <c r="NW234" s="12"/>
      <c r="NX234" s="12"/>
      <c r="NY234" s="12"/>
      <c r="NZ234" s="12"/>
      <c r="OA234" s="12"/>
      <c r="OB234" s="12"/>
      <c r="OC234" s="12"/>
      <c r="OD234" s="12"/>
      <c r="OE234" s="12"/>
      <c r="OF234" s="12"/>
      <c r="OG234" s="12"/>
      <c r="OH234" s="12"/>
      <c r="OI234" s="12"/>
      <c r="OJ234" s="12"/>
      <c r="OK234" s="12"/>
      <c r="OL234" s="12"/>
      <c r="OM234" s="12"/>
      <c r="ON234" s="12"/>
      <c r="OO234" s="12"/>
      <c r="OP234" s="12"/>
      <c r="OQ234" s="12"/>
      <c r="OR234" s="12"/>
      <c r="OS234" s="12"/>
      <c r="OT234" s="12"/>
      <c r="OU234" s="12"/>
      <c r="OV234" s="12"/>
      <c r="OW234" s="12"/>
      <c r="OX234" s="12"/>
      <c r="OY234" s="12"/>
      <c r="OZ234" s="12"/>
      <c r="PA234" s="12"/>
      <c r="PB234" s="12"/>
      <c r="PC234" s="12"/>
      <c r="PD234" s="12"/>
      <c r="PE234" s="12"/>
      <c r="PF234" s="12"/>
      <c r="PG234" s="12"/>
      <c r="PH234" s="12"/>
      <c r="PI234" s="12"/>
      <c r="PJ234" s="12"/>
      <c r="PK234" s="12"/>
      <c r="PL234" s="12"/>
      <c r="PM234" s="12"/>
      <c r="PN234" s="12"/>
      <c r="PO234" s="12"/>
      <c r="PP234" s="12"/>
      <c r="PQ234" s="12"/>
      <c r="PR234" s="12"/>
      <c r="PS234" s="12"/>
      <c r="PT234" s="12"/>
      <c r="PU234" s="12"/>
      <c r="PV234" s="12"/>
      <c r="PW234" s="12"/>
      <c r="PX234" s="12"/>
      <c r="PY234" s="12"/>
      <c r="PZ234" s="12"/>
      <c r="QA234" s="12"/>
      <c r="QB234" s="12"/>
      <c r="QC234" s="12"/>
      <c r="QD234" s="12"/>
      <c r="QE234" s="12"/>
      <c r="QF234" s="12"/>
      <c r="QG234" s="12"/>
      <c r="QH234" s="12"/>
      <c r="QI234" s="12"/>
      <c r="QJ234" s="12"/>
      <c r="QK234" s="12"/>
      <c r="QL234" s="12"/>
      <c r="QM234" s="12"/>
      <c r="QN234" s="12"/>
      <c r="QO234" s="12"/>
      <c r="QP234" s="12"/>
      <c r="QQ234" s="12"/>
      <c r="QR234" s="12"/>
      <c r="QS234" s="12"/>
      <c r="QT234" s="12"/>
      <c r="QU234" s="12"/>
      <c r="QV234" s="12"/>
      <c r="QW234" s="12"/>
      <c r="QX234" s="12"/>
      <c r="QY234" s="12"/>
      <c r="QZ234" s="12"/>
      <c r="RA234" s="12"/>
      <c r="RB234" s="12"/>
      <c r="RC234" s="12"/>
      <c r="RD234" s="12"/>
      <c r="RE234" s="12"/>
      <c r="RF234" s="12"/>
      <c r="RG234" s="12"/>
      <c r="RH234" s="12"/>
      <c r="RI234" s="12"/>
      <c r="RJ234" s="12"/>
      <c r="RK234" s="12"/>
      <c r="RL234" s="12"/>
      <c r="RM234" s="12"/>
      <c r="RN234" s="12"/>
      <c r="RO234" s="12"/>
      <c r="RP234" s="12"/>
      <c r="RQ234" s="12"/>
      <c r="RR234" s="12"/>
      <c r="RS234" s="12"/>
      <c r="RT234" s="12"/>
      <c r="RU234" s="12"/>
      <c r="RV234" s="12"/>
      <c r="RW234" s="12"/>
      <c r="RX234" s="12"/>
      <c r="RY234" s="12"/>
      <c r="RZ234" s="12"/>
      <c r="SA234" s="12"/>
      <c r="SB234" s="12"/>
      <c r="SC234" s="12"/>
      <c r="SD234" s="12"/>
      <c r="SE234" s="12"/>
      <c r="SF234" s="12"/>
      <c r="SG234" s="12"/>
      <c r="SH234" s="12"/>
      <c r="SI234" s="12"/>
      <c r="SJ234" s="12"/>
      <c r="SK234" s="12"/>
      <c r="SL234" s="12"/>
      <c r="SM234" s="12"/>
      <c r="SN234" s="12"/>
      <c r="SO234" s="12"/>
      <c r="SP234" s="12"/>
      <c r="SQ234" s="12"/>
      <c r="SR234" s="12"/>
      <c r="SS234" s="12"/>
      <c r="ST234" s="12"/>
      <c r="SU234" s="12"/>
      <c r="SV234" s="12"/>
      <c r="SW234" s="12"/>
      <c r="SX234" s="12"/>
      <c r="SY234" s="12"/>
      <c r="SZ234" s="12"/>
      <c r="TA234" s="12"/>
      <c r="TB234" s="12"/>
      <c r="TC234" s="12"/>
      <c r="TD234" s="12"/>
      <c r="TE234" s="12"/>
      <c r="TF234" s="12"/>
      <c r="TG234" s="12"/>
      <c r="TH234" s="12"/>
      <c r="TI234" s="12"/>
      <c r="TJ234" s="12"/>
      <c r="TK234" s="12"/>
      <c r="TL234" s="12"/>
      <c r="TM234" s="12"/>
      <c r="TN234" s="12"/>
      <c r="TO234" s="12"/>
      <c r="TP234" s="12"/>
      <c r="TQ234" s="12"/>
      <c r="TR234" s="12"/>
      <c r="TS234" s="12"/>
      <c r="TT234" s="12"/>
      <c r="TU234" s="12"/>
      <c r="TV234" s="12"/>
      <c r="TW234" s="12"/>
      <c r="TX234" s="12"/>
      <c r="TY234" s="12"/>
      <c r="TZ234" s="12"/>
      <c r="UA234" s="12"/>
      <c r="UB234" s="12"/>
      <c r="UC234" s="12"/>
      <c r="UD234" s="12"/>
      <c r="UE234" s="12"/>
      <c r="UF234" s="12"/>
      <c r="UG234" s="12"/>
      <c r="UH234" s="12"/>
      <c r="UI234" s="12"/>
      <c r="UJ234" s="12"/>
      <c r="UK234" s="12"/>
      <c r="UL234" s="12"/>
      <c r="UM234" s="12"/>
      <c r="UN234" s="12"/>
      <c r="UO234" s="12"/>
      <c r="UP234" s="12"/>
      <c r="UQ234" s="12"/>
      <c r="UR234" s="12"/>
      <c r="US234" s="12"/>
      <c r="UT234" s="12"/>
      <c r="UU234" s="12"/>
      <c r="UV234" s="12"/>
      <c r="UW234" s="12"/>
      <c r="UX234" s="12"/>
      <c r="UY234" s="12"/>
      <c r="UZ234" s="12"/>
      <c r="VA234" s="12"/>
      <c r="VB234" s="12"/>
      <c r="VC234" s="12"/>
      <c r="VD234" s="12"/>
      <c r="VE234" s="12"/>
      <c r="VF234" s="12"/>
      <c r="VG234" s="12"/>
      <c r="VH234" s="12"/>
      <c r="VI234" s="12"/>
      <c r="VJ234" s="12"/>
      <c r="VK234" s="12"/>
      <c r="VL234" s="12"/>
      <c r="VM234" s="12"/>
      <c r="VN234" s="12"/>
      <c r="VO234" s="12"/>
      <c r="VP234" s="12"/>
      <c r="VQ234" s="12"/>
      <c r="VR234" s="12"/>
      <c r="VS234" s="12"/>
      <c r="VT234" s="12"/>
      <c r="VU234" s="12"/>
      <c r="VV234" s="12"/>
      <c r="VW234" s="12"/>
      <c r="VX234" s="12"/>
      <c r="VY234" s="12"/>
      <c r="VZ234" s="12"/>
      <c r="WA234" s="12"/>
      <c r="WB234" s="12"/>
      <c r="WC234" s="12"/>
      <c r="WD234" s="12"/>
      <c r="WE234" s="12"/>
      <c r="WF234" s="12"/>
      <c r="WG234" s="12"/>
      <c r="WH234" s="12"/>
      <c r="WI234" s="12"/>
      <c r="WJ234" s="12"/>
      <c r="WK234" s="12"/>
      <c r="WL234" s="12"/>
      <c r="WM234" s="12"/>
      <c r="WN234" s="12"/>
      <c r="WO234" s="12"/>
      <c r="WP234" s="12"/>
      <c r="WQ234" s="12"/>
      <c r="WR234" s="12"/>
      <c r="WS234" s="12"/>
      <c r="WT234" s="12"/>
      <c r="WU234" s="12"/>
      <c r="WV234" s="12"/>
      <c r="WW234" s="12"/>
      <c r="WX234" s="12"/>
      <c r="WY234" s="12"/>
      <c r="WZ234" s="12"/>
      <c r="XA234" s="12"/>
      <c r="XB234" s="12"/>
      <c r="XC234" s="12"/>
      <c r="XD234" s="12"/>
      <c r="XE234" s="12"/>
      <c r="XF234" s="12"/>
      <c r="XG234" s="12"/>
      <c r="XH234" s="12"/>
      <c r="XI234" s="12"/>
      <c r="XJ234" s="12"/>
      <c r="XK234" s="12"/>
      <c r="XL234" s="12"/>
      <c r="XM234" s="12"/>
      <c r="XN234" s="12"/>
      <c r="XO234" s="12"/>
      <c r="XP234" s="12"/>
      <c r="XQ234" s="12"/>
      <c r="XR234" s="12"/>
      <c r="XS234" s="12"/>
      <c r="XT234" s="12"/>
      <c r="XU234" s="12"/>
      <c r="XV234" s="12"/>
      <c r="XW234" s="12"/>
      <c r="XX234" s="12"/>
      <c r="XY234" s="12"/>
      <c r="XZ234" s="12"/>
      <c r="YA234" s="12"/>
      <c r="YB234" s="12"/>
      <c r="YC234" s="12"/>
      <c r="YD234" s="12"/>
      <c r="YE234" s="12"/>
      <c r="YF234" s="12"/>
      <c r="YG234" s="12"/>
      <c r="YH234" s="12"/>
      <c r="YI234" s="12"/>
      <c r="YJ234" s="12"/>
      <c r="YK234" s="12"/>
      <c r="YL234" s="12"/>
      <c r="YM234" s="12"/>
      <c r="YN234" s="12"/>
      <c r="YO234" s="12"/>
      <c r="YP234" s="12"/>
      <c r="YQ234" s="12"/>
      <c r="YR234" s="12"/>
      <c r="YS234" s="12"/>
      <c r="YT234" s="12"/>
      <c r="YU234" s="12"/>
      <c r="YV234" s="12"/>
      <c r="YW234" s="12"/>
      <c r="YX234" s="12"/>
      <c r="YY234" s="12"/>
      <c r="YZ234" s="12"/>
      <c r="ZA234" s="12"/>
      <c r="ZB234" s="12"/>
      <c r="ZC234" s="12"/>
      <c r="ZD234" s="12"/>
      <c r="ZE234" s="12"/>
      <c r="ZF234" s="12"/>
      <c r="ZG234" s="12"/>
      <c r="ZH234" s="12"/>
      <c r="ZI234" s="12"/>
      <c r="ZJ234" s="12"/>
      <c r="ZK234" s="12"/>
      <c r="ZL234" s="12"/>
      <c r="ZM234" s="12"/>
      <c r="ZN234" s="12"/>
      <c r="ZO234" s="12"/>
      <c r="ZP234" s="12"/>
      <c r="ZQ234" s="12"/>
      <c r="ZR234" s="12"/>
      <c r="ZS234" s="12"/>
      <c r="ZT234" s="12"/>
      <c r="ZU234" s="12"/>
      <c r="ZV234" s="12"/>
      <c r="ZW234" s="12"/>
      <c r="ZX234" s="12"/>
      <c r="ZY234" s="12"/>
      <c r="ZZ234" s="12"/>
      <c r="AAA234" s="12"/>
      <c r="AAB234" s="12"/>
      <c r="AAC234" s="12"/>
      <c r="AAD234" s="12"/>
      <c r="AAE234" s="12"/>
      <c r="AAF234" s="12"/>
      <c r="AAG234" s="12"/>
      <c r="AAH234" s="12"/>
      <c r="AAI234" s="12"/>
      <c r="AAJ234" s="12"/>
      <c r="AAK234" s="12"/>
      <c r="AAL234" s="12"/>
      <c r="AAM234" s="12"/>
      <c r="AAN234" s="12"/>
      <c r="AAO234" s="12"/>
      <c r="AAP234" s="12"/>
      <c r="AAQ234" s="12"/>
      <c r="AAR234" s="12"/>
      <c r="AAS234" s="12"/>
      <c r="AAT234" s="12"/>
      <c r="AAU234" s="12"/>
      <c r="AAV234" s="12"/>
      <c r="AAW234" s="12"/>
      <c r="AAX234" s="12"/>
      <c r="AAY234" s="12"/>
      <c r="AAZ234" s="12"/>
      <c r="ABA234" s="12"/>
      <c r="ABB234" s="12"/>
      <c r="ABC234" s="12"/>
      <c r="ABD234" s="12"/>
      <c r="ABE234" s="12"/>
      <c r="ABF234" s="12"/>
      <c r="ABG234" s="12"/>
      <c r="ABH234" s="12"/>
      <c r="ABI234" s="12"/>
      <c r="ABJ234" s="12"/>
      <c r="ABK234" s="12"/>
      <c r="ABL234" s="12"/>
      <c r="ABM234" s="12"/>
      <c r="ABN234" s="12"/>
      <c r="ABO234" s="12"/>
      <c r="ABP234" s="12"/>
      <c r="ABQ234" s="12"/>
      <c r="ABR234" s="12"/>
      <c r="ABS234" s="12"/>
      <c r="ABT234" s="12"/>
      <c r="ABU234" s="12"/>
      <c r="ABV234" s="12"/>
      <c r="ABW234" s="12"/>
      <c r="ABX234" s="12"/>
      <c r="ABY234" s="12"/>
      <c r="ABZ234" s="12"/>
      <c r="ACA234" s="12"/>
      <c r="ACB234" s="12"/>
      <c r="ACC234" s="12"/>
      <c r="ACD234" s="12"/>
      <c r="ACE234" s="12"/>
      <c r="ACF234" s="12"/>
      <c r="ACG234" s="12"/>
      <c r="ACH234" s="12"/>
      <c r="ACI234" s="12"/>
      <c r="ACJ234" s="12"/>
      <c r="ACK234" s="12"/>
      <c r="ACL234" s="12"/>
      <c r="ACM234" s="12"/>
      <c r="ACN234" s="12"/>
      <c r="ACO234" s="12"/>
      <c r="ACP234" s="12"/>
      <c r="ACQ234" s="12"/>
      <c r="ACR234" s="12"/>
      <c r="ACS234" s="12"/>
      <c r="ACT234" s="12"/>
      <c r="ACU234" s="12"/>
      <c r="ACV234" s="12"/>
      <c r="ACW234" s="12"/>
      <c r="ACX234" s="12"/>
      <c r="ACY234" s="12"/>
      <c r="ACZ234" s="12"/>
      <c r="ADA234" s="12"/>
    </row>
    <row r="235" spans="1:781" s="99" customFormat="1" ht="15.6" x14ac:dyDescent="0.3">
      <c r="A235" s="61">
        <v>2</v>
      </c>
      <c r="B235" s="44" t="s">
        <v>726</v>
      </c>
      <c r="C235" s="45" t="s">
        <v>55</v>
      </c>
      <c r="D235" s="46" t="s">
        <v>212</v>
      </c>
      <c r="E235" s="46" t="s">
        <v>230</v>
      </c>
      <c r="F235" s="46">
        <v>40</v>
      </c>
      <c r="G235" s="97">
        <v>1100000</v>
      </c>
      <c r="H235" s="46">
        <v>1</v>
      </c>
      <c r="I235" s="46" t="s">
        <v>41</v>
      </c>
      <c r="J235" s="46" t="s">
        <v>56</v>
      </c>
      <c r="K235" s="48">
        <v>1985</v>
      </c>
      <c r="L235" s="113">
        <v>31284</v>
      </c>
      <c r="M235" s="50">
        <v>730000</v>
      </c>
      <c r="N235" s="51">
        <v>4.2</v>
      </c>
      <c r="O235" s="51"/>
      <c r="P235" s="52" t="s">
        <v>727</v>
      </c>
      <c r="Q235" s="53"/>
      <c r="R235" s="54"/>
      <c r="S235" s="55" t="str">
        <f t="shared" si="53"/>
        <v>Cu</v>
      </c>
      <c r="T235" s="56"/>
      <c r="U235" s="56"/>
      <c r="V235" s="56"/>
      <c r="W235" s="56"/>
      <c r="X235" s="56"/>
      <c r="Y235" s="56"/>
      <c r="Z235" s="56"/>
      <c r="AA235" s="12"/>
      <c r="AB235" s="57"/>
      <c r="AC235" s="57"/>
      <c r="AD235" s="57"/>
      <c r="AE235" s="57"/>
      <c r="AF235" s="58"/>
      <c r="AG235" s="58"/>
      <c r="AH235" s="58"/>
      <c r="AI235" s="58"/>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c r="CV235" s="12"/>
      <c r="CW235" s="12"/>
      <c r="CX235" s="12"/>
      <c r="CY235" s="12"/>
      <c r="CZ235" s="12"/>
      <c r="DA235" s="12"/>
      <c r="DB235" s="12"/>
      <c r="DC235" s="12"/>
      <c r="DD235" s="12"/>
      <c r="DE235" s="12"/>
      <c r="DF235" s="12"/>
      <c r="DG235" s="12"/>
      <c r="DH235" s="12"/>
      <c r="DI235" s="12"/>
      <c r="DJ235" s="12"/>
      <c r="DK235" s="12"/>
      <c r="DL235" s="12"/>
      <c r="DM235" s="12"/>
      <c r="DN235" s="12"/>
      <c r="DO235" s="12"/>
      <c r="DP235" s="12"/>
      <c r="DQ235" s="12"/>
      <c r="DR235" s="12"/>
      <c r="DS235" s="12"/>
      <c r="DT235" s="12"/>
      <c r="DU235" s="12"/>
      <c r="DV235" s="12"/>
      <c r="DW235" s="12"/>
      <c r="DX235" s="12"/>
      <c r="DY235" s="12"/>
      <c r="DZ235" s="12"/>
      <c r="EA235" s="12"/>
      <c r="EB235" s="12"/>
      <c r="EC235" s="12"/>
      <c r="ED235" s="12"/>
      <c r="EE235" s="12"/>
      <c r="EF235" s="12"/>
      <c r="EG235" s="12"/>
      <c r="EH235" s="12"/>
      <c r="EI235" s="12"/>
      <c r="EJ235" s="12"/>
      <c r="EK235" s="12"/>
      <c r="EL235" s="12"/>
      <c r="EM235" s="12"/>
      <c r="EN235" s="12"/>
      <c r="EO235" s="12"/>
      <c r="EP235" s="12"/>
      <c r="EQ235" s="12"/>
      <c r="ER235" s="12"/>
      <c r="ES235" s="12"/>
      <c r="ET235" s="12"/>
      <c r="EU235" s="12"/>
      <c r="EV235" s="12"/>
      <c r="EW235" s="12"/>
      <c r="EX235" s="12"/>
      <c r="EY235" s="12"/>
      <c r="EZ235" s="12"/>
      <c r="FA235" s="12"/>
      <c r="FB235" s="12"/>
      <c r="FC235" s="12"/>
      <c r="FD235" s="12"/>
      <c r="FE235" s="12"/>
      <c r="FF235" s="12"/>
      <c r="FG235" s="12"/>
      <c r="FH235" s="12"/>
      <c r="FI235" s="12"/>
      <c r="FJ235" s="12"/>
      <c r="FK235" s="12"/>
      <c r="FL235" s="12"/>
      <c r="FM235" s="12"/>
      <c r="FN235" s="12"/>
      <c r="FO235" s="12"/>
      <c r="FP235" s="12"/>
      <c r="FQ235" s="12"/>
      <c r="FR235" s="12"/>
      <c r="FS235" s="12"/>
      <c r="FT235" s="12"/>
      <c r="FU235" s="12"/>
      <c r="FV235" s="12"/>
      <c r="FW235" s="12"/>
      <c r="FX235" s="12"/>
      <c r="FY235" s="12"/>
      <c r="FZ235" s="12"/>
      <c r="GA235" s="12"/>
      <c r="GB235" s="12"/>
      <c r="GC235" s="12"/>
      <c r="GD235" s="12"/>
      <c r="GE235" s="12"/>
      <c r="GF235" s="12"/>
      <c r="GG235" s="12"/>
      <c r="GH235" s="12"/>
      <c r="GI235" s="12"/>
      <c r="GJ235" s="12"/>
      <c r="GK235" s="12"/>
      <c r="GL235" s="12"/>
      <c r="GM235" s="12"/>
      <c r="GN235" s="12"/>
      <c r="GO235" s="12"/>
      <c r="GP235" s="12"/>
      <c r="GQ235" s="12"/>
      <c r="GR235" s="12"/>
      <c r="GS235" s="12"/>
      <c r="GT235" s="12"/>
      <c r="GU235" s="12"/>
      <c r="GV235" s="12"/>
      <c r="GW235" s="12"/>
      <c r="GX235" s="12"/>
      <c r="GY235" s="12"/>
      <c r="GZ235" s="12"/>
      <c r="HA235" s="12"/>
      <c r="HB235" s="12"/>
      <c r="HC235" s="12"/>
      <c r="HD235" s="12"/>
      <c r="HE235" s="12"/>
      <c r="HF235" s="12"/>
      <c r="HG235" s="12"/>
      <c r="HH235" s="12"/>
      <c r="HI235" s="12"/>
      <c r="HJ235" s="12"/>
      <c r="HK235" s="12"/>
      <c r="HL235" s="12"/>
      <c r="HM235" s="12"/>
      <c r="HN235" s="12"/>
      <c r="HO235" s="12"/>
      <c r="HP235" s="12"/>
      <c r="HQ235" s="12"/>
      <c r="HR235" s="12"/>
      <c r="HS235" s="12"/>
      <c r="HT235" s="12"/>
      <c r="HU235" s="12"/>
      <c r="HV235" s="12"/>
      <c r="HW235" s="12"/>
      <c r="HX235" s="12"/>
      <c r="HY235" s="12"/>
      <c r="HZ235" s="12"/>
      <c r="IA235" s="12"/>
      <c r="IB235" s="12"/>
      <c r="IC235" s="12"/>
      <c r="ID235" s="12"/>
      <c r="IE235" s="12"/>
      <c r="IF235" s="12"/>
      <c r="IG235" s="12"/>
      <c r="IH235" s="12"/>
      <c r="II235" s="12"/>
      <c r="IJ235" s="12"/>
      <c r="IK235" s="12"/>
      <c r="IL235" s="12"/>
      <c r="IM235" s="12"/>
      <c r="IN235" s="12"/>
      <c r="IO235" s="12"/>
      <c r="IP235" s="12"/>
      <c r="IQ235" s="12"/>
      <c r="IR235" s="12"/>
      <c r="IS235" s="12"/>
      <c r="IT235" s="12"/>
      <c r="IU235" s="12"/>
      <c r="IV235" s="12"/>
      <c r="IW235" s="12"/>
      <c r="IX235" s="12"/>
      <c r="IY235" s="12"/>
      <c r="IZ235" s="12"/>
      <c r="JA235" s="12"/>
      <c r="JB235" s="12"/>
      <c r="JC235" s="12"/>
      <c r="JD235" s="12"/>
      <c r="JE235" s="12"/>
      <c r="JF235" s="12"/>
      <c r="JG235" s="12"/>
      <c r="JH235" s="12"/>
      <c r="JI235" s="12"/>
      <c r="JJ235" s="12"/>
      <c r="JK235" s="12"/>
      <c r="JL235" s="12"/>
      <c r="JM235" s="12"/>
      <c r="JN235" s="12"/>
      <c r="JO235" s="12"/>
      <c r="JP235" s="12"/>
      <c r="JQ235" s="12"/>
      <c r="JR235" s="12"/>
      <c r="JS235" s="12"/>
      <c r="JT235" s="12"/>
      <c r="JU235" s="12"/>
      <c r="JV235" s="12"/>
      <c r="JW235" s="12"/>
      <c r="JX235" s="12"/>
      <c r="JY235" s="12"/>
      <c r="JZ235" s="12"/>
      <c r="KA235" s="12"/>
      <c r="KB235" s="12"/>
      <c r="KC235" s="12"/>
      <c r="KD235" s="12"/>
      <c r="KE235" s="12"/>
      <c r="KF235" s="12"/>
      <c r="KG235" s="12"/>
      <c r="KH235" s="12"/>
      <c r="KI235" s="12"/>
      <c r="KJ235" s="12"/>
      <c r="KK235" s="12"/>
      <c r="KL235" s="12"/>
      <c r="KM235" s="12"/>
      <c r="KN235" s="12"/>
      <c r="KO235" s="12"/>
      <c r="KP235" s="12"/>
      <c r="KQ235" s="12"/>
      <c r="KR235" s="12"/>
      <c r="KS235" s="12"/>
      <c r="KT235" s="12"/>
      <c r="KU235" s="12"/>
      <c r="KV235" s="12"/>
      <c r="KW235" s="12"/>
      <c r="KX235" s="12"/>
      <c r="KY235" s="12"/>
      <c r="KZ235" s="12"/>
      <c r="LA235" s="12"/>
      <c r="LB235" s="12"/>
      <c r="LC235" s="12"/>
      <c r="LD235" s="12"/>
      <c r="LE235" s="12"/>
      <c r="LF235" s="12"/>
      <c r="LG235" s="12"/>
      <c r="LH235" s="12"/>
      <c r="LI235" s="12"/>
      <c r="LJ235" s="12"/>
      <c r="LK235" s="12"/>
      <c r="LL235" s="12"/>
      <c r="LM235" s="12"/>
      <c r="LN235" s="12"/>
      <c r="LO235" s="12"/>
      <c r="LP235" s="12"/>
      <c r="LQ235" s="12"/>
      <c r="LR235" s="12"/>
      <c r="LS235" s="12"/>
      <c r="LT235" s="12"/>
      <c r="LU235" s="12"/>
      <c r="LV235" s="12"/>
      <c r="LW235" s="12"/>
      <c r="LX235" s="12"/>
      <c r="LY235" s="12"/>
      <c r="LZ235" s="12"/>
      <c r="MA235" s="12"/>
      <c r="MB235" s="12"/>
      <c r="MC235" s="12"/>
      <c r="MD235" s="12"/>
      <c r="ME235" s="12"/>
      <c r="MF235" s="12"/>
      <c r="MG235" s="12"/>
      <c r="MH235" s="12"/>
      <c r="MI235" s="12"/>
      <c r="MJ235" s="12"/>
      <c r="MK235" s="12"/>
      <c r="ML235" s="12"/>
      <c r="MM235" s="12"/>
      <c r="MN235" s="12"/>
      <c r="MO235" s="12"/>
      <c r="MP235" s="12"/>
      <c r="MQ235" s="12"/>
      <c r="MR235" s="12"/>
      <c r="MS235" s="12"/>
      <c r="MT235" s="12"/>
      <c r="MU235" s="12"/>
      <c r="MV235" s="12"/>
      <c r="MW235" s="12"/>
      <c r="MX235" s="12"/>
      <c r="MY235" s="12"/>
      <c r="MZ235" s="12"/>
      <c r="NA235" s="12"/>
      <c r="NB235" s="12"/>
      <c r="NC235" s="12"/>
      <c r="ND235" s="12"/>
      <c r="NE235" s="12"/>
      <c r="NF235" s="12"/>
      <c r="NG235" s="12"/>
      <c r="NH235" s="12"/>
      <c r="NI235" s="12"/>
      <c r="NJ235" s="12"/>
      <c r="NK235" s="12"/>
      <c r="NL235" s="12"/>
      <c r="NM235" s="12"/>
      <c r="NN235" s="12"/>
      <c r="NO235" s="12"/>
      <c r="NP235" s="12"/>
      <c r="NQ235" s="12"/>
      <c r="NR235" s="12"/>
      <c r="NS235" s="12"/>
      <c r="NT235" s="12"/>
      <c r="NU235" s="12"/>
      <c r="NV235" s="12"/>
      <c r="NW235" s="12"/>
      <c r="NX235" s="12"/>
      <c r="NY235" s="12"/>
      <c r="NZ235" s="12"/>
      <c r="OA235" s="12"/>
      <c r="OB235" s="12"/>
      <c r="OC235" s="12"/>
      <c r="OD235" s="12"/>
      <c r="OE235" s="12"/>
      <c r="OF235" s="12"/>
      <c r="OG235" s="12"/>
      <c r="OH235" s="12"/>
      <c r="OI235" s="12"/>
      <c r="OJ235" s="12"/>
      <c r="OK235" s="12"/>
      <c r="OL235" s="12"/>
      <c r="OM235" s="12"/>
      <c r="ON235" s="12"/>
      <c r="OO235" s="12"/>
      <c r="OP235" s="12"/>
      <c r="OQ235" s="12"/>
      <c r="OR235" s="12"/>
      <c r="OS235" s="12"/>
      <c r="OT235" s="12"/>
      <c r="OU235" s="12"/>
      <c r="OV235" s="12"/>
      <c r="OW235" s="12"/>
      <c r="OX235" s="12"/>
      <c r="OY235" s="12"/>
      <c r="OZ235" s="12"/>
      <c r="PA235" s="12"/>
      <c r="PB235" s="12"/>
      <c r="PC235" s="12"/>
      <c r="PD235" s="12"/>
      <c r="PE235" s="12"/>
      <c r="PF235" s="12"/>
      <c r="PG235" s="12"/>
      <c r="PH235" s="12"/>
      <c r="PI235" s="12"/>
      <c r="PJ235" s="12"/>
      <c r="PK235" s="12"/>
      <c r="PL235" s="12"/>
      <c r="PM235" s="12"/>
      <c r="PN235" s="12"/>
      <c r="PO235" s="12"/>
      <c r="PP235" s="12"/>
      <c r="PQ235" s="12"/>
      <c r="PR235" s="12"/>
      <c r="PS235" s="12"/>
      <c r="PT235" s="12"/>
      <c r="PU235" s="12"/>
      <c r="PV235" s="12"/>
      <c r="PW235" s="12"/>
      <c r="PX235" s="12"/>
      <c r="PY235" s="12"/>
      <c r="PZ235" s="12"/>
      <c r="QA235" s="12"/>
      <c r="QB235" s="12"/>
      <c r="QC235" s="12"/>
      <c r="QD235" s="12"/>
      <c r="QE235" s="12"/>
      <c r="QF235" s="12"/>
      <c r="QG235" s="12"/>
      <c r="QH235" s="12"/>
      <c r="QI235" s="12"/>
      <c r="QJ235" s="12"/>
      <c r="QK235" s="12"/>
      <c r="QL235" s="12"/>
      <c r="QM235" s="12"/>
      <c r="QN235" s="12"/>
      <c r="QO235" s="12"/>
      <c r="QP235" s="12"/>
      <c r="QQ235" s="12"/>
      <c r="QR235" s="12"/>
      <c r="QS235" s="12"/>
      <c r="QT235" s="12"/>
      <c r="QU235" s="12"/>
      <c r="QV235" s="12"/>
      <c r="QW235" s="12"/>
      <c r="QX235" s="12"/>
      <c r="QY235" s="12"/>
      <c r="QZ235" s="12"/>
      <c r="RA235" s="12"/>
      <c r="RB235" s="12"/>
      <c r="RC235" s="12"/>
      <c r="RD235" s="12"/>
      <c r="RE235" s="12"/>
      <c r="RF235" s="12"/>
      <c r="RG235" s="12"/>
      <c r="RH235" s="12"/>
      <c r="RI235" s="12"/>
      <c r="RJ235" s="12"/>
      <c r="RK235" s="12"/>
      <c r="RL235" s="12"/>
      <c r="RM235" s="12"/>
      <c r="RN235" s="12"/>
      <c r="RO235" s="12"/>
      <c r="RP235" s="12"/>
      <c r="RQ235" s="12"/>
      <c r="RR235" s="12"/>
      <c r="RS235" s="12"/>
      <c r="RT235" s="12"/>
      <c r="RU235" s="12"/>
      <c r="RV235" s="12"/>
      <c r="RW235" s="12"/>
      <c r="RX235" s="12"/>
      <c r="RY235" s="12"/>
      <c r="RZ235" s="12"/>
      <c r="SA235" s="12"/>
      <c r="SB235" s="12"/>
      <c r="SC235" s="12"/>
      <c r="SD235" s="12"/>
      <c r="SE235" s="12"/>
      <c r="SF235" s="12"/>
      <c r="SG235" s="12"/>
      <c r="SH235" s="12"/>
      <c r="SI235" s="12"/>
      <c r="SJ235" s="12"/>
      <c r="SK235" s="12"/>
      <c r="SL235" s="12"/>
      <c r="SM235" s="12"/>
      <c r="SN235" s="12"/>
      <c r="SO235" s="12"/>
      <c r="SP235" s="12"/>
      <c r="SQ235" s="12"/>
      <c r="SR235" s="12"/>
      <c r="SS235" s="12"/>
      <c r="ST235" s="12"/>
      <c r="SU235" s="12"/>
      <c r="SV235" s="12"/>
      <c r="SW235" s="12"/>
      <c r="SX235" s="12"/>
      <c r="SY235" s="12"/>
      <c r="SZ235" s="12"/>
      <c r="TA235" s="12"/>
      <c r="TB235" s="12"/>
      <c r="TC235" s="12"/>
      <c r="TD235" s="12"/>
      <c r="TE235" s="12"/>
      <c r="TF235" s="12"/>
      <c r="TG235" s="12"/>
      <c r="TH235" s="12"/>
      <c r="TI235" s="12"/>
      <c r="TJ235" s="12"/>
      <c r="TK235" s="12"/>
      <c r="TL235" s="12"/>
      <c r="TM235" s="12"/>
      <c r="TN235" s="12"/>
      <c r="TO235" s="12"/>
      <c r="TP235" s="12"/>
      <c r="TQ235" s="12"/>
      <c r="TR235" s="12"/>
      <c r="TS235" s="12"/>
      <c r="TT235" s="12"/>
      <c r="TU235" s="12"/>
      <c r="TV235" s="12"/>
      <c r="TW235" s="12"/>
      <c r="TX235" s="12"/>
      <c r="TY235" s="12"/>
      <c r="TZ235" s="12"/>
      <c r="UA235" s="12"/>
      <c r="UB235" s="12"/>
      <c r="UC235" s="12"/>
      <c r="UD235" s="12"/>
      <c r="UE235" s="12"/>
      <c r="UF235" s="12"/>
      <c r="UG235" s="12"/>
      <c r="UH235" s="12"/>
      <c r="UI235" s="12"/>
      <c r="UJ235" s="12"/>
      <c r="UK235" s="12"/>
      <c r="UL235" s="12"/>
      <c r="UM235" s="12"/>
      <c r="UN235" s="12"/>
      <c r="UO235" s="12"/>
      <c r="UP235" s="12"/>
      <c r="UQ235" s="12"/>
      <c r="UR235" s="12"/>
      <c r="US235" s="12"/>
      <c r="UT235" s="12"/>
      <c r="UU235" s="12"/>
      <c r="UV235" s="12"/>
      <c r="UW235" s="12"/>
      <c r="UX235" s="12"/>
      <c r="UY235" s="12"/>
      <c r="UZ235" s="12"/>
      <c r="VA235" s="12"/>
      <c r="VB235" s="12"/>
      <c r="VC235" s="12"/>
      <c r="VD235" s="12"/>
      <c r="VE235" s="12"/>
      <c r="VF235" s="12"/>
      <c r="VG235" s="12"/>
      <c r="VH235" s="12"/>
      <c r="VI235" s="12"/>
      <c r="VJ235" s="12"/>
      <c r="VK235" s="12"/>
      <c r="VL235" s="12"/>
      <c r="VM235" s="12"/>
      <c r="VN235" s="12"/>
      <c r="VO235" s="12"/>
      <c r="VP235" s="12"/>
      <c r="VQ235" s="12"/>
      <c r="VR235" s="12"/>
      <c r="VS235" s="12"/>
      <c r="VT235" s="12"/>
      <c r="VU235" s="12"/>
      <c r="VV235" s="12"/>
      <c r="VW235" s="12"/>
      <c r="VX235" s="12"/>
      <c r="VY235" s="12"/>
      <c r="VZ235" s="12"/>
      <c r="WA235" s="12"/>
      <c r="WB235" s="12"/>
      <c r="WC235" s="12"/>
      <c r="WD235" s="12"/>
      <c r="WE235" s="12"/>
      <c r="WF235" s="12"/>
      <c r="WG235" s="12"/>
      <c r="WH235" s="12"/>
      <c r="WI235" s="12"/>
      <c r="WJ235" s="12"/>
      <c r="WK235" s="12"/>
      <c r="WL235" s="12"/>
      <c r="WM235" s="12"/>
      <c r="WN235" s="12"/>
      <c r="WO235" s="12"/>
      <c r="WP235" s="12"/>
      <c r="WQ235" s="12"/>
      <c r="WR235" s="12"/>
      <c r="WS235" s="12"/>
      <c r="WT235" s="12"/>
      <c r="WU235" s="12"/>
      <c r="WV235" s="12"/>
      <c r="WW235" s="12"/>
      <c r="WX235" s="12"/>
      <c r="WY235" s="12"/>
      <c r="WZ235" s="12"/>
      <c r="XA235" s="12"/>
      <c r="XB235" s="12"/>
      <c r="XC235" s="12"/>
      <c r="XD235" s="12"/>
      <c r="XE235" s="12"/>
      <c r="XF235" s="12"/>
      <c r="XG235" s="12"/>
      <c r="XH235" s="12"/>
      <c r="XI235" s="12"/>
      <c r="XJ235" s="12"/>
      <c r="XK235" s="12"/>
      <c r="XL235" s="12"/>
      <c r="XM235" s="12"/>
      <c r="XN235" s="12"/>
      <c r="XO235" s="12"/>
      <c r="XP235" s="12"/>
      <c r="XQ235" s="12"/>
      <c r="XR235" s="12"/>
      <c r="XS235" s="12"/>
      <c r="XT235" s="12"/>
      <c r="XU235" s="12"/>
      <c r="XV235" s="12"/>
      <c r="XW235" s="12"/>
      <c r="XX235" s="12"/>
      <c r="XY235" s="12"/>
      <c r="XZ235" s="12"/>
      <c r="YA235" s="12"/>
      <c r="YB235" s="12"/>
      <c r="YC235" s="12"/>
      <c r="YD235" s="12"/>
      <c r="YE235" s="12"/>
      <c r="YF235" s="12"/>
      <c r="YG235" s="12"/>
      <c r="YH235" s="12"/>
      <c r="YI235" s="12"/>
      <c r="YJ235" s="12"/>
      <c r="YK235" s="12"/>
      <c r="YL235" s="12"/>
      <c r="YM235" s="12"/>
      <c r="YN235" s="12"/>
      <c r="YO235" s="12"/>
      <c r="YP235" s="12"/>
      <c r="YQ235" s="12"/>
      <c r="YR235" s="12"/>
      <c r="YS235" s="12"/>
      <c r="YT235" s="12"/>
      <c r="YU235" s="12"/>
      <c r="YV235" s="12"/>
      <c r="YW235" s="12"/>
      <c r="YX235" s="12"/>
      <c r="YY235" s="12"/>
      <c r="YZ235" s="12"/>
      <c r="ZA235" s="12"/>
      <c r="ZB235" s="12"/>
      <c r="ZC235" s="12"/>
      <c r="ZD235" s="12"/>
      <c r="ZE235" s="12"/>
      <c r="ZF235" s="12"/>
      <c r="ZG235" s="12"/>
      <c r="ZH235" s="12"/>
      <c r="ZI235" s="12"/>
      <c r="ZJ235" s="12"/>
      <c r="ZK235" s="12"/>
      <c r="ZL235" s="12"/>
      <c r="ZM235" s="12"/>
      <c r="ZN235" s="12"/>
      <c r="ZO235" s="12"/>
      <c r="ZP235" s="12"/>
      <c r="ZQ235" s="12"/>
      <c r="ZR235" s="12"/>
      <c r="ZS235" s="12"/>
      <c r="ZT235" s="12"/>
      <c r="ZU235" s="12"/>
      <c r="ZV235" s="12"/>
      <c r="ZW235" s="12"/>
      <c r="ZX235" s="12"/>
      <c r="ZY235" s="12"/>
      <c r="ZZ235" s="12"/>
      <c r="AAA235" s="12"/>
      <c r="AAB235" s="12"/>
      <c r="AAC235" s="12"/>
      <c r="AAD235" s="12"/>
      <c r="AAE235" s="12"/>
      <c r="AAF235" s="12"/>
      <c r="AAG235" s="12"/>
      <c r="AAH235" s="12"/>
      <c r="AAI235" s="12"/>
      <c r="AAJ235" s="12"/>
      <c r="AAK235" s="12"/>
      <c r="AAL235" s="12"/>
      <c r="AAM235" s="12"/>
      <c r="AAN235" s="12"/>
      <c r="AAO235" s="12"/>
      <c r="AAP235" s="12"/>
      <c r="AAQ235" s="12"/>
      <c r="AAR235" s="12"/>
      <c r="AAS235" s="12"/>
      <c r="AAT235" s="12"/>
      <c r="AAU235" s="12"/>
      <c r="AAV235" s="12"/>
      <c r="AAW235" s="12"/>
      <c r="AAX235" s="12"/>
      <c r="AAY235" s="12"/>
      <c r="AAZ235" s="12"/>
      <c r="ABA235" s="12"/>
      <c r="ABB235" s="12"/>
      <c r="ABC235" s="12"/>
      <c r="ABD235" s="12"/>
      <c r="ABE235" s="12"/>
      <c r="ABF235" s="12"/>
      <c r="ABG235" s="12"/>
      <c r="ABH235" s="12"/>
      <c r="ABI235" s="12"/>
      <c r="ABJ235" s="12"/>
      <c r="ABK235" s="12"/>
      <c r="ABL235" s="12"/>
      <c r="ABM235" s="12"/>
      <c r="ABN235" s="12"/>
      <c r="ABO235" s="12"/>
      <c r="ABP235" s="12"/>
      <c r="ABQ235" s="12"/>
      <c r="ABR235" s="12"/>
      <c r="ABS235" s="12"/>
      <c r="ABT235" s="12"/>
      <c r="ABU235" s="12"/>
      <c r="ABV235" s="12"/>
      <c r="ABW235" s="12"/>
      <c r="ABX235" s="12"/>
      <c r="ABY235" s="12"/>
      <c r="ABZ235" s="12"/>
      <c r="ACA235" s="12"/>
      <c r="ACB235" s="12"/>
      <c r="ACC235" s="12"/>
      <c r="ACD235" s="12"/>
      <c r="ACE235" s="12"/>
      <c r="ACF235" s="12"/>
      <c r="ACG235" s="12"/>
      <c r="ACH235" s="12"/>
      <c r="ACI235" s="12"/>
      <c r="ACJ235" s="12"/>
      <c r="ACK235" s="12"/>
      <c r="ACL235" s="12"/>
      <c r="ACM235" s="12"/>
      <c r="ACN235" s="12"/>
      <c r="ACO235" s="12"/>
      <c r="ACP235" s="12"/>
      <c r="ACQ235" s="12"/>
      <c r="ACR235" s="12"/>
      <c r="ACS235" s="12"/>
      <c r="ACT235" s="12"/>
      <c r="ACU235" s="12"/>
      <c r="ACV235" s="12"/>
      <c r="ACW235" s="12"/>
      <c r="ACX235" s="12"/>
      <c r="ACY235" s="12"/>
      <c r="ACZ235" s="12"/>
      <c r="ADA235" s="12"/>
    </row>
    <row r="236" spans="1:781" s="99" customFormat="1" ht="15.6" x14ac:dyDescent="0.3">
      <c r="A236" s="64">
        <v>3</v>
      </c>
      <c r="B236" s="44" t="s">
        <v>728</v>
      </c>
      <c r="C236" s="45" t="s">
        <v>137</v>
      </c>
      <c r="D236" s="46" t="s">
        <v>434</v>
      </c>
      <c r="E236" s="46" t="s">
        <v>364</v>
      </c>
      <c r="F236" s="46">
        <v>6</v>
      </c>
      <c r="G236" s="97">
        <v>38000</v>
      </c>
      <c r="H236" s="46">
        <v>1</v>
      </c>
      <c r="I236" s="46" t="s">
        <v>41</v>
      </c>
      <c r="J236" s="46" t="s">
        <v>56</v>
      </c>
      <c r="K236" s="48">
        <v>1985</v>
      </c>
      <c r="L236" s="49">
        <v>31641</v>
      </c>
      <c r="M236" s="50">
        <v>11000</v>
      </c>
      <c r="N236" s="51">
        <v>0.8</v>
      </c>
      <c r="O236" s="51"/>
      <c r="P236" s="52" t="s">
        <v>601</v>
      </c>
      <c r="Q236" s="53"/>
      <c r="R236" s="54" t="s">
        <v>432</v>
      </c>
      <c r="S236" s="55" t="str">
        <f t="shared" si="53"/>
        <v>Sand</v>
      </c>
      <c r="T236" s="56"/>
      <c r="U236" s="56"/>
      <c r="V236" s="56"/>
      <c r="W236" s="56"/>
      <c r="X236" s="56"/>
      <c r="Y236" s="56"/>
      <c r="Z236" s="56"/>
      <c r="AA236" s="12"/>
      <c r="AB236" s="57">
        <f t="shared" si="52"/>
        <v>5.7996902965381653E-3</v>
      </c>
      <c r="AC236" s="57">
        <f t="shared" si="54"/>
        <v>2.0512820512820513E-2</v>
      </c>
      <c r="AD236" s="57">
        <f t="shared" si="55"/>
        <v>0</v>
      </c>
      <c r="AE236" s="57">
        <f t="shared" si="56"/>
        <v>2.6312510809358678E-2</v>
      </c>
      <c r="AF236" s="58"/>
      <c r="AG236" s="58">
        <f t="shared" ref="AG236:AG265" si="57">IF(A236=1,AE236,0)</f>
        <v>0</v>
      </c>
      <c r="AH236" s="58">
        <f t="shared" ref="AH236:AH265" si="58">IF(A236=2,AE236,0)</f>
        <v>0</v>
      </c>
      <c r="AI236" s="58">
        <f t="shared" ref="AI236:AI265" si="59">IF(A236=3,AE236,0)</f>
        <v>2.6312510809358678E-2</v>
      </c>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c r="CV236" s="12"/>
      <c r="CW236" s="12"/>
      <c r="CX236" s="12"/>
      <c r="CY236" s="12"/>
      <c r="CZ236" s="12"/>
      <c r="DA236" s="12"/>
      <c r="DB236" s="12"/>
      <c r="DC236" s="12"/>
      <c r="DD236" s="12"/>
      <c r="DE236" s="12"/>
      <c r="DF236" s="12"/>
      <c r="DG236" s="12"/>
      <c r="DH236" s="12"/>
      <c r="DI236" s="12"/>
      <c r="DJ236" s="12"/>
      <c r="DK236" s="12"/>
      <c r="DL236" s="12"/>
      <c r="DM236" s="12"/>
      <c r="DN236" s="12"/>
      <c r="DO236" s="12"/>
      <c r="DP236" s="12"/>
      <c r="DQ236" s="12"/>
      <c r="DR236" s="12"/>
      <c r="DS236" s="12"/>
      <c r="DT236" s="12"/>
      <c r="DU236" s="12"/>
      <c r="DV236" s="12"/>
      <c r="DW236" s="12"/>
      <c r="DX236" s="12"/>
      <c r="DY236" s="12"/>
      <c r="DZ236" s="12"/>
      <c r="EA236" s="12"/>
      <c r="EB236" s="12"/>
      <c r="EC236" s="12"/>
      <c r="ED236" s="12"/>
      <c r="EE236" s="12"/>
      <c r="EF236" s="12"/>
      <c r="EG236" s="12"/>
      <c r="EH236" s="12"/>
      <c r="EI236" s="12"/>
      <c r="EJ236" s="12"/>
      <c r="EK236" s="12"/>
      <c r="EL236" s="12"/>
      <c r="EM236" s="12"/>
      <c r="EN236" s="12"/>
      <c r="EO236" s="12"/>
      <c r="EP236" s="12"/>
      <c r="EQ236" s="12"/>
      <c r="ER236" s="12"/>
      <c r="ES236" s="12"/>
      <c r="ET236" s="12"/>
      <c r="EU236" s="12"/>
      <c r="EV236" s="12"/>
      <c r="EW236" s="12"/>
      <c r="EX236" s="12"/>
      <c r="EY236" s="12"/>
      <c r="EZ236" s="12"/>
      <c r="FA236" s="12"/>
      <c r="FB236" s="12"/>
      <c r="FC236" s="12"/>
      <c r="FD236" s="12"/>
      <c r="FE236" s="12"/>
      <c r="FF236" s="12"/>
      <c r="FG236" s="12"/>
      <c r="FH236" s="12"/>
      <c r="FI236" s="12"/>
      <c r="FJ236" s="12"/>
      <c r="FK236" s="12"/>
      <c r="FL236" s="12"/>
      <c r="FM236" s="12"/>
      <c r="FN236" s="12"/>
      <c r="FO236" s="12"/>
      <c r="FP236" s="12"/>
      <c r="FQ236" s="12"/>
      <c r="FR236" s="12"/>
      <c r="FS236" s="12"/>
      <c r="FT236" s="12"/>
      <c r="FU236" s="12"/>
      <c r="FV236" s="12"/>
      <c r="FW236" s="12"/>
      <c r="FX236" s="12"/>
      <c r="FY236" s="12"/>
      <c r="FZ236" s="12"/>
      <c r="GA236" s="12"/>
      <c r="GB236" s="12"/>
      <c r="GC236" s="12"/>
      <c r="GD236" s="12"/>
      <c r="GE236" s="12"/>
      <c r="GF236" s="12"/>
      <c r="GG236" s="12"/>
      <c r="GH236" s="12"/>
      <c r="GI236" s="12"/>
      <c r="GJ236" s="12"/>
      <c r="GK236" s="12"/>
      <c r="GL236" s="12"/>
      <c r="GM236" s="12"/>
      <c r="GN236" s="12"/>
      <c r="GO236" s="12"/>
      <c r="GP236" s="12"/>
      <c r="GQ236" s="12"/>
      <c r="GR236" s="12"/>
      <c r="GS236" s="12"/>
      <c r="GT236" s="12"/>
      <c r="GU236" s="12"/>
      <c r="GV236" s="12"/>
      <c r="GW236" s="12"/>
      <c r="GX236" s="12"/>
      <c r="GY236" s="12"/>
      <c r="GZ236" s="12"/>
      <c r="HA236" s="12"/>
      <c r="HB236" s="12"/>
      <c r="HC236" s="12"/>
      <c r="HD236" s="12"/>
      <c r="HE236" s="12"/>
      <c r="HF236" s="12"/>
      <c r="HG236" s="12"/>
      <c r="HH236" s="12"/>
      <c r="HI236" s="12"/>
      <c r="HJ236" s="12"/>
      <c r="HK236" s="12"/>
      <c r="HL236" s="12"/>
      <c r="HM236" s="12"/>
      <c r="HN236" s="12"/>
      <c r="HO236" s="12"/>
      <c r="HP236" s="12"/>
      <c r="HQ236" s="12"/>
      <c r="HR236" s="12"/>
      <c r="HS236" s="12"/>
      <c r="HT236" s="12"/>
      <c r="HU236" s="12"/>
      <c r="HV236" s="12"/>
      <c r="HW236" s="12"/>
      <c r="HX236" s="12"/>
      <c r="HY236" s="12"/>
      <c r="HZ236" s="12"/>
      <c r="IA236" s="12"/>
      <c r="IB236" s="12"/>
      <c r="IC236" s="12"/>
      <c r="ID236" s="12"/>
      <c r="IE236" s="12"/>
      <c r="IF236" s="12"/>
      <c r="IG236" s="12"/>
      <c r="IH236" s="12"/>
      <c r="II236" s="12"/>
      <c r="IJ236" s="12"/>
      <c r="IK236" s="12"/>
      <c r="IL236" s="12"/>
      <c r="IM236" s="12"/>
      <c r="IN236" s="12"/>
      <c r="IO236" s="12"/>
      <c r="IP236" s="12"/>
      <c r="IQ236" s="12"/>
      <c r="IR236" s="12"/>
      <c r="IS236" s="12"/>
      <c r="IT236" s="12"/>
      <c r="IU236" s="12"/>
      <c r="IV236" s="12"/>
      <c r="IW236" s="12"/>
      <c r="IX236" s="12"/>
      <c r="IY236" s="12"/>
      <c r="IZ236" s="12"/>
      <c r="JA236" s="12"/>
      <c r="JB236" s="12"/>
      <c r="JC236" s="12"/>
      <c r="JD236" s="12"/>
      <c r="JE236" s="12"/>
      <c r="JF236" s="12"/>
      <c r="JG236" s="12"/>
      <c r="JH236" s="12"/>
      <c r="JI236" s="12"/>
      <c r="JJ236" s="12"/>
      <c r="JK236" s="12"/>
      <c r="JL236" s="12"/>
      <c r="JM236" s="12"/>
      <c r="JN236" s="12"/>
      <c r="JO236" s="12"/>
      <c r="JP236" s="12"/>
      <c r="JQ236" s="12"/>
      <c r="JR236" s="12"/>
      <c r="JS236" s="12"/>
      <c r="JT236" s="12"/>
      <c r="JU236" s="12"/>
      <c r="JV236" s="12"/>
      <c r="JW236" s="12"/>
      <c r="JX236" s="12"/>
      <c r="JY236" s="12"/>
      <c r="JZ236" s="12"/>
      <c r="KA236" s="12"/>
      <c r="KB236" s="12"/>
      <c r="KC236" s="12"/>
      <c r="KD236" s="12"/>
      <c r="KE236" s="12"/>
      <c r="KF236" s="12"/>
      <c r="KG236" s="12"/>
      <c r="KH236" s="12"/>
      <c r="KI236" s="12"/>
      <c r="KJ236" s="12"/>
      <c r="KK236" s="12"/>
      <c r="KL236" s="12"/>
      <c r="KM236" s="12"/>
      <c r="KN236" s="12"/>
      <c r="KO236" s="12"/>
      <c r="KP236" s="12"/>
      <c r="KQ236" s="12"/>
      <c r="KR236" s="12"/>
      <c r="KS236" s="12"/>
      <c r="KT236" s="12"/>
      <c r="KU236" s="12"/>
      <c r="KV236" s="12"/>
      <c r="KW236" s="12"/>
      <c r="KX236" s="12"/>
      <c r="KY236" s="12"/>
      <c r="KZ236" s="12"/>
      <c r="LA236" s="12"/>
      <c r="LB236" s="12"/>
      <c r="LC236" s="12"/>
      <c r="LD236" s="12"/>
      <c r="LE236" s="12"/>
      <c r="LF236" s="12"/>
      <c r="LG236" s="12"/>
      <c r="LH236" s="12"/>
      <c r="LI236" s="12"/>
      <c r="LJ236" s="12"/>
      <c r="LK236" s="12"/>
      <c r="LL236" s="12"/>
      <c r="LM236" s="12"/>
      <c r="LN236" s="12"/>
      <c r="LO236" s="12"/>
      <c r="LP236" s="12"/>
      <c r="LQ236" s="12"/>
      <c r="LR236" s="12"/>
      <c r="LS236" s="12"/>
      <c r="LT236" s="12"/>
      <c r="LU236" s="12"/>
      <c r="LV236" s="12"/>
      <c r="LW236" s="12"/>
      <c r="LX236" s="12"/>
      <c r="LY236" s="12"/>
      <c r="LZ236" s="12"/>
      <c r="MA236" s="12"/>
      <c r="MB236" s="12"/>
      <c r="MC236" s="12"/>
      <c r="MD236" s="12"/>
      <c r="ME236" s="12"/>
      <c r="MF236" s="12"/>
      <c r="MG236" s="12"/>
      <c r="MH236" s="12"/>
      <c r="MI236" s="12"/>
      <c r="MJ236" s="12"/>
      <c r="MK236" s="12"/>
      <c r="ML236" s="12"/>
      <c r="MM236" s="12"/>
      <c r="MN236" s="12"/>
      <c r="MO236" s="12"/>
      <c r="MP236" s="12"/>
      <c r="MQ236" s="12"/>
      <c r="MR236" s="12"/>
      <c r="MS236" s="12"/>
      <c r="MT236" s="12"/>
      <c r="MU236" s="12"/>
      <c r="MV236" s="12"/>
      <c r="MW236" s="12"/>
      <c r="MX236" s="12"/>
      <c r="MY236" s="12"/>
      <c r="MZ236" s="12"/>
      <c r="NA236" s="12"/>
      <c r="NB236" s="12"/>
      <c r="NC236" s="12"/>
      <c r="ND236" s="12"/>
      <c r="NE236" s="12"/>
      <c r="NF236" s="12"/>
      <c r="NG236" s="12"/>
      <c r="NH236" s="12"/>
      <c r="NI236" s="12"/>
      <c r="NJ236" s="12"/>
      <c r="NK236" s="12"/>
      <c r="NL236" s="12"/>
      <c r="NM236" s="12"/>
      <c r="NN236" s="12"/>
      <c r="NO236" s="12"/>
      <c r="NP236" s="12"/>
      <c r="NQ236" s="12"/>
      <c r="NR236" s="12"/>
      <c r="NS236" s="12"/>
      <c r="NT236" s="12"/>
      <c r="NU236" s="12"/>
      <c r="NV236" s="12"/>
      <c r="NW236" s="12"/>
      <c r="NX236" s="12"/>
      <c r="NY236" s="12"/>
      <c r="NZ236" s="12"/>
      <c r="OA236" s="12"/>
      <c r="OB236" s="12"/>
      <c r="OC236" s="12"/>
      <c r="OD236" s="12"/>
      <c r="OE236" s="12"/>
      <c r="OF236" s="12"/>
      <c r="OG236" s="12"/>
      <c r="OH236" s="12"/>
      <c r="OI236" s="12"/>
      <c r="OJ236" s="12"/>
      <c r="OK236" s="12"/>
      <c r="OL236" s="12"/>
      <c r="OM236" s="12"/>
      <c r="ON236" s="12"/>
      <c r="OO236" s="12"/>
      <c r="OP236" s="12"/>
      <c r="OQ236" s="12"/>
      <c r="OR236" s="12"/>
      <c r="OS236" s="12"/>
      <c r="OT236" s="12"/>
      <c r="OU236" s="12"/>
      <c r="OV236" s="12"/>
      <c r="OW236" s="12"/>
      <c r="OX236" s="12"/>
      <c r="OY236" s="12"/>
      <c r="OZ236" s="12"/>
      <c r="PA236" s="12"/>
      <c r="PB236" s="12"/>
      <c r="PC236" s="12"/>
      <c r="PD236" s="12"/>
      <c r="PE236" s="12"/>
      <c r="PF236" s="12"/>
      <c r="PG236" s="12"/>
      <c r="PH236" s="12"/>
      <c r="PI236" s="12"/>
      <c r="PJ236" s="12"/>
      <c r="PK236" s="12"/>
      <c r="PL236" s="12"/>
      <c r="PM236" s="12"/>
      <c r="PN236" s="12"/>
      <c r="PO236" s="12"/>
      <c r="PP236" s="12"/>
      <c r="PQ236" s="12"/>
      <c r="PR236" s="12"/>
      <c r="PS236" s="12"/>
      <c r="PT236" s="12"/>
      <c r="PU236" s="12"/>
      <c r="PV236" s="12"/>
      <c r="PW236" s="12"/>
      <c r="PX236" s="12"/>
      <c r="PY236" s="12"/>
      <c r="PZ236" s="12"/>
      <c r="QA236" s="12"/>
      <c r="QB236" s="12"/>
      <c r="QC236" s="12"/>
      <c r="QD236" s="12"/>
      <c r="QE236" s="12"/>
      <c r="QF236" s="12"/>
      <c r="QG236" s="12"/>
      <c r="QH236" s="12"/>
      <c r="QI236" s="12"/>
      <c r="QJ236" s="12"/>
      <c r="QK236" s="12"/>
      <c r="QL236" s="12"/>
      <c r="QM236" s="12"/>
      <c r="QN236" s="12"/>
      <c r="QO236" s="12"/>
      <c r="QP236" s="12"/>
      <c r="QQ236" s="12"/>
      <c r="QR236" s="12"/>
      <c r="QS236" s="12"/>
      <c r="QT236" s="12"/>
      <c r="QU236" s="12"/>
      <c r="QV236" s="12"/>
      <c r="QW236" s="12"/>
      <c r="QX236" s="12"/>
      <c r="QY236" s="12"/>
      <c r="QZ236" s="12"/>
      <c r="RA236" s="12"/>
      <c r="RB236" s="12"/>
      <c r="RC236" s="12"/>
      <c r="RD236" s="12"/>
      <c r="RE236" s="12"/>
      <c r="RF236" s="12"/>
      <c r="RG236" s="12"/>
      <c r="RH236" s="12"/>
      <c r="RI236" s="12"/>
      <c r="RJ236" s="12"/>
      <c r="RK236" s="12"/>
      <c r="RL236" s="12"/>
      <c r="RM236" s="12"/>
      <c r="RN236" s="12"/>
      <c r="RO236" s="12"/>
      <c r="RP236" s="12"/>
      <c r="RQ236" s="12"/>
      <c r="RR236" s="12"/>
      <c r="RS236" s="12"/>
      <c r="RT236" s="12"/>
      <c r="RU236" s="12"/>
      <c r="RV236" s="12"/>
      <c r="RW236" s="12"/>
      <c r="RX236" s="12"/>
      <c r="RY236" s="12"/>
      <c r="RZ236" s="12"/>
      <c r="SA236" s="12"/>
      <c r="SB236" s="12"/>
      <c r="SC236" s="12"/>
      <c r="SD236" s="12"/>
      <c r="SE236" s="12"/>
      <c r="SF236" s="12"/>
      <c r="SG236" s="12"/>
      <c r="SH236" s="12"/>
      <c r="SI236" s="12"/>
      <c r="SJ236" s="12"/>
      <c r="SK236" s="12"/>
      <c r="SL236" s="12"/>
      <c r="SM236" s="12"/>
      <c r="SN236" s="12"/>
      <c r="SO236" s="12"/>
      <c r="SP236" s="12"/>
      <c r="SQ236" s="12"/>
      <c r="SR236" s="12"/>
      <c r="SS236" s="12"/>
      <c r="ST236" s="12"/>
      <c r="SU236" s="12"/>
      <c r="SV236" s="12"/>
      <c r="SW236" s="12"/>
      <c r="SX236" s="12"/>
      <c r="SY236" s="12"/>
      <c r="SZ236" s="12"/>
      <c r="TA236" s="12"/>
      <c r="TB236" s="12"/>
      <c r="TC236" s="12"/>
      <c r="TD236" s="12"/>
      <c r="TE236" s="12"/>
      <c r="TF236" s="12"/>
      <c r="TG236" s="12"/>
      <c r="TH236" s="12"/>
      <c r="TI236" s="12"/>
      <c r="TJ236" s="12"/>
      <c r="TK236" s="12"/>
      <c r="TL236" s="12"/>
      <c r="TM236" s="12"/>
      <c r="TN236" s="12"/>
      <c r="TO236" s="12"/>
      <c r="TP236" s="12"/>
      <c r="TQ236" s="12"/>
      <c r="TR236" s="12"/>
      <c r="TS236" s="12"/>
      <c r="TT236" s="12"/>
      <c r="TU236" s="12"/>
      <c r="TV236" s="12"/>
      <c r="TW236" s="12"/>
      <c r="TX236" s="12"/>
      <c r="TY236" s="12"/>
      <c r="TZ236" s="12"/>
      <c r="UA236" s="12"/>
      <c r="UB236" s="12"/>
      <c r="UC236" s="12"/>
      <c r="UD236" s="12"/>
      <c r="UE236" s="12"/>
      <c r="UF236" s="12"/>
      <c r="UG236" s="12"/>
      <c r="UH236" s="12"/>
      <c r="UI236" s="12"/>
      <c r="UJ236" s="12"/>
      <c r="UK236" s="12"/>
      <c r="UL236" s="12"/>
      <c r="UM236" s="12"/>
      <c r="UN236" s="12"/>
      <c r="UO236" s="12"/>
      <c r="UP236" s="12"/>
      <c r="UQ236" s="12"/>
      <c r="UR236" s="12"/>
      <c r="US236" s="12"/>
      <c r="UT236" s="12"/>
      <c r="UU236" s="12"/>
      <c r="UV236" s="12"/>
      <c r="UW236" s="12"/>
      <c r="UX236" s="12"/>
      <c r="UY236" s="12"/>
      <c r="UZ236" s="12"/>
      <c r="VA236" s="12"/>
      <c r="VB236" s="12"/>
      <c r="VC236" s="12"/>
      <c r="VD236" s="12"/>
      <c r="VE236" s="12"/>
      <c r="VF236" s="12"/>
      <c r="VG236" s="12"/>
      <c r="VH236" s="12"/>
      <c r="VI236" s="12"/>
      <c r="VJ236" s="12"/>
      <c r="VK236" s="12"/>
      <c r="VL236" s="12"/>
      <c r="VM236" s="12"/>
      <c r="VN236" s="12"/>
      <c r="VO236" s="12"/>
      <c r="VP236" s="12"/>
      <c r="VQ236" s="12"/>
      <c r="VR236" s="12"/>
      <c r="VS236" s="12"/>
      <c r="VT236" s="12"/>
      <c r="VU236" s="12"/>
      <c r="VV236" s="12"/>
      <c r="VW236" s="12"/>
      <c r="VX236" s="12"/>
      <c r="VY236" s="12"/>
      <c r="VZ236" s="12"/>
      <c r="WA236" s="12"/>
      <c r="WB236" s="12"/>
      <c r="WC236" s="12"/>
      <c r="WD236" s="12"/>
      <c r="WE236" s="12"/>
      <c r="WF236" s="12"/>
      <c r="WG236" s="12"/>
      <c r="WH236" s="12"/>
      <c r="WI236" s="12"/>
      <c r="WJ236" s="12"/>
      <c r="WK236" s="12"/>
      <c r="WL236" s="12"/>
      <c r="WM236" s="12"/>
      <c r="WN236" s="12"/>
      <c r="WO236" s="12"/>
      <c r="WP236" s="12"/>
      <c r="WQ236" s="12"/>
      <c r="WR236" s="12"/>
      <c r="WS236" s="12"/>
      <c r="WT236" s="12"/>
      <c r="WU236" s="12"/>
      <c r="WV236" s="12"/>
      <c r="WW236" s="12"/>
      <c r="WX236" s="12"/>
      <c r="WY236" s="12"/>
      <c r="WZ236" s="12"/>
      <c r="XA236" s="12"/>
      <c r="XB236" s="12"/>
      <c r="XC236" s="12"/>
      <c r="XD236" s="12"/>
      <c r="XE236" s="12"/>
      <c r="XF236" s="12"/>
      <c r="XG236" s="12"/>
      <c r="XH236" s="12"/>
      <c r="XI236" s="12"/>
      <c r="XJ236" s="12"/>
      <c r="XK236" s="12"/>
      <c r="XL236" s="12"/>
      <c r="XM236" s="12"/>
      <c r="XN236" s="12"/>
      <c r="XO236" s="12"/>
      <c r="XP236" s="12"/>
      <c r="XQ236" s="12"/>
      <c r="XR236" s="12"/>
      <c r="XS236" s="12"/>
      <c r="XT236" s="12"/>
      <c r="XU236" s="12"/>
      <c r="XV236" s="12"/>
      <c r="XW236" s="12"/>
      <c r="XX236" s="12"/>
      <c r="XY236" s="12"/>
      <c r="XZ236" s="12"/>
      <c r="YA236" s="12"/>
      <c r="YB236" s="12"/>
      <c r="YC236" s="12"/>
      <c r="YD236" s="12"/>
      <c r="YE236" s="12"/>
      <c r="YF236" s="12"/>
      <c r="YG236" s="12"/>
      <c r="YH236" s="12"/>
      <c r="YI236" s="12"/>
      <c r="YJ236" s="12"/>
      <c r="YK236" s="12"/>
      <c r="YL236" s="12"/>
      <c r="YM236" s="12"/>
      <c r="YN236" s="12"/>
      <c r="YO236" s="12"/>
      <c r="YP236" s="12"/>
      <c r="YQ236" s="12"/>
      <c r="YR236" s="12"/>
      <c r="YS236" s="12"/>
      <c r="YT236" s="12"/>
      <c r="YU236" s="12"/>
      <c r="YV236" s="12"/>
      <c r="YW236" s="12"/>
      <c r="YX236" s="12"/>
      <c r="YY236" s="12"/>
      <c r="YZ236" s="12"/>
      <c r="ZA236" s="12"/>
      <c r="ZB236" s="12"/>
      <c r="ZC236" s="12"/>
      <c r="ZD236" s="12"/>
      <c r="ZE236" s="12"/>
      <c r="ZF236" s="12"/>
      <c r="ZG236" s="12"/>
      <c r="ZH236" s="12"/>
      <c r="ZI236" s="12"/>
      <c r="ZJ236" s="12"/>
      <c r="ZK236" s="12"/>
      <c r="ZL236" s="12"/>
      <c r="ZM236" s="12"/>
      <c r="ZN236" s="12"/>
      <c r="ZO236" s="12"/>
      <c r="ZP236" s="12"/>
      <c r="ZQ236" s="12"/>
      <c r="ZR236" s="12"/>
      <c r="ZS236" s="12"/>
      <c r="ZT236" s="12"/>
      <c r="ZU236" s="12"/>
      <c r="ZV236" s="12"/>
      <c r="ZW236" s="12"/>
      <c r="ZX236" s="12"/>
      <c r="ZY236" s="12"/>
      <c r="ZZ236" s="12"/>
      <c r="AAA236" s="12"/>
      <c r="AAB236" s="12"/>
      <c r="AAC236" s="12"/>
      <c r="AAD236" s="12"/>
      <c r="AAE236" s="12"/>
      <c r="AAF236" s="12"/>
      <c r="AAG236" s="12"/>
      <c r="AAH236" s="12"/>
      <c r="AAI236" s="12"/>
      <c r="AAJ236" s="12"/>
      <c r="AAK236" s="12"/>
      <c r="AAL236" s="12"/>
      <c r="AAM236" s="12"/>
      <c r="AAN236" s="12"/>
      <c r="AAO236" s="12"/>
      <c r="AAP236" s="12"/>
      <c r="AAQ236" s="12"/>
      <c r="AAR236" s="12"/>
      <c r="AAS236" s="12"/>
      <c r="AAT236" s="12"/>
      <c r="AAU236" s="12"/>
      <c r="AAV236" s="12"/>
      <c r="AAW236" s="12"/>
      <c r="AAX236" s="12"/>
      <c r="AAY236" s="12"/>
      <c r="AAZ236" s="12"/>
      <c r="ABA236" s="12"/>
      <c r="ABB236" s="12"/>
      <c r="ABC236" s="12"/>
      <c r="ABD236" s="12"/>
      <c r="ABE236" s="12"/>
      <c r="ABF236" s="12"/>
      <c r="ABG236" s="12"/>
      <c r="ABH236" s="12"/>
      <c r="ABI236" s="12"/>
      <c r="ABJ236" s="12"/>
      <c r="ABK236" s="12"/>
      <c r="ABL236" s="12"/>
      <c r="ABM236" s="12"/>
      <c r="ABN236" s="12"/>
      <c r="ABO236" s="12"/>
      <c r="ABP236" s="12"/>
      <c r="ABQ236" s="12"/>
      <c r="ABR236" s="12"/>
      <c r="ABS236" s="12"/>
      <c r="ABT236" s="12"/>
      <c r="ABU236" s="12"/>
      <c r="ABV236" s="12"/>
      <c r="ABW236" s="12"/>
      <c r="ABX236" s="12"/>
      <c r="ABY236" s="12"/>
      <c r="ABZ236" s="12"/>
      <c r="ACA236" s="12"/>
      <c r="ACB236" s="12"/>
      <c r="ACC236" s="12"/>
      <c r="ACD236" s="12"/>
      <c r="ACE236" s="12"/>
      <c r="ACF236" s="12"/>
      <c r="ACG236" s="12"/>
      <c r="ACH236" s="12"/>
      <c r="ACI236" s="12"/>
      <c r="ACJ236" s="12"/>
      <c r="ACK236" s="12"/>
      <c r="ACL236" s="12"/>
      <c r="ACM236" s="12"/>
      <c r="ACN236" s="12"/>
      <c r="ACO236" s="12"/>
      <c r="ACP236" s="12"/>
      <c r="ACQ236" s="12"/>
      <c r="ACR236" s="12"/>
      <c r="ACS236" s="12"/>
      <c r="ACT236" s="12"/>
      <c r="ACU236" s="12"/>
      <c r="ACV236" s="12"/>
      <c r="ACW236" s="12"/>
      <c r="ACX236" s="12"/>
      <c r="ACY236" s="12"/>
      <c r="ACZ236" s="12"/>
      <c r="ADA236" s="12"/>
    </row>
    <row r="237" spans="1:781" s="99" customFormat="1" ht="36" x14ac:dyDescent="0.3">
      <c r="A237" s="59">
        <v>1</v>
      </c>
      <c r="B237" s="44" t="s">
        <v>729</v>
      </c>
      <c r="C237" s="45" t="s">
        <v>448</v>
      </c>
      <c r="D237" s="46" t="s">
        <v>212</v>
      </c>
      <c r="E237" s="46" t="s">
        <v>411</v>
      </c>
      <c r="F237" s="46">
        <v>29.5</v>
      </c>
      <c r="G237" s="97">
        <v>400000</v>
      </c>
      <c r="H237" s="46">
        <v>1</v>
      </c>
      <c r="I237" s="46" t="s">
        <v>41</v>
      </c>
      <c r="J237" s="46" t="s">
        <v>82</v>
      </c>
      <c r="K237" s="48">
        <v>1985</v>
      </c>
      <c r="L237" s="49">
        <v>31247</v>
      </c>
      <c r="M237" s="50">
        <v>180000</v>
      </c>
      <c r="N237" s="51">
        <v>4.2</v>
      </c>
      <c r="O237" s="51">
        <v>269</v>
      </c>
      <c r="P237" s="52" t="s">
        <v>730</v>
      </c>
      <c r="Q237" s="53" t="s">
        <v>731</v>
      </c>
      <c r="R237" s="54"/>
      <c r="S237" s="55" t="str">
        <f t="shared" si="53"/>
        <v>F</v>
      </c>
      <c r="T237" s="56"/>
      <c r="U237" s="56"/>
      <c r="V237" s="56"/>
      <c r="W237" s="56"/>
      <c r="X237" s="56"/>
      <c r="Y237" s="56">
        <v>1.5</v>
      </c>
      <c r="Z237" s="56"/>
      <c r="AA237" s="12"/>
      <c r="AB237" s="57">
        <f t="shared" si="52"/>
        <v>9.4904023034260876E-2</v>
      </c>
      <c r="AC237" s="57">
        <f t="shared" si="54"/>
        <v>0.1076923076923077</v>
      </c>
      <c r="AD237" s="57">
        <f t="shared" si="55"/>
        <v>19.214285714285715</v>
      </c>
      <c r="AE237" s="57">
        <f t="shared" ref="AE237:AE265" si="60">SUM(AB237:AD237)</f>
        <v>19.416882045012283</v>
      </c>
      <c r="AF237" s="58"/>
      <c r="AG237" s="58">
        <f t="shared" si="57"/>
        <v>19.416882045012283</v>
      </c>
      <c r="AH237" s="58">
        <f t="shared" si="58"/>
        <v>0</v>
      </c>
      <c r="AI237" s="58">
        <f t="shared" si="59"/>
        <v>0</v>
      </c>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c r="CV237" s="12"/>
      <c r="CW237" s="12"/>
      <c r="CX237" s="12"/>
      <c r="CY237" s="12"/>
      <c r="CZ237" s="12"/>
      <c r="DA237" s="12"/>
      <c r="DB237" s="12"/>
      <c r="DC237" s="12"/>
      <c r="DD237" s="12"/>
      <c r="DE237" s="12"/>
      <c r="DF237" s="12"/>
      <c r="DG237" s="12"/>
      <c r="DH237" s="12"/>
      <c r="DI237" s="12"/>
      <c r="DJ237" s="12"/>
      <c r="DK237" s="12"/>
      <c r="DL237" s="12"/>
      <c r="DM237" s="12"/>
      <c r="DN237" s="12"/>
      <c r="DO237" s="12"/>
      <c r="DP237" s="12"/>
      <c r="DQ237" s="12"/>
      <c r="DR237" s="12"/>
      <c r="DS237" s="12"/>
      <c r="DT237" s="12"/>
      <c r="DU237" s="12"/>
      <c r="DV237" s="12"/>
      <c r="DW237" s="12"/>
      <c r="DX237" s="12"/>
      <c r="DY237" s="12"/>
      <c r="DZ237" s="12"/>
      <c r="EA237" s="12"/>
      <c r="EB237" s="12"/>
      <c r="EC237" s="12"/>
      <c r="ED237" s="12"/>
      <c r="EE237" s="12"/>
      <c r="EF237" s="12"/>
      <c r="EG237" s="12"/>
      <c r="EH237" s="12"/>
      <c r="EI237" s="12"/>
      <c r="EJ237" s="12"/>
      <c r="EK237" s="12"/>
      <c r="EL237" s="12"/>
      <c r="EM237" s="12"/>
      <c r="EN237" s="12"/>
      <c r="EO237" s="12"/>
      <c r="EP237" s="12"/>
      <c r="EQ237" s="12"/>
      <c r="ER237" s="12"/>
      <c r="ES237" s="12"/>
      <c r="ET237" s="12"/>
      <c r="EU237" s="12"/>
      <c r="EV237" s="12"/>
      <c r="EW237" s="12"/>
      <c r="EX237" s="12"/>
      <c r="EY237" s="12"/>
      <c r="EZ237" s="12"/>
      <c r="FA237" s="12"/>
      <c r="FB237" s="12"/>
      <c r="FC237" s="12"/>
      <c r="FD237" s="12"/>
      <c r="FE237" s="12"/>
      <c r="FF237" s="12"/>
      <c r="FG237" s="12"/>
      <c r="FH237" s="12"/>
      <c r="FI237" s="12"/>
      <c r="FJ237" s="12"/>
      <c r="FK237" s="12"/>
      <c r="FL237" s="12"/>
      <c r="FM237" s="12"/>
      <c r="FN237" s="12"/>
      <c r="FO237" s="12"/>
      <c r="FP237" s="12"/>
      <c r="FQ237" s="12"/>
      <c r="FR237" s="12"/>
      <c r="FS237" s="12"/>
      <c r="FT237" s="12"/>
      <c r="FU237" s="12"/>
      <c r="FV237" s="12"/>
      <c r="FW237" s="12"/>
      <c r="FX237" s="12"/>
      <c r="FY237" s="12"/>
      <c r="FZ237" s="12"/>
      <c r="GA237" s="12"/>
      <c r="GB237" s="12"/>
      <c r="GC237" s="12"/>
      <c r="GD237" s="12"/>
      <c r="GE237" s="12"/>
      <c r="GF237" s="12"/>
      <c r="GG237" s="12"/>
      <c r="GH237" s="12"/>
      <c r="GI237" s="12"/>
      <c r="GJ237" s="12"/>
      <c r="GK237" s="12"/>
      <c r="GL237" s="12"/>
      <c r="GM237" s="12"/>
      <c r="GN237" s="12"/>
      <c r="GO237" s="12"/>
      <c r="GP237" s="12"/>
      <c r="GQ237" s="12"/>
      <c r="GR237" s="12"/>
      <c r="GS237" s="12"/>
      <c r="GT237" s="12"/>
      <c r="GU237" s="12"/>
      <c r="GV237" s="12"/>
      <c r="GW237" s="12"/>
      <c r="GX237" s="12"/>
      <c r="GY237" s="12"/>
      <c r="GZ237" s="12"/>
      <c r="HA237" s="12"/>
      <c r="HB237" s="12"/>
      <c r="HC237" s="12"/>
      <c r="HD237" s="12"/>
      <c r="HE237" s="12"/>
      <c r="HF237" s="12"/>
      <c r="HG237" s="12"/>
      <c r="HH237" s="12"/>
      <c r="HI237" s="12"/>
      <c r="HJ237" s="12"/>
      <c r="HK237" s="12"/>
      <c r="HL237" s="12"/>
      <c r="HM237" s="12"/>
      <c r="HN237" s="12"/>
      <c r="HO237" s="12"/>
      <c r="HP237" s="12"/>
      <c r="HQ237" s="12"/>
      <c r="HR237" s="12"/>
      <c r="HS237" s="12"/>
      <c r="HT237" s="12"/>
      <c r="HU237" s="12"/>
      <c r="HV237" s="12"/>
      <c r="HW237" s="12"/>
      <c r="HX237" s="12"/>
      <c r="HY237" s="12"/>
      <c r="HZ237" s="12"/>
      <c r="IA237" s="12"/>
      <c r="IB237" s="12"/>
      <c r="IC237" s="12"/>
      <c r="ID237" s="12"/>
      <c r="IE237" s="12"/>
      <c r="IF237" s="12"/>
      <c r="IG237" s="12"/>
      <c r="IH237" s="12"/>
      <c r="II237" s="12"/>
      <c r="IJ237" s="12"/>
      <c r="IK237" s="12"/>
      <c r="IL237" s="12"/>
      <c r="IM237" s="12"/>
      <c r="IN237" s="12"/>
      <c r="IO237" s="12"/>
      <c r="IP237" s="12"/>
      <c r="IQ237" s="12"/>
      <c r="IR237" s="12"/>
      <c r="IS237" s="12"/>
      <c r="IT237" s="12"/>
      <c r="IU237" s="12"/>
      <c r="IV237" s="12"/>
      <c r="IW237" s="12"/>
      <c r="IX237" s="12"/>
      <c r="IY237" s="12"/>
      <c r="IZ237" s="12"/>
      <c r="JA237" s="12"/>
      <c r="JB237" s="12"/>
      <c r="JC237" s="12"/>
      <c r="JD237" s="12"/>
      <c r="JE237" s="12"/>
      <c r="JF237" s="12"/>
      <c r="JG237" s="12"/>
      <c r="JH237" s="12"/>
      <c r="JI237" s="12"/>
      <c r="JJ237" s="12"/>
      <c r="JK237" s="12"/>
      <c r="JL237" s="12"/>
      <c r="JM237" s="12"/>
      <c r="JN237" s="12"/>
      <c r="JO237" s="12"/>
      <c r="JP237" s="12"/>
      <c r="JQ237" s="12"/>
      <c r="JR237" s="12"/>
      <c r="JS237" s="12"/>
      <c r="JT237" s="12"/>
      <c r="JU237" s="12"/>
      <c r="JV237" s="12"/>
      <c r="JW237" s="12"/>
      <c r="JX237" s="12"/>
      <c r="JY237" s="12"/>
      <c r="JZ237" s="12"/>
      <c r="KA237" s="12"/>
      <c r="KB237" s="12"/>
      <c r="KC237" s="12"/>
      <c r="KD237" s="12"/>
      <c r="KE237" s="12"/>
      <c r="KF237" s="12"/>
      <c r="KG237" s="12"/>
      <c r="KH237" s="12"/>
      <c r="KI237" s="12"/>
      <c r="KJ237" s="12"/>
      <c r="KK237" s="12"/>
      <c r="KL237" s="12"/>
      <c r="KM237" s="12"/>
      <c r="KN237" s="12"/>
      <c r="KO237" s="12"/>
      <c r="KP237" s="12"/>
      <c r="KQ237" s="12"/>
      <c r="KR237" s="12"/>
      <c r="KS237" s="12"/>
      <c r="KT237" s="12"/>
      <c r="KU237" s="12"/>
      <c r="KV237" s="12"/>
      <c r="KW237" s="12"/>
      <c r="KX237" s="12"/>
      <c r="KY237" s="12"/>
      <c r="KZ237" s="12"/>
      <c r="LA237" s="12"/>
      <c r="LB237" s="12"/>
      <c r="LC237" s="12"/>
      <c r="LD237" s="12"/>
      <c r="LE237" s="12"/>
      <c r="LF237" s="12"/>
      <c r="LG237" s="12"/>
      <c r="LH237" s="12"/>
      <c r="LI237" s="12"/>
      <c r="LJ237" s="12"/>
      <c r="LK237" s="12"/>
      <c r="LL237" s="12"/>
      <c r="LM237" s="12"/>
      <c r="LN237" s="12"/>
      <c r="LO237" s="12"/>
      <c r="LP237" s="12"/>
      <c r="LQ237" s="12"/>
      <c r="LR237" s="12"/>
      <c r="LS237" s="12"/>
      <c r="LT237" s="12"/>
      <c r="LU237" s="12"/>
      <c r="LV237" s="12"/>
      <c r="LW237" s="12"/>
      <c r="LX237" s="12"/>
      <c r="LY237" s="12"/>
      <c r="LZ237" s="12"/>
      <c r="MA237" s="12"/>
      <c r="MB237" s="12"/>
      <c r="MC237" s="12"/>
      <c r="MD237" s="12"/>
      <c r="ME237" s="12"/>
      <c r="MF237" s="12"/>
      <c r="MG237" s="12"/>
      <c r="MH237" s="12"/>
      <c r="MI237" s="12"/>
      <c r="MJ237" s="12"/>
      <c r="MK237" s="12"/>
      <c r="ML237" s="12"/>
      <c r="MM237" s="12"/>
      <c r="MN237" s="12"/>
      <c r="MO237" s="12"/>
      <c r="MP237" s="12"/>
      <c r="MQ237" s="12"/>
      <c r="MR237" s="12"/>
      <c r="MS237" s="12"/>
      <c r="MT237" s="12"/>
      <c r="MU237" s="12"/>
      <c r="MV237" s="12"/>
      <c r="MW237" s="12"/>
      <c r="MX237" s="12"/>
      <c r="MY237" s="12"/>
      <c r="MZ237" s="12"/>
      <c r="NA237" s="12"/>
      <c r="NB237" s="12"/>
      <c r="NC237" s="12"/>
      <c r="ND237" s="12"/>
      <c r="NE237" s="12"/>
      <c r="NF237" s="12"/>
      <c r="NG237" s="12"/>
      <c r="NH237" s="12"/>
      <c r="NI237" s="12"/>
      <c r="NJ237" s="12"/>
      <c r="NK237" s="12"/>
      <c r="NL237" s="12"/>
      <c r="NM237" s="12"/>
      <c r="NN237" s="12"/>
      <c r="NO237" s="12"/>
      <c r="NP237" s="12"/>
      <c r="NQ237" s="12"/>
      <c r="NR237" s="12"/>
      <c r="NS237" s="12"/>
      <c r="NT237" s="12"/>
      <c r="NU237" s="12"/>
      <c r="NV237" s="12"/>
      <c r="NW237" s="12"/>
      <c r="NX237" s="12"/>
      <c r="NY237" s="12"/>
      <c r="NZ237" s="12"/>
      <c r="OA237" s="12"/>
      <c r="OB237" s="12"/>
      <c r="OC237" s="12"/>
      <c r="OD237" s="12"/>
      <c r="OE237" s="12"/>
      <c r="OF237" s="12"/>
      <c r="OG237" s="12"/>
      <c r="OH237" s="12"/>
      <c r="OI237" s="12"/>
      <c r="OJ237" s="12"/>
      <c r="OK237" s="12"/>
      <c r="OL237" s="12"/>
      <c r="OM237" s="12"/>
      <c r="ON237" s="12"/>
      <c r="OO237" s="12"/>
      <c r="OP237" s="12"/>
      <c r="OQ237" s="12"/>
      <c r="OR237" s="12"/>
      <c r="OS237" s="12"/>
      <c r="OT237" s="12"/>
      <c r="OU237" s="12"/>
      <c r="OV237" s="12"/>
      <c r="OW237" s="12"/>
      <c r="OX237" s="12"/>
      <c r="OY237" s="12"/>
      <c r="OZ237" s="12"/>
      <c r="PA237" s="12"/>
      <c r="PB237" s="12"/>
      <c r="PC237" s="12"/>
      <c r="PD237" s="12"/>
      <c r="PE237" s="12"/>
      <c r="PF237" s="12"/>
      <c r="PG237" s="12"/>
      <c r="PH237" s="12"/>
      <c r="PI237" s="12"/>
      <c r="PJ237" s="12"/>
      <c r="PK237" s="12"/>
      <c r="PL237" s="12"/>
      <c r="PM237" s="12"/>
      <c r="PN237" s="12"/>
      <c r="PO237" s="12"/>
      <c r="PP237" s="12"/>
      <c r="PQ237" s="12"/>
      <c r="PR237" s="12"/>
      <c r="PS237" s="12"/>
      <c r="PT237" s="12"/>
      <c r="PU237" s="12"/>
      <c r="PV237" s="12"/>
      <c r="PW237" s="12"/>
      <c r="PX237" s="12"/>
      <c r="PY237" s="12"/>
      <c r="PZ237" s="12"/>
      <c r="QA237" s="12"/>
      <c r="QB237" s="12"/>
      <c r="QC237" s="12"/>
      <c r="QD237" s="12"/>
      <c r="QE237" s="12"/>
      <c r="QF237" s="12"/>
      <c r="QG237" s="12"/>
      <c r="QH237" s="12"/>
      <c r="QI237" s="12"/>
      <c r="QJ237" s="12"/>
      <c r="QK237" s="12"/>
      <c r="QL237" s="12"/>
      <c r="QM237" s="12"/>
      <c r="QN237" s="12"/>
      <c r="QO237" s="12"/>
      <c r="QP237" s="12"/>
      <c r="QQ237" s="12"/>
      <c r="QR237" s="12"/>
      <c r="QS237" s="12"/>
      <c r="QT237" s="12"/>
      <c r="QU237" s="12"/>
      <c r="QV237" s="12"/>
      <c r="QW237" s="12"/>
      <c r="QX237" s="12"/>
      <c r="QY237" s="12"/>
      <c r="QZ237" s="12"/>
      <c r="RA237" s="12"/>
      <c r="RB237" s="12"/>
      <c r="RC237" s="12"/>
      <c r="RD237" s="12"/>
      <c r="RE237" s="12"/>
      <c r="RF237" s="12"/>
      <c r="RG237" s="12"/>
      <c r="RH237" s="12"/>
      <c r="RI237" s="12"/>
      <c r="RJ237" s="12"/>
      <c r="RK237" s="12"/>
      <c r="RL237" s="12"/>
      <c r="RM237" s="12"/>
      <c r="RN237" s="12"/>
      <c r="RO237" s="12"/>
      <c r="RP237" s="12"/>
      <c r="RQ237" s="12"/>
      <c r="RR237" s="12"/>
      <c r="RS237" s="12"/>
      <c r="RT237" s="12"/>
      <c r="RU237" s="12"/>
      <c r="RV237" s="12"/>
      <c r="RW237" s="12"/>
      <c r="RX237" s="12"/>
      <c r="RY237" s="12"/>
      <c r="RZ237" s="12"/>
      <c r="SA237" s="12"/>
      <c r="SB237" s="12"/>
      <c r="SC237" s="12"/>
      <c r="SD237" s="12"/>
      <c r="SE237" s="12"/>
      <c r="SF237" s="12"/>
      <c r="SG237" s="12"/>
      <c r="SH237" s="12"/>
      <c r="SI237" s="12"/>
      <c r="SJ237" s="12"/>
      <c r="SK237" s="12"/>
      <c r="SL237" s="12"/>
      <c r="SM237" s="12"/>
      <c r="SN237" s="12"/>
      <c r="SO237" s="12"/>
      <c r="SP237" s="12"/>
      <c r="SQ237" s="12"/>
      <c r="SR237" s="12"/>
      <c r="SS237" s="12"/>
      <c r="ST237" s="12"/>
      <c r="SU237" s="12"/>
      <c r="SV237" s="12"/>
      <c r="SW237" s="12"/>
      <c r="SX237" s="12"/>
      <c r="SY237" s="12"/>
      <c r="SZ237" s="12"/>
      <c r="TA237" s="12"/>
      <c r="TB237" s="12"/>
      <c r="TC237" s="12"/>
      <c r="TD237" s="12"/>
      <c r="TE237" s="12"/>
      <c r="TF237" s="12"/>
      <c r="TG237" s="12"/>
      <c r="TH237" s="12"/>
      <c r="TI237" s="12"/>
      <c r="TJ237" s="12"/>
      <c r="TK237" s="12"/>
      <c r="TL237" s="12"/>
      <c r="TM237" s="12"/>
      <c r="TN237" s="12"/>
      <c r="TO237" s="12"/>
      <c r="TP237" s="12"/>
      <c r="TQ237" s="12"/>
      <c r="TR237" s="12"/>
      <c r="TS237" s="12"/>
      <c r="TT237" s="12"/>
      <c r="TU237" s="12"/>
      <c r="TV237" s="12"/>
      <c r="TW237" s="12"/>
      <c r="TX237" s="12"/>
      <c r="TY237" s="12"/>
      <c r="TZ237" s="12"/>
      <c r="UA237" s="12"/>
      <c r="UB237" s="12"/>
      <c r="UC237" s="12"/>
      <c r="UD237" s="12"/>
      <c r="UE237" s="12"/>
      <c r="UF237" s="12"/>
      <c r="UG237" s="12"/>
      <c r="UH237" s="12"/>
      <c r="UI237" s="12"/>
      <c r="UJ237" s="12"/>
      <c r="UK237" s="12"/>
      <c r="UL237" s="12"/>
      <c r="UM237" s="12"/>
      <c r="UN237" s="12"/>
      <c r="UO237" s="12"/>
      <c r="UP237" s="12"/>
      <c r="UQ237" s="12"/>
      <c r="UR237" s="12"/>
      <c r="US237" s="12"/>
      <c r="UT237" s="12"/>
      <c r="UU237" s="12"/>
      <c r="UV237" s="12"/>
      <c r="UW237" s="12"/>
      <c r="UX237" s="12"/>
      <c r="UY237" s="12"/>
      <c r="UZ237" s="12"/>
      <c r="VA237" s="12"/>
      <c r="VB237" s="12"/>
      <c r="VC237" s="12"/>
      <c r="VD237" s="12"/>
      <c r="VE237" s="12"/>
      <c r="VF237" s="12"/>
      <c r="VG237" s="12"/>
      <c r="VH237" s="12"/>
      <c r="VI237" s="12"/>
      <c r="VJ237" s="12"/>
      <c r="VK237" s="12"/>
      <c r="VL237" s="12"/>
      <c r="VM237" s="12"/>
      <c r="VN237" s="12"/>
      <c r="VO237" s="12"/>
      <c r="VP237" s="12"/>
      <c r="VQ237" s="12"/>
      <c r="VR237" s="12"/>
      <c r="VS237" s="12"/>
      <c r="VT237" s="12"/>
      <c r="VU237" s="12"/>
      <c r="VV237" s="12"/>
      <c r="VW237" s="12"/>
      <c r="VX237" s="12"/>
      <c r="VY237" s="12"/>
      <c r="VZ237" s="12"/>
      <c r="WA237" s="12"/>
      <c r="WB237" s="12"/>
      <c r="WC237" s="12"/>
      <c r="WD237" s="12"/>
      <c r="WE237" s="12"/>
      <c r="WF237" s="12"/>
      <c r="WG237" s="12"/>
      <c r="WH237" s="12"/>
      <c r="WI237" s="12"/>
      <c r="WJ237" s="12"/>
      <c r="WK237" s="12"/>
      <c r="WL237" s="12"/>
      <c r="WM237" s="12"/>
      <c r="WN237" s="12"/>
      <c r="WO237" s="12"/>
      <c r="WP237" s="12"/>
      <c r="WQ237" s="12"/>
      <c r="WR237" s="12"/>
      <c r="WS237" s="12"/>
      <c r="WT237" s="12"/>
      <c r="WU237" s="12"/>
      <c r="WV237" s="12"/>
      <c r="WW237" s="12"/>
      <c r="WX237" s="12"/>
      <c r="WY237" s="12"/>
      <c r="WZ237" s="12"/>
      <c r="XA237" s="12"/>
      <c r="XB237" s="12"/>
      <c r="XC237" s="12"/>
      <c r="XD237" s="12"/>
      <c r="XE237" s="12"/>
      <c r="XF237" s="12"/>
      <c r="XG237" s="12"/>
      <c r="XH237" s="12"/>
      <c r="XI237" s="12"/>
      <c r="XJ237" s="12"/>
      <c r="XK237" s="12"/>
      <c r="XL237" s="12"/>
      <c r="XM237" s="12"/>
      <c r="XN237" s="12"/>
      <c r="XO237" s="12"/>
      <c r="XP237" s="12"/>
      <c r="XQ237" s="12"/>
      <c r="XR237" s="12"/>
      <c r="XS237" s="12"/>
      <c r="XT237" s="12"/>
      <c r="XU237" s="12"/>
      <c r="XV237" s="12"/>
      <c r="XW237" s="12"/>
      <c r="XX237" s="12"/>
      <c r="XY237" s="12"/>
      <c r="XZ237" s="12"/>
      <c r="YA237" s="12"/>
      <c r="YB237" s="12"/>
      <c r="YC237" s="12"/>
      <c r="YD237" s="12"/>
      <c r="YE237" s="12"/>
      <c r="YF237" s="12"/>
      <c r="YG237" s="12"/>
      <c r="YH237" s="12"/>
      <c r="YI237" s="12"/>
      <c r="YJ237" s="12"/>
      <c r="YK237" s="12"/>
      <c r="YL237" s="12"/>
      <c r="YM237" s="12"/>
      <c r="YN237" s="12"/>
      <c r="YO237" s="12"/>
      <c r="YP237" s="12"/>
      <c r="YQ237" s="12"/>
      <c r="YR237" s="12"/>
      <c r="YS237" s="12"/>
      <c r="YT237" s="12"/>
      <c r="YU237" s="12"/>
      <c r="YV237" s="12"/>
      <c r="YW237" s="12"/>
      <c r="YX237" s="12"/>
      <c r="YY237" s="12"/>
      <c r="YZ237" s="12"/>
      <c r="ZA237" s="12"/>
      <c r="ZB237" s="12"/>
      <c r="ZC237" s="12"/>
      <c r="ZD237" s="12"/>
      <c r="ZE237" s="12"/>
      <c r="ZF237" s="12"/>
      <c r="ZG237" s="12"/>
      <c r="ZH237" s="12"/>
      <c r="ZI237" s="12"/>
      <c r="ZJ237" s="12"/>
      <c r="ZK237" s="12"/>
      <c r="ZL237" s="12"/>
      <c r="ZM237" s="12"/>
      <c r="ZN237" s="12"/>
      <c r="ZO237" s="12"/>
      <c r="ZP237" s="12"/>
      <c r="ZQ237" s="12"/>
      <c r="ZR237" s="12"/>
      <c r="ZS237" s="12"/>
      <c r="ZT237" s="12"/>
      <c r="ZU237" s="12"/>
      <c r="ZV237" s="12"/>
      <c r="ZW237" s="12"/>
      <c r="ZX237" s="12"/>
      <c r="ZY237" s="12"/>
      <c r="ZZ237" s="12"/>
      <c r="AAA237" s="12"/>
      <c r="AAB237" s="12"/>
      <c r="AAC237" s="12"/>
      <c r="AAD237" s="12"/>
      <c r="AAE237" s="12"/>
      <c r="AAF237" s="12"/>
      <c r="AAG237" s="12"/>
      <c r="AAH237" s="12"/>
      <c r="AAI237" s="12"/>
      <c r="AAJ237" s="12"/>
      <c r="AAK237" s="12"/>
      <c r="AAL237" s="12"/>
      <c r="AAM237" s="12"/>
      <c r="AAN237" s="12"/>
      <c r="AAO237" s="12"/>
      <c r="AAP237" s="12"/>
      <c r="AAQ237" s="12"/>
      <c r="AAR237" s="12"/>
      <c r="AAS237" s="12"/>
      <c r="AAT237" s="12"/>
      <c r="AAU237" s="12"/>
      <c r="AAV237" s="12"/>
      <c r="AAW237" s="12"/>
      <c r="AAX237" s="12"/>
      <c r="AAY237" s="12"/>
      <c r="AAZ237" s="12"/>
      <c r="ABA237" s="12"/>
      <c r="ABB237" s="12"/>
      <c r="ABC237" s="12"/>
      <c r="ABD237" s="12"/>
      <c r="ABE237" s="12"/>
      <c r="ABF237" s="12"/>
      <c r="ABG237" s="12"/>
      <c r="ABH237" s="12"/>
      <c r="ABI237" s="12"/>
      <c r="ABJ237" s="12"/>
      <c r="ABK237" s="12"/>
      <c r="ABL237" s="12"/>
      <c r="ABM237" s="12"/>
      <c r="ABN237" s="12"/>
      <c r="ABO237" s="12"/>
      <c r="ABP237" s="12"/>
      <c r="ABQ237" s="12"/>
      <c r="ABR237" s="12"/>
      <c r="ABS237" s="12"/>
      <c r="ABT237" s="12"/>
      <c r="ABU237" s="12"/>
      <c r="ABV237" s="12"/>
      <c r="ABW237" s="12"/>
      <c r="ABX237" s="12"/>
      <c r="ABY237" s="12"/>
      <c r="ABZ237" s="12"/>
      <c r="ACA237" s="12"/>
      <c r="ACB237" s="12"/>
      <c r="ACC237" s="12"/>
      <c r="ACD237" s="12"/>
      <c r="ACE237" s="12"/>
      <c r="ACF237" s="12"/>
      <c r="ACG237" s="12"/>
      <c r="ACH237" s="12"/>
      <c r="ACI237" s="12"/>
      <c r="ACJ237" s="12"/>
      <c r="ACK237" s="12"/>
      <c r="ACL237" s="12"/>
      <c r="ACM237" s="12"/>
      <c r="ACN237" s="12"/>
      <c r="ACO237" s="12"/>
      <c r="ACP237" s="12"/>
      <c r="ACQ237" s="12"/>
      <c r="ACR237" s="12"/>
      <c r="ACS237" s="12"/>
      <c r="ACT237" s="12"/>
      <c r="ACU237" s="12"/>
      <c r="ACV237" s="12"/>
      <c r="ACW237" s="12"/>
      <c r="ACX237" s="12"/>
      <c r="ACY237" s="12"/>
      <c r="ACZ237" s="12"/>
      <c r="ADA237" s="12"/>
    </row>
    <row r="238" spans="1:781" s="99" customFormat="1" ht="15.6" x14ac:dyDescent="0.3">
      <c r="A238" s="64">
        <v>3</v>
      </c>
      <c r="B238" s="44" t="s">
        <v>732</v>
      </c>
      <c r="C238" s="45" t="s">
        <v>65</v>
      </c>
      <c r="D238" s="46" t="s">
        <v>131</v>
      </c>
      <c r="E238" s="46" t="s">
        <v>252</v>
      </c>
      <c r="F238" s="46">
        <v>79</v>
      </c>
      <c r="G238" s="97">
        <v>1230000</v>
      </c>
      <c r="H238" s="46">
        <v>1</v>
      </c>
      <c r="I238" s="46" t="s">
        <v>46</v>
      </c>
      <c r="J238" s="46" t="s">
        <v>141</v>
      </c>
      <c r="K238" s="48">
        <v>1985</v>
      </c>
      <c r="L238" s="49">
        <v>31245</v>
      </c>
      <c r="M238" s="50"/>
      <c r="N238" s="51"/>
      <c r="O238" s="51"/>
      <c r="P238" s="52" t="s">
        <v>601</v>
      </c>
      <c r="Q238" s="53"/>
      <c r="R238" s="54" t="s">
        <v>432</v>
      </c>
      <c r="S238" s="55" t="str">
        <f t="shared" si="53"/>
        <v>Coal</v>
      </c>
      <c r="T238" s="56"/>
      <c r="U238" s="56"/>
      <c r="V238" s="56"/>
      <c r="W238" s="56"/>
      <c r="X238" s="56"/>
      <c r="Y238" s="56"/>
      <c r="Z238" s="56"/>
      <c r="AA238" s="12"/>
      <c r="AB238" s="57">
        <f t="shared" si="52"/>
        <v>0</v>
      </c>
      <c r="AC238" s="57">
        <f t="shared" si="54"/>
        <v>0</v>
      </c>
      <c r="AD238" s="57">
        <f t="shared" si="55"/>
        <v>0</v>
      </c>
      <c r="AE238" s="57">
        <f t="shared" si="60"/>
        <v>0</v>
      </c>
      <c r="AF238" s="58"/>
      <c r="AG238" s="58">
        <f t="shared" si="57"/>
        <v>0</v>
      </c>
      <c r="AH238" s="58">
        <f t="shared" si="58"/>
        <v>0</v>
      </c>
      <c r="AI238" s="58">
        <f t="shared" si="59"/>
        <v>0</v>
      </c>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c r="CV238" s="12"/>
      <c r="CW238" s="12"/>
      <c r="CX238" s="12"/>
      <c r="CY238" s="12"/>
      <c r="CZ238" s="12"/>
      <c r="DA238" s="12"/>
      <c r="DB238" s="12"/>
      <c r="DC238" s="12"/>
      <c r="DD238" s="12"/>
      <c r="DE238" s="12"/>
      <c r="DF238" s="12"/>
      <c r="DG238" s="12"/>
      <c r="DH238" s="12"/>
      <c r="DI238" s="12"/>
      <c r="DJ238" s="12"/>
      <c r="DK238" s="12"/>
      <c r="DL238" s="12"/>
      <c r="DM238" s="12"/>
      <c r="DN238" s="12"/>
      <c r="DO238" s="12"/>
      <c r="DP238" s="12"/>
      <c r="DQ238" s="12"/>
      <c r="DR238" s="12"/>
      <c r="DS238" s="12"/>
      <c r="DT238" s="12"/>
      <c r="DU238" s="12"/>
      <c r="DV238" s="12"/>
      <c r="DW238" s="12"/>
      <c r="DX238" s="12"/>
      <c r="DY238" s="12"/>
      <c r="DZ238" s="12"/>
      <c r="EA238" s="12"/>
      <c r="EB238" s="12"/>
      <c r="EC238" s="12"/>
      <c r="ED238" s="12"/>
      <c r="EE238" s="12"/>
      <c r="EF238" s="12"/>
      <c r="EG238" s="12"/>
      <c r="EH238" s="12"/>
      <c r="EI238" s="12"/>
      <c r="EJ238" s="12"/>
      <c r="EK238" s="12"/>
      <c r="EL238" s="12"/>
      <c r="EM238" s="12"/>
      <c r="EN238" s="12"/>
      <c r="EO238" s="12"/>
      <c r="EP238" s="12"/>
      <c r="EQ238" s="12"/>
      <c r="ER238" s="12"/>
      <c r="ES238" s="12"/>
      <c r="ET238" s="12"/>
      <c r="EU238" s="12"/>
      <c r="EV238" s="12"/>
      <c r="EW238" s="12"/>
      <c r="EX238" s="12"/>
      <c r="EY238" s="12"/>
      <c r="EZ238" s="12"/>
      <c r="FA238" s="12"/>
      <c r="FB238" s="12"/>
      <c r="FC238" s="12"/>
      <c r="FD238" s="12"/>
      <c r="FE238" s="12"/>
      <c r="FF238" s="12"/>
      <c r="FG238" s="12"/>
      <c r="FH238" s="12"/>
      <c r="FI238" s="12"/>
      <c r="FJ238" s="12"/>
      <c r="FK238" s="12"/>
      <c r="FL238" s="12"/>
      <c r="FM238" s="12"/>
      <c r="FN238" s="12"/>
      <c r="FO238" s="12"/>
      <c r="FP238" s="12"/>
      <c r="FQ238" s="12"/>
      <c r="FR238" s="12"/>
      <c r="FS238" s="12"/>
      <c r="FT238" s="12"/>
      <c r="FU238" s="12"/>
      <c r="FV238" s="12"/>
      <c r="FW238" s="12"/>
      <c r="FX238" s="12"/>
      <c r="FY238" s="12"/>
      <c r="FZ238" s="12"/>
      <c r="GA238" s="12"/>
      <c r="GB238" s="12"/>
      <c r="GC238" s="12"/>
      <c r="GD238" s="12"/>
      <c r="GE238" s="12"/>
      <c r="GF238" s="12"/>
      <c r="GG238" s="12"/>
      <c r="GH238" s="12"/>
      <c r="GI238" s="12"/>
      <c r="GJ238" s="12"/>
      <c r="GK238" s="12"/>
      <c r="GL238" s="12"/>
      <c r="GM238" s="12"/>
      <c r="GN238" s="12"/>
      <c r="GO238" s="12"/>
      <c r="GP238" s="12"/>
      <c r="GQ238" s="12"/>
      <c r="GR238" s="12"/>
      <c r="GS238" s="12"/>
      <c r="GT238" s="12"/>
      <c r="GU238" s="12"/>
      <c r="GV238" s="12"/>
      <c r="GW238" s="12"/>
      <c r="GX238" s="12"/>
      <c r="GY238" s="12"/>
      <c r="GZ238" s="12"/>
      <c r="HA238" s="12"/>
      <c r="HB238" s="12"/>
      <c r="HC238" s="12"/>
      <c r="HD238" s="12"/>
      <c r="HE238" s="12"/>
      <c r="HF238" s="12"/>
      <c r="HG238" s="12"/>
      <c r="HH238" s="12"/>
      <c r="HI238" s="12"/>
      <c r="HJ238" s="12"/>
      <c r="HK238" s="12"/>
      <c r="HL238" s="12"/>
      <c r="HM238" s="12"/>
      <c r="HN238" s="12"/>
      <c r="HO238" s="12"/>
      <c r="HP238" s="12"/>
      <c r="HQ238" s="12"/>
      <c r="HR238" s="12"/>
      <c r="HS238" s="12"/>
      <c r="HT238" s="12"/>
      <c r="HU238" s="12"/>
      <c r="HV238" s="12"/>
      <c r="HW238" s="12"/>
      <c r="HX238" s="12"/>
      <c r="HY238" s="12"/>
      <c r="HZ238" s="12"/>
      <c r="IA238" s="12"/>
      <c r="IB238" s="12"/>
      <c r="IC238" s="12"/>
      <c r="ID238" s="12"/>
      <c r="IE238" s="12"/>
      <c r="IF238" s="12"/>
      <c r="IG238" s="12"/>
      <c r="IH238" s="12"/>
      <c r="II238" s="12"/>
      <c r="IJ238" s="12"/>
      <c r="IK238" s="12"/>
      <c r="IL238" s="12"/>
      <c r="IM238" s="12"/>
      <c r="IN238" s="12"/>
      <c r="IO238" s="12"/>
      <c r="IP238" s="12"/>
      <c r="IQ238" s="12"/>
      <c r="IR238" s="12"/>
      <c r="IS238" s="12"/>
      <c r="IT238" s="12"/>
      <c r="IU238" s="12"/>
      <c r="IV238" s="12"/>
      <c r="IW238" s="12"/>
      <c r="IX238" s="12"/>
      <c r="IY238" s="12"/>
      <c r="IZ238" s="12"/>
      <c r="JA238" s="12"/>
      <c r="JB238" s="12"/>
      <c r="JC238" s="12"/>
      <c r="JD238" s="12"/>
      <c r="JE238" s="12"/>
      <c r="JF238" s="12"/>
      <c r="JG238" s="12"/>
      <c r="JH238" s="12"/>
      <c r="JI238" s="12"/>
      <c r="JJ238" s="12"/>
      <c r="JK238" s="12"/>
      <c r="JL238" s="12"/>
      <c r="JM238" s="12"/>
      <c r="JN238" s="12"/>
      <c r="JO238" s="12"/>
      <c r="JP238" s="12"/>
      <c r="JQ238" s="12"/>
      <c r="JR238" s="12"/>
      <c r="JS238" s="12"/>
      <c r="JT238" s="12"/>
      <c r="JU238" s="12"/>
      <c r="JV238" s="12"/>
      <c r="JW238" s="12"/>
      <c r="JX238" s="12"/>
      <c r="JY238" s="12"/>
      <c r="JZ238" s="12"/>
      <c r="KA238" s="12"/>
      <c r="KB238" s="12"/>
      <c r="KC238" s="12"/>
      <c r="KD238" s="12"/>
      <c r="KE238" s="12"/>
      <c r="KF238" s="12"/>
      <c r="KG238" s="12"/>
      <c r="KH238" s="12"/>
      <c r="KI238" s="12"/>
      <c r="KJ238" s="12"/>
      <c r="KK238" s="12"/>
      <c r="KL238" s="12"/>
      <c r="KM238" s="12"/>
      <c r="KN238" s="12"/>
      <c r="KO238" s="12"/>
      <c r="KP238" s="12"/>
      <c r="KQ238" s="12"/>
      <c r="KR238" s="12"/>
      <c r="KS238" s="12"/>
      <c r="KT238" s="12"/>
      <c r="KU238" s="12"/>
      <c r="KV238" s="12"/>
      <c r="KW238" s="12"/>
      <c r="KX238" s="12"/>
      <c r="KY238" s="12"/>
      <c r="KZ238" s="12"/>
      <c r="LA238" s="12"/>
      <c r="LB238" s="12"/>
      <c r="LC238" s="12"/>
      <c r="LD238" s="12"/>
      <c r="LE238" s="12"/>
      <c r="LF238" s="12"/>
      <c r="LG238" s="12"/>
      <c r="LH238" s="12"/>
      <c r="LI238" s="12"/>
      <c r="LJ238" s="12"/>
      <c r="LK238" s="12"/>
      <c r="LL238" s="12"/>
      <c r="LM238" s="12"/>
      <c r="LN238" s="12"/>
      <c r="LO238" s="12"/>
      <c r="LP238" s="12"/>
      <c r="LQ238" s="12"/>
      <c r="LR238" s="12"/>
      <c r="LS238" s="12"/>
      <c r="LT238" s="12"/>
      <c r="LU238" s="12"/>
      <c r="LV238" s="12"/>
      <c r="LW238" s="12"/>
      <c r="LX238" s="12"/>
      <c r="LY238" s="12"/>
      <c r="LZ238" s="12"/>
      <c r="MA238" s="12"/>
      <c r="MB238" s="12"/>
      <c r="MC238" s="12"/>
      <c r="MD238" s="12"/>
      <c r="ME238" s="12"/>
      <c r="MF238" s="12"/>
      <c r="MG238" s="12"/>
      <c r="MH238" s="12"/>
      <c r="MI238" s="12"/>
      <c r="MJ238" s="12"/>
      <c r="MK238" s="12"/>
      <c r="ML238" s="12"/>
      <c r="MM238" s="12"/>
      <c r="MN238" s="12"/>
      <c r="MO238" s="12"/>
      <c r="MP238" s="12"/>
      <c r="MQ238" s="12"/>
      <c r="MR238" s="12"/>
      <c r="MS238" s="12"/>
      <c r="MT238" s="12"/>
      <c r="MU238" s="12"/>
      <c r="MV238" s="12"/>
      <c r="MW238" s="12"/>
      <c r="MX238" s="12"/>
      <c r="MY238" s="12"/>
      <c r="MZ238" s="12"/>
      <c r="NA238" s="12"/>
      <c r="NB238" s="12"/>
      <c r="NC238" s="12"/>
      <c r="ND238" s="12"/>
      <c r="NE238" s="12"/>
      <c r="NF238" s="12"/>
      <c r="NG238" s="12"/>
      <c r="NH238" s="12"/>
      <c r="NI238" s="12"/>
      <c r="NJ238" s="12"/>
      <c r="NK238" s="12"/>
      <c r="NL238" s="12"/>
      <c r="NM238" s="12"/>
      <c r="NN238" s="12"/>
      <c r="NO238" s="12"/>
      <c r="NP238" s="12"/>
      <c r="NQ238" s="12"/>
      <c r="NR238" s="12"/>
      <c r="NS238" s="12"/>
      <c r="NT238" s="12"/>
      <c r="NU238" s="12"/>
      <c r="NV238" s="12"/>
      <c r="NW238" s="12"/>
      <c r="NX238" s="12"/>
      <c r="NY238" s="12"/>
      <c r="NZ238" s="12"/>
      <c r="OA238" s="12"/>
      <c r="OB238" s="12"/>
      <c r="OC238" s="12"/>
      <c r="OD238" s="12"/>
      <c r="OE238" s="12"/>
      <c r="OF238" s="12"/>
      <c r="OG238" s="12"/>
      <c r="OH238" s="12"/>
      <c r="OI238" s="12"/>
      <c r="OJ238" s="12"/>
      <c r="OK238" s="12"/>
      <c r="OL238" s="12"/>
      <c r="OM238" s="12"/>
      <c r="ON238" s="12"/>
      <c r="OO238" s="12"/>
      <c r="OP238" s="12"/>
      <c r="OQ238" s="12"/>
      <c r="OR238" s="12"/>
      <c r="OS238" s="12"/>
      <c r="OT238" s="12"/>
      <c r="OU238" s="12"/>
      <c r="OV238" s="12"/>
      <c r="OW238" s="12"/>
      <c r="OX238" s="12"/>
      <c r="OY238" s="12"/>
      <c r="OZ238" s="12"/>
      <c r="PA238" s="12"/>
      <c r="PB238" s="12"/>
      <c r="PC238" s="12"/>
      <c r="PD238" s="12"/>
      <c r="PE238" s="12"/>
      <c r="PF238" s="12"/>
      <c r="PG238" s="12"/>
      <c r="PH238" s="12"/>
      <c r="PI238" s="12"/>
      <c r="PJ238" s="12"/>
      <c r="PK238" s="12"/>
      <c r="PL238" s="12"/>
      <c r="PM238" s="12"/>
      <c r="PN238" s="12"/>
      <c r="PO238" s="12"/>
      <c r="PP238" s="12"/>
      <c r="PQ238" s="12"/>
      <c r="PR238" s="12"/>
      <c r="PS238" s="12"/>
      <c r="PT238" s="12"/>
      <c r="PU238" s="12"/>
      <c r="PV238" s="12"/>
      <c r="PW238" s="12"/>
      <c r="PX238" s="12"/>
      <c r="PY238" s="12"/>
      <c r="PZ238" s="12"/>
      <c r="QA238" s="12"/>
      <c r="QB238" s="12"/>
      <c r="QC238" s="12"/>
      <c r="QD238" s="12"/>
      <c r="QE238" s="12"/>
      <c r="QF238" s="12"/>
      <c r="QG238" s="12"/>
      <c r="QH238" s="12"/>
      <c r="QI238" s="12"/>
      <c r="QJ238" s="12"/>
      <c r="QK238" s="12"/>
      <c r="QL238" s="12"/>
      <c r="QM238" s="12"/>
      <c r="QN238" s="12"/>
      <c r="QO238" s="12"/>
      <c r="QP238" s="12"/>
      <c r="QQ238" s="12"/>
      <c r="QR238" s="12"/>
      <c r="QS238" s="12"/>
      <c r="QT238" s="12"/>
      <c r="QU238" s="12"/>
      <c r="QV238" s="12"/>
      <c r="QW238" s="12"/>
      <c r="QX238" s="12"/>
      <c r="QY238" s="12"/>
      <c r="QZ238" s="12"/>
      <c r="RA238" s="12"/>
      <c r="RB238" s="12"/>
      <c r="RC238" s="12"/>
      <c r="RD238" s="12"/>
      <c r="RE238" s="12"/>
      <c r="RF238" s="12"/>
      <c r="RG238" s="12"/>
      <c r="RH238" s="12"/>
      <c r="RI238" s="12"/>
      <c r="RJ238" s="12"/>
      <c r="RK238" s="12"/>
      <c r="RL238" s="12"/>
      <c r="RM238" s="12"/>
      <c r="RN238" s="12"/>
      <c r="RO238" s="12"/>
      <c r="RP238" s="12"/>
      <c r="RQ238" s="12"/>
      <c r="RR238" s="12"/>
      <c r="RS238" s="12"/>
      <c r="RT238" s="12"/>
      <c r="RU238" s="12"/>
      <c r="RV238" s="12"/>
      <c r="RW238" s="12"/>
      <c r="RX238" s="12"/>
      <c r="RY238" s="12"/>
      <c r="RZ238" s="12"/>
      <c r="SA238" s="12"/>
      <c r="SB238" s="12"/>
      <c r="SC238" s="12"/>
      <c r="SD238" s="12"/>
      <c r="SE238" s="12"/>
      <c r="SF238" s="12"/>
      <c r="SG238" s="12"/>
      <c r="SH238" s="12"/>
      <c r="SI238" s="12"/>
      <c r="SJ238" s="12"/>
      <c r="SK238" s="12"/>
      <c r="SL238" s="12"/>
      <c r="SM238" s="12"/>
      <c r="SN238" s="12"/>
      <c r="SO238" s="12"/>
      <c r="SP238" s="12"/>
      <c r="SQ238" s="12"/>
      <c r="SR238" s="12"/>
      <c r="SS238" s="12"/>
      <c r="ST238" s="12"/>
      <c r="SU238" s="12"/>
      <c r="SV238" s="12"/>
      <c r="SW238" s="12"/>
      <c r="SX238" s="12"/>
      <c r="SY238" s="12"/>
      <c r="SZ238" s="12"/>
      <c r="TA238" s="12"/>
      <c r="TB238" s="12"/>
      <c r="TC238" s="12"/>
      <c r="TD238" s="12"/>
      <c r="TE238" s="12"/>
      <c r="TF238" s="12"/>
      <c r="TG238" s="12"/>
      <c r="TH238" s="12"/>
      <c r="TI238" s="12"/>
      <c r="TJ238" s="12"/>
      <c r="TK238" s="12"/>
      <c r="TL238" s="12"/>
      <c r="TM238" s="12"/>
      <c r="TN238" s="12"/>
      <c r="TO238" s="12"/>
      <c r="TP238" s="12"/>
      <c r="TQ238" s="12"/>
      <c r="TR238" s="12"/>
      <c r="TS238" s="12"/>
      <c r="TT238" s="12"/>
      <c r="TU238" s="12"/>
      <c r="TV238" s="12"/>
      <c r="TW238" s="12"/>
      <c r="TX238" s="12"/>
      <c r="TY238" s="12"/>
      <c r="TZ238" s="12"/>
      <c r="UA238" s="12"/>
      <c r="UB238" s="12"/>
      <c r="UC238" s="12"/>
      <c r="UD238" s="12"/>
      <c r="UE238" s="12"/>
      <c r="UF238" s="12"/>
      <c r="UG238" s="12"/>
      <c r="UH238" s="12"/>
      <c r="UI238" s="12"/>
      <c r="UJ238" s="12"/>
      <c r="UK238" s="12"/>
      <c r="UL238" s="12"/>
      <c r="UM238" s="12"/>
      <c r="UN238" s="12"/>
      <c r="UO238" s="12"/>
      <c r="UP238" s="12"/>
      <c r="UQ238" s="12"/>
      <c r="UR238" s="12"/>
      <c r="US238" s="12"/>
      <c r="UT238" s="12"/>
      <c r="UU238" s="12"/>
      <c r="UV238" s="12"/>
      <c r="UW238" s="12"/>
      <c r="UX238" s="12"/>
      <c r="UY238" s="12"/>
      <c r="UZ238" s="12"/>
      <c r="VA238" s="12"/>
      <c r="VB238" s="12"/>
      <c r="VC238" s="12"/>
      <c r="VD238" s="12"/>
      <c r="VE238" s="12"/>
      <c r="VF238" s="12"/>
      <c r="VG238" s="12"/>
      <c r="VH238" s="12"/>
      <c r="VI238" s="12"/>
      <c r="VJ238" s="12"/>
      <c r="VK238" s="12"/>
      <c r="VL238" s="12"/>
      <c r="VM238" s="12"/>
      <c r="VN238" s="12"/>
      <c r="VO238" s="12"/>
      <c r="VP238" s="12"/>
      <c r="VQ238" s="12"/>
      <c r="VR238" s="12"/>
      <c r="VS238" s="12"/>
      <c r="VT238" s="12"/>
      <c r="VU238" s="12"/>
      <c r="VV238" s="12"/>
      <c r="VW238" s="12"/>
      <c r="VX238" s="12"/>
      <c r="VY238" s="12"/>
      <c r="VZ238" s="12"/>
      <c r="WA238" s="12"/>
      <c r="WB238" s="12"/>
      <c r="WC238" s="12"/>
      <c r="WD238" s="12"/>
      <c r="WE238" s="12"/>
      <c r="WF238" s="12"/>
      <c r="WG238" s="12"/>
      <c r="WH238" s="12"/>
      <c r="WI238" s="12"/>
      <c r="WJ238" s="12"/>
      <c r="WK238" s="12"/>
      <c r="WL238" s="12"/>
      <c r="WM238" s="12"/>
      <c r="WN238" s="12"/>
      <c r="WO238" s="12"/>
      <c r="WP238" s="12"/>
      <c r="WQ238" s="12"/>
      <c r="WR238" s="12"/>
      <c r="WS238" s="12"/>
      <c r="WT238" s="12"/>
      <c r="WU238" s="12"/>
      <c r="WV238" s="12"/>
      <c r="WW238" s="12"/>
      <c r="WX238" s="12"/>
      <c r="WY238" s="12"/>
      <c r="WZ238" s="12"/>
      <c r="XA238" s="12"/>
      <c r="XB238" s="12"/>
      <c r="XC238" s="12"/>
      <c r="XD238" s="12"/>
      <c r="XE238" s="12"/>
      <c r="XF238" s="12"/>
      <c r="XG238" s="12"/>
      <c r="XH238" s="12"/>
      <c r="XI238" s="12"/>
      <c r="XJ238" s="12"/>
      <c r="XK238" s="12"/>
      <c r="XL238" s="12"/>
      <c r="XM238" s="12"/>
      <c r="XN238" s="12"/>
      <c r="XO238" s="12"/>
      <c r="XP238" s="12"/>
      <c r="XQ238" s="12"/>
      <c r="XR238" s="12"/>
      <c r="XS238" s="12"/>
      <c r="XT238" s="12"/>
      <c r="XU238" s="12"/>
      <c r="XV238" s="12"/>
      <c r="XW238" s="12"/>
      <c r="XX238" s="12"/>
      <c r="XY238" s="12"/>
      <c r="XZ238" s="12"/>
      <c r="YA238" s="12"/>
      <c r="YB238" s="12"/>
      <c r="YC238" s="12"/>
      <c r="YD238" s="12"/>
      <c r="YE238" s="12"/>
      <c r="YF238" s="12"/>
      <c r="YG238" s="12"/>
      <c r="YH238" s="12"/>
      <c r="YI238" s="12"/>
      <c r="YJ238" s="12"/>
      <c r="YK238" s="12"/>
      <c r="YL238" s="12"/>
      <c r="YM238" s="12"/>
      <c r="YN238" s="12"/>
      <c r="YO238" s="12"/>
      <c r="YP238" s="12"/>
      <c r="YQ238" s="12"/>
      <c r="YR238" s="12"/>
      <c r="YS238" s="12"/>
      <c r="YT238" s="12"/>
      <c r="YU238" s="12"/>
      <c r="YV238" s="12"/>
      <c r="YW238" s="12"/>
      <c r="YX238" s="12"/>
      <c r="YY238" s="12"/>
      <c r="YZ238" s="12"/>
      <c r="ZA238" s="12"/>
      <c r="ZB238" s="12"/>
      <c r="ZC238" s="12"/>
      <c r="ZD238" s="12"/>
      <c r="ZE238" s="12"/>
      <c r="ZF238" s="12"/>
      <c r="ZG238" s="12"/>
      <c r="ZH238" s="12"/>
      <c r="ZI238" s="12"/>
      <c r="ZJ238" s="12"/>
      <c r="ZK238" s="12"/>
      <c r="ZL238" s="12"/>
      <c r="ZM238" s="12"/>
      <c r="ZN238" s="12"/>
      <c r="ZO238" s="12"/>
      <c r="ZP238" s="12"/>
      <c r="ZQ238" s="12"/>
      <c r="ZR238" s="12"/>
      <c r="ZS238" s="12"/>
      <c r="ZT238" s="12"/>
      <c r="ZU238" s="12"/>
      <c r="ZV238" s="12"/>
      <c r="ZW238" s="12"/>
      <c r="ZX238" s="12"/>
      <c r="ZY238" s="12"/>
      <c r="ZZ238" s="12"/>
      <c r="AAA238" s="12"/>
      <c r="AAB238" s="12"/>
      <c r="AAC238" s="12"/>
      <c r="AAD238" s="12"/>
      <c r="AAE238" s="12"/>
      <c r="AAF238" s="12"/>
      <c r="AAG238" s="12"/>
      <c r="AAH238" s="12"/>
      <c r="AAI238" s="12"/>
      <c r="AAJ238" s="12"/>
      <c r="AAK238" s="12"/>
      <c r="AAL238" s="12"/>
      <c r="AAM238" s="12"/>
      <c r="AAN238" s="12"/>
      <c r="AAO238" s="12"/>
      <c r="AAP238" s="12"/>
      <c r="AAQ238" s="12"/>
      <c r="AAR238" s="12"/>
      <c r="AAS238" s="12"/>
      <c r="AAT238" s="12"/>
      <c r="AAU238" s="12"/>
      <c r="AAV238" s="12"/>
      <c r="AAW238" s="12"/>
      <c r="AAX238" s="12"/>
      <c r="AAY238" s="12"/>
      <c r="AAZ238" s="12"/>
      <c r="ABA238" s="12"/>
      <c r="ABB238" s="12"/>
      <c r="ABC238" s="12"/>
      <c r="ABD238" s="12"/>
      <c r="ABE238" s="12"/>
      <c r="ABF238" s="12"/>
      <c r="ABG238" s="12"/>
      <c r="ABH238" s="12"/>
      <c r="ABI238" s="12"/>
      <c r="ABJ238" s="12"/>
      <c r="ABK238" s="12"/>
      <c r="ABL238" s="12"/>
      <c r="ABM238" s="12"/>
      <c r="ABN238" s="12"/>
      <c r="ABO238" s="12"/>
      <c r="ABP238" s="12"/>
      <c r="ABQ238" s="12"/>
      <c r="ABR238" s="12"/>
      <c r="ABS238" s="12"/>
      <c r="ABT238" s="12"/>
      <c r="ABU238" s="12"/>
      <c r="ABV238" s="12"/>
      <c r="ABW238" s="12"/>
      <c r="ABX238" s="12"/>
      <c r="ABY238" s="12"/>
      <c r="ABZ238" s="12"/>
      <c r="ACA238" s="12"/>
      <c r="ACB238" s="12"/>
      <c r="ACC238" s="12"/>
      <c r="ACD238" s="12"/>
      <c r="ACE238" s="12"/>
      <c r="ACF238" s="12"/>
      <c r="ACG238" s="12"/>
      <c r="ACH238" s="12"/>
      <c r="ACI238" s="12"/>
      <c r="ACJ238" s="12"/>
      <c r="ACK238" s="12"/>
      <c r="ACL238" s="12"/>
      <c r="ACM238" s="12"/>
      <c r="ACN238" s="12"/>
      <c r="ACO238" s="12"/>
      <c r="ACP238" s="12"/>
      <c r="ACQ238" s="12"/>
      <c r="ACR238" s="12"/>
      <c r="ACS238" s="12"/>
      <c r="ACT238" s="12"/>
      <c r="ACU238" s="12"/>
      <c r="ACV238" s="12"/>
      <c r="ACW238" s="12"/>
      <c r="ACX238" s="12"/>
      <c r="ACY238" s="12"/>
      <c r="ACZ238" s="12"/>
      <c r="ADA238" s="12"/>
    </row>
    <row r="239" spans="1:781" s="99" customFormat="1" ht="15.6" x14ac:dyDescent="0.3">
      <c r="A239" s="61">
        <v>2</v>
      </c>
      <c r="B239" s="44" t="s">
        <v>733</v>
      </c>
      <c r="C239" s="45" t="s">
        <v>55</v>
      </c>
      <c r="D239" s="46" t="s">
        <v>212</v>
      </c>
      <c r="E239" s="46" t="s">
        <v>411</v>
      </c>
      <c r="F239" s="46">
        <v>40</v>
      </c>
      <c r="G239" s="97">
        <v>2000000</v>
      </c>
      <c r="H239" s="46">
        <v>1</v>
      </c>
      <c r="I239" s="46" t="s">
        <v>41</v>
      </c>
      <c r="J239" s="46" t="s">
        <v>394</v>
      </c>
      <c r="K239" s="48">
        <v>1985</v>
      </c>
      <c r="L239" s="49">
        <v>31109</v>
      </c>
      <c r="M239" s="50">
        <v>500000</v>
      </c>
      <c r="N239" s="51">
        <v>8</v>
      </c>
      <c r="O239" s="51"/>
      <c r="P239" s="52" t="s">
        <v>734</v>
      </c>
      <c r="Q239" s="53"/>
      <c r="R239" s="54"/>
      <c r="S239" s="55" t="str">
        <f t="shared" si="53"/>
        <v>Cu</v>
      </c>
      <c r="T239" s="56"/>
      <c r="U239" s="56"/>
      <c r="V239" s="56"/>
      <c r="W239" s="56"/>
      <c r="X239" s="56"/>
      <c r="Y239" s="56"/>
      <c r="Z239" s="56"/>
      <c r="AA239" s="12"/>
      <c r="AB239" s="57">
        <f t="shared" si="52"/>
        <v>0.2636222862062802</v>
      </c>
      <c r="AC239" s="57">
        <f t="shared" si="54"/>
        <v>0.20512820512820512</v>
      </c>
      <c r="AD239" s="57">
        <f t="shared" si="55"/>
        <v>0</v>
      </c>
      <c r="AE239" s="57">
        <f t="shared" si="60"/>
        <v>0.46875049133448532</v>
      </c>
      <c r="AF239" s="58"/>
      <c r="AG239" s="58">
        <f t="shared" si="57"/>
        <v>0</v>
      </c>
      <c r="AH239" s="58">
        <f t="shared" si="58"/>
        <v>0.46875049133448532</v>
      </c>
      <c r="AI239" s="58">
        <f t="shared" si="59"/>
        <v>0</v>
      </c>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c r="CV239" s="12"/>
      <c r="CW239" s="12"/>
      <c r="CX239" s="12"/>
      <c r="CY239" s="12"/>
      <c r="CZ239" s="12"/>
      <c r="DA239" s="12"/>
      <c r="DB239" s="12"/>
      <c r="DC239" s="12"/>
      <c r="DD239" s="12"/>
      <c r="DE239" s="12"/>
      <c r="DF239" s="12"/>
      <c r="DG239" s="12"/>
      <c r="DH239" s="12"/>
      <c r="DI239" s="12"/>
      <c r="DJ239" s="12"/>
      <c r="DK239" s="12"/>
      <c r="DL239" s="12"/>
      <c r="DM239" s="12"/>
      <c r="DN239" s="12"/>
      <c r="DO239" s="12"/>
      <c r="DP239" s="12"/>
      <c r="DQ239" s="12"/>
      <c r="DR239" s="12"/>
      <c r="DS239" s="12"/>
      <c r="DT239" s="12"/>
      <c r="DU239" s="12"/>
      <c r="DV239" s="12"/>
      <c r="DW239" s="12"/>
      <c r="DX239" s="12"/>
      <c r="DY239" s="12"/>
      <c r="DZ239" s="12"/>
      <c r="EA239" s="12"/>
      <c r="EB239" s="12"/>
      <c r="EC239" s="12"/>
      <c r="ED239" s="12"/>
      <c r="EE239" s="12"/>
      <c r="EF239" s="12"/>
      <c r="EG239" s="12"/>
      <c r="EH239" s="12"/>
      <c r="EI239" s="12"/>
      <c r="EJ239" s="12"/>
      <c r="EK239" s="12"/>
      <c r="EL239" s="12"/>
      <c r="EM239" s="12"/>
      <c r="EN239" s="12"/>
      <c r="EO239" s="12"/>
      <c r="EP239" s="12"/>
      <c r="EQ239" s="12"/>
      <c r="ER239" s="12"/>
      <c r="ES239" s="12"/>
      <c r="ET239" s="12"/>
      <c r="EU239" s="12"/>
      <c r="EV239" s="12"/>
      <c r="EW239" s="12"/>
      <c r="EX239" s="12"/>
      <c r="EY239" s="12"/>
      <c r="EZ239" s="12"/>
      <c r="FA239" s="12"/>
      <c r="FB239" s="12"/>
      <c r="FC239" s="12"/>
      <c r="FD239" s="12"/>
      <c r="FE239" s="12"/>
      <c r="FF239" s="12"/>
      <c r="FG239" s="12"/>
      <c r="FH239" s="12"/>
      <c r="FI239" s="12"/>
      <c r="FJ239" s="12"/>
      <c r="FK239" s="12"/>
      <c r="FL239" s="12"/>
      <c r="FM239" s="12"/>
      <c r="FN239" s="12"/>
      <c r="FO239" s="12"/>
      <c r="FP239" s="12"/>
      <c r="FQ239" s="12"/>
      <c r="FR239" s="12"/>
      <c r="FS239" s="12"/>
      <c r="FT239" s="12"/>
      <c r="FU239" s="12"/>
      <c r="FV239" s="12"/>
      <c r="FW239" s="12"/>
      <c r="FX239" s="12"/>
      <c r="FY239" s="12"/>
      <c r="FZ239" s="12"/>
      <c r="GA239" s="12"/>
      <c r="GB239" s="12"/>
      <c r="GC239" s="12"/>
      <c r="GD239" s="12"/>
      <c r="GE239" s="12"/>
      <c r="GF239" s="12"/>
      <c r="GG239" s="12"/>
      <c r="GH239" s="12"/>
      <c r="GI239" s="12"/>
      <c r="GJ239" s="12"/>
      <c r="GK239" s="12"/>
      <c r="GL239" s="12"/>
      <c r="GM239" s="12"/>
      <c r="GN239" s="12"/>
      <c r="GO239" s="12"/>
      <c r="GP239" s="12"/>
      <c r="GQ239" s="12"/>
      <c r="GR239" s="12"/>
      <c r="GS239" s="12"/>
      <c r="GT239" s="12"/>
      <c r="GU239" s="12"/>
      <c r="GV239" s="12"/>
      <c r="GW239" s="12"/>
      <c r="GX239" s="12"/>
      <c r="GY239" s="12"/>
      <c r="GZ239" s="12"/>
      <c r="HA239" s="12"/>
      <c r="HB239" s="12"/>
      <c r="HC239" s="12"/>
      <c r="HD239" s="12"/>
      <c r="HE239" s="12"/>
      <c r="HF239" s="12"/>
      <c r="HG239" s="12"/>
      <c r="HH239" s="12"/>
      <c r="HI239" s="12"/>
      <c r="HJ239" s="12"/>
      <c r="HK239" s="12"/>
      <c r="HL239" s="12"/>
      <c r="HM239" s="12"/>
      <c r="HN239" s="12"/>
      <c r="HO239" s="12"/>
      <c r="HP239" s="12"/>
      <c r="HQ239" s="12"/>
      <c r="HR239" s="12"/>
      <c r="HS239" s="12"/>
      <c r="HT239" s="12"/>
      <c r="HU239" s="12"/>
      <c r="HV239" s="12"/>
      <c r="HW239" s="12"/>
      <c r="HX239" s="12"/>
      <c r="HY239" s="12"/>
      <c r="HZ239" s="12"/>
      <c r="IA239" s="12"/>
      <c r="IB239" s="12"/>
      <c r="IC239" s="12"/>
      <c r="ID239" s="12"/>
      <c r="IE239" s="12"/>
      <c r="IF239" s="12"/>
      <c r="IG239" s="12"/>
      <c r="IH239" s="12"/>
      <c r="II239" s="12"/>
      <c r="IJ239" s="12"/>
      <c r="IK239" s="12"/>
      <c r="IL239" s="12"/>
      <c r="IM239" s="12"/>
      <c r="IN239" s="12"/>
      <c r="IO239" s="12"/>
      <c r="IP239" s="12"/>
      <c r="IQ239" s="12"/>
      <c r="IR239" s="12"/>
      <c r="IS239" s="12"/>
      <c r="IT239" s="12"/>
      <c r="IU239" s="12"/>
      <c r="IV239" s="12"/>
      <c r="IW239" s="12"/>
      <c r="IX239" s="12"/>
      <c r="IY239" s="12"/>
      <c r="IZ239" s="12"/>
      <c r="JA239" s="12"/>
      <c r="JB239" s="12"/>
      <c r="JC239" s="12"/>
      <c r="JD239" s="12"/>
      <c r="JE239" s="12"/>
      <c r="JF239" s="12"/>
      <c r="JG239" s="12"/>
      <c r="JH239" s="12"/>
      <c r="JI239" s="12"/>
      <c r="JJ239" s="12"/>
      <c r="JK239" s="12"/>
      <c r="JL239" s="12"/>
      <c r="JM239" s="12"/>
      <c r="JN239" s="12"/>
      <c r="JO239" s="12"/>
      <c r="JP239" s="12"/>
      <c r="JQ239" s="12"/>
      <c r="JR239" s="12"/>
      <c r="JS239" s="12"/>
      <c r="JT239" s="12"/>
      <c r="JU239" s="12"/>
      <c r="JV239" s="12"/>
      <c r="JW239" s="12"/>
      <c r="JX239" s="12"/>
      <c r="JY239" s="12"/>
      <c r="JZ239" s="12"/>
      <c r="KA239" s="12"/>
      <c r="KB239" s="12"/>
      <c r="KC239" s="12"/>
      <c r="KD239" s="12"/>
      <c r="KE239" s="12"/>
      <c r="KF239" s="12"/>
      <c r="KG239" s="12"/>
      <c r="KH239" s="12"/>
      <c r="KI239" s="12"/>
      <c r="KJ239" s="12"/>
      <c r="KK239" s="12"/>
      <c r="KL239" s="12"/>
      <c r="KM239" s="12"/>
      <c r="KN239" s="12"/>
      <c r="KO239" s="12"/>
      <c r="KP239" s="12"/>
      <c r="KQ239" s="12"/>
      <c r="KR239" s="12"/>
      <c r="KS239" s="12"/>
      <c r="KT239" s="12"/>
      <c r="KU239" s="12"/>
      <c r="KV239" s="12"/>
      <c r="KW239" s="12"/>
      <c r="KX239" s="12"/>
      <c r="KY239" s="12"/>
      <c r="KZ239" s="12"/>
      <c r="LA239" s="12"/>
      <c r="LB239" s="12"/>
      <c r="LC239" s="12"/>
      <c r="LD239" s="12"/>
      <c r="LE239" s="12"/>
      <c r="LF239" s="12"/>
      <c r="LG239" s="12"/>
      <c r="LH239" s="12"/>
      <c r="LI239" s="12"/>
      <c r="LJ239" s="12"/>
      <c r="LK239" s="12"/>
      <c r="LL239" s="12"/>
      <c r="LM239" s="12"/>
      <c r="LN239" s="12"/>
      <c r="LO239" s="12"/>
      <c r="LP239" s="12"/>
      <c r="LQ239" s="12"/>
      <c r="LR239" s="12"/>
      <c r="LS239" s="12"/>
      <c r="LT239" s="12"/>
      <c r="LU239" s="12"/>
      <c r="LV239" s="12"/>
      <c r="LW239" s="12"/>
      <c r="LX239" s="12"/>
      <c r="LY239" s="12"/>
      <c r="LZ239" s="12"/>
      <c r="MA239" s="12"/>
      <c r="MB239" s="12"/>
      <c r="MC239" s="12"/>
      <c r="MD239" s="12"/>
      <c r="ME239" s="12"/>
      <c r="MF239" s="12"/>
      <c r="MG239" s="12"/>
      <c r="MH239" s="12"/>
      <c r="MI239" s="12"/>
      <c r="MJ239" s="12"/>
      <c r="MK239" s="12"/>
      <c r="ML239" s="12"/>
      <c r="MM239" s="12"/>
      <c r="MN239" s="12"/>
      <c r="MO239" s="12"/>
      <c r="MP239" s="12"/>
      <c r="MQ239" s="12"/>
      <c r="MR239" s="12"/>
      <c r="MS239" s="12"/>
      <c r="MT239" s="12"/>
      <c r="MU239" s="12"/>
      <c r="MV239" s="12"/>
      <c r="MW239" s="12"/>
      <c r="MX239" s="12"/>
      <c r="MY239" s="12"/>
      <c r="MZ239" s="12"/>
      <c r="NA239" s="12"/>
      <c r="NB239" s="12"/>
      <c r="NC239" s="12"/>
      <c r="ND239" s="12"/>
      <c r="NE239" s="12"/>
      <c r="NF239" s="12"/>
      <c r="NG239" s="12"/>
      <c r="NH239" s="12"/>
      <c r="NI239" s="12"/>
      <c r="NJ239" s="12"/>
      <c r="NK239" s="12"/>
      <c r="NL239" s="12"/>
      <c r="NM239" s="12"/>
      <c r="NN239" s="12"/>
      <c r="NO239" s="12"/>
      <c r="NP239" s="12"/>
      <c r="NQ239" s="12"/>
      <c r="NR239" s="12"/>
      <c r="NS239" s="12"/>
      <c r="NT239" s="12"/>
      <c r="NU239" s="12"/>
      <c r="NV239" s="12"/>
      <c r="NW239" s="12"/>
      <c r="NX239" s="12"/>
      <c r="NY239" s="12"/>
      <c r="NZ239" s="12"/>
      <c r="OA239" s="12"/>
      <c r="OB239" s="12"/>
      <c r="OC239" s="12"/>
      <c r="OD239" s="12"/>
      <c r="OE239" s="12"/>
      <c r="OF239" s="12"/>
      <c r="OG239" s="12"/>
      <c r="OH239" s="12"/>
      <c r="OI239" s="12"/>
      <c r="OJ239" s="12"/>
      <c r="OK239" s="12"/>
      <c r="OL239" s="12"/>
      <c r="OM239" s="12"/>
      <c r="ON239" s="12"/>
      <c r="OO239" s="12"/>
      <c r="OP239" s="12"/>
      <c r="OQ239" s="12"/>
      <c r="OR239" s="12"/>
      <c r="OS239" s="12"/>
      <c r="OT239" s="12"/>
      <c r="OU239" s="12"/>
      <c r="OV239" s="12"/>
      <c r="OW239" s="12"/>
      <c r="OX239" s="12"/>
      <c r="OY239" s="12"/>
      <c r="OZ239" s="12"/>
      <c r="PA239" s="12"/>
      <c r="PB239" s="12"/>
      <c r="PC239" s="12"/>
      <c r="PD239" s="12"/>
      <c r="PE239" s="12"/>
      <c r="PF239" s="12"/>
      <c r="PG239" s="12"/>
      <c r="PH239" s="12"/>
      <c r="PI239" s="12"/>
      <c r="PJ239" s="12"/>
      <c r="PK239" s="12"/>
      <c r="PL239" s="12"/>
      <c r="PM239" s="12"/>
      <c r="PN239" s="12"/>
      <c r="PO239" s="12"/>
      <c r="PP239" s="12"/>
      <c r="PQ239" s="12"/>
      <c r="PR239" s="12"/>
      <c r="PS239" s="12"/>
      <c r="PT239" s="12"/>
      <c r="PU239" s="12"/>
      <c r="PV239" s="12"/>
      <c r="PW239" s="12"/>
      <c r="PX239" s="12"/>
      <c r="PY239" s="12"/>
      <c r="PZ239" s="12"/>
      <c r="QA239" s="12"/>
      <c r="QB239" s="12"/>
      <c r="QC239" s="12"/>
      <c r="QD239" s="12"/>
      <c r="QE239" s="12"/>
      <c r="QF239" s="12"/>
      <c r="QG239" s="12"/>
      <c r="QH239" s="12"/>
      <c r="QI239" s="12"/>
      <c r="QJ239" s="12"/>
      <c r="QK239" s="12"/>
      <c r="QL239" s="12"/>
      <c r="QM239" s="12"/>
      <c r="QN239" s="12"/>
      <c r="QO239" s="12"/>
      <c r="QP239" s="12"/>
      <c r="QQ239" s="12"/>
      <c r="QR239" s="12"/>
      <c r="QS239" s="12"/>
      <c r="QT239" s="12"/>
      <c r="QU239" s="12"/>
      <c r="QV239" s="12"/>
      <c r="QW239" s="12"/>
      <c r="QX239" s="12"/>
      <c r="QY239" s="12"/>
      <c r="QZ239" s="12"/>
      <c r="RA239" s="12"/>
      <c r="RB239" s="12"/>
      <c r="RC239" s="12"/>
      <c r="RD239" s="12"/>
      <c r="RE239" s="12"/>
      <c r="RF239" s="12"/>
      <c r="RG239" s="12"/>
      <c r="RH239" s="12"/>
      <c r="RI239" s="12"/>
      <c r="RJ239" s="12"/>
      <c r="RK239" s="12"/>
      <c r="RL239" s="12"/>
      <c r="RM239" s="12"/>
      <c r="RN239" s="12"/>
      <c r="RO239" s="12"/>
      <c r="RP239" s="12"/>
      <c r="RQ239" s="12"/>
      <c r="RR239" s="12"/>
      <c r="RS239" s="12"/>
      <c r="RT239" s="12"/>
      <c r="RU239" s="12"/>
      <c r="RV239" s="12"/>
      <c r="RW239" s="12"/>
      <c r="RX239" s="12"/>
      <c r="RY239" s="12"/>
      <c r="RZ239" s="12"/>
      <c r="SA239" s="12"/>
      <c r="SB239" s="12"/>
      <c r="SC239" s="12"/>
      <c r="SD239" s="12"/>
      <c r="SE239" s="12"/>
      <c r="SF239" s="12"/>
      <c r="SG239" s="12"/>
      <c r="SH239" s="12"/>
      <c r="SI239" s="12"/>
      <c r="SJ239" s="12"/>
      <c r="SK239" s="12"/>
      <c r="SL239" s="12"/>
      <c r="SM239" s="12"/>
      <c r="SN239" s="12"/>
      <c r="SO239" s="12"/>
      <c r="SP239" s="12"/>
      <c r="SQ239" s="12"/>
      <c r="SR239" s="12"/>
      <c r="SS239" s="12"/>
      <c r="ST239" s="12"/>
      <c r="SU239" s="12"/>
      <c r="SV239" s="12"/>
      <c r="SW239" s="12"/>
      <c r="SX239" s="12"/>
      <c r="SY239" s="12"/>
      <c r="SZ239" s="12"/>
      <c r="TA239" s="12"/>
      <c r="TB239" s="12"/>
      <c r="TC239" s="12"/>
      <c r="TD239" s="12"/>
      <c r="TE239" s="12"/>
      <c r="TF239" s="12"/>
      <c r="TG239" s="12"/>
      <c r="TH239" s="12"/>
      <c r="TI239" s="12"/>
      <c r="TJ239" s="12"/>
      <c r="TK239" s="12"/>
      <c r="TL239" s="12"/>
      <c r="TM239" s="12"/>
      <c r="TN239" s="12"/>
      <c r="TO239" s="12"/>
      <c r="TP239" s="12"/>
      <c r="TQ239" s="12"/>
      <c r="TR239" s="12"/>
      <c r="TS239" s="12"/>
      <c r="TT239" s="12"/>
      <c r="TU239" s="12"/>
      <c r="TV239" s="12"/>
      <c r="TW239" s="12"/>
      <c r="TX239" s="12"/>
      <c r="TY239" s="12"/>
      <c r="TZ239" s="12"/>
      <c r="UA239" s="12"/>
      <c r="UB239" s="12"/>
      <c r="UC239" s="12"/>
      <c r="UD239" s="12"/>
      <c r="UE239" s="12"/>
      <c r="UF239" s="12"/>
      <c r="UG239" s="12"/>
      <c r="UH239" s="12"/>
      <c r="UI239" s="12"/>
      <c r="UJ239" s="12"/>
      <c r="UK239" s="12"/>
      <c r="UL239" s="12"/>
      <c r="UM239" s="12"/>
      <c r="UN239" s="12"/>
      <c r="UO239" s="12"/>
      <c r="UP239" s="12"/>
      <c r="UQ239" s="12"/>
      <c r="UR239" s="12"/>
      <c r="US239" s="12"/>
      <c r="UT239" s="12"/>
      <c r="UU239" s="12"/>
      <c r="UV239" s="12"/>
      <c r="UW239" s="12"/>
      <c r="UX239" s="12"/>
      <c r="UY239" s="12"/>
      <c r="UZ239" s="12"/>
      <c r="VA239" s="12"/>
      <c r="VB239" s="12"/>
      <c r="VC239" s="12"/>
      <c r="VD239" s="12"/>
      <c r="VE239" s="12"/>
      <c r="VF239" s="12"/>
      <c r="VG239" s="12"/>
      <c r="VH239" s="12"/>
      <c r="VI239" s="12"/>
      <c r="VJ239" s="12"/>
      <c r="VK239" s="12"/>
      <c r="VL239" s="12"/>
      <c r="VM239" s="12"/>
      <c r="VN239" s="12"/>
      <c r="VO239" s="12"/>
      <c r="VP239" s="12"/>
      <c r="VQ239" s="12"/>
      <c r="VR239" s="12"/>
      <c r="VS239" s="12"/>
      <c r="VT239" s="12"/>
      <c r="VU239" s="12"/>
      <c r="VV239" s="12"/>
      <c r="VW239" s="12"/>
      <c r="VX239" s="12"/>
      <c r="VY239" s="12"/>
      <c r="VZ239" s="12"/>
      <c r="WA239" s="12"/>
      <c r="WB239" s="12"/>
      <c r="WC239" s="12"/>
      <c r="WD239" s="12"/>
      <c r="WE239" s="12"/>
      <c r="WF239" s="12"/>
      <c r="WG239" s="12"/>
      <c r="WH239" s="12"/>
      <c r="WI239" s="12"/>
      <c r="WJ239" s="12"/>
      <c r="WK239" s="12"/>
      <c r="WL239" s="12"/>
      <c r="WM239" s="12"/>
      <c r="WN239" s="12"/>
      <c r="WO239" s="12"/>
      <c r="WP239" s="12"/>
      <c r="WQ239" s="12"/>
      <c r="WR239" s="12"/>
      <c r="WS239" s="12"/>
      <c r="WT239" s="12"/>
      <c r="WU239" s="12"/>
      <c r="WV239" s="12"/>
      <c r="WW239" s="12"/>
      <c r="WX239" s="12"/>
      <c r="WY239" s="12"/>
      <c r="WZ239" s="12"/>
      <c r="XA239" s="12"/>
      <c r="XB239" s="12"/>
      <c r="XC239" s="12"/>
      <c r="XD239" s="12"/>
      <c r="XE239" s="12"/>
      <c r="XF239" s="12"/>
      <c r="XG239" s="12"/>
      <c r="XH239" s="12"/>
      <c r="XI239" s="12"/>
      <c r="XJ239" s="12"/>
      <c r="XK239" s="12"/>
      <c r="XL239" s="12"/>
      <c r="XM239" s="12"/>
      <c r="XN239" s="12"/>
      <c r="XO239" s="12"/>
      <c r="XP239" s="12"/>
      <c r="XQ239" s="12"/>
      <c r="XR239" s="12"/>
      <c r="XS239" s="12"/>
      <c r="XT239" s="12"/>
      <c r="XU239" s="12"/>
      <c r="XV239" s="12"/>
      <c r="XW239" s="12"/>
      <c r="XX239" s="12"/>
      <c r="XY239" s="12"/>
      <c r="XZ239" s="12"/>
      <c r="YA239" s="12"/>
      <c r="YB239" s="12"/>
      <c r="YC239" s="12"/>
      <c r="YD239" s="12"/>
      <c r="YE239" s="12"/>
      <c r="YF239" s="12"/>
      <c r="YG239" s="12"/>
      <c r="YH239" s="12"/>
      <c r="YI239" s="12"/>
      <c r="YJ239" s="12"/>
      <c r="YK239" s="12"/>
      <c r="YL239" s="12"/>
      <c r="YM239" s="12"/>
      <c r="YN239" s="12"/>
      <c r="YO239" s="12"/>
      <c r="YP239" s="12"/>
      <c r="YQ239" s="12"/>
      <c r="YR239" s="12"/>
      <c r="YS239" s="12"/>
      <c r="YT239" s="12"/>
      <c r="YU239" s="12"/>
      <c r="YV239" s="12"/>
      <c r="YW239" s="12"/>
      <c r="YX239" s="12"/>
      <c r="YY239" s="12"/>
      <c r="YZ239" s="12"/>
      <c r="ZA239" s="12"/>
      <c r="ZB239" s="12"/>
      <c r="ZC239" s="12"/>
      <c r="ZD239" s="12"/>
      <c r="ZE239" s="12"/>
      <c r="ZF239" s="12"/>
      <c r="ZG239" s="12"/>
      <c r="ZH239" s="12"/>
      <c r="ZI239" s="12"/>
      <c r="ZJ239" s="12"/>
      <c r="ZK239" s="12"/>
      <c r="ZL239" s="12"/>
      <c r="ZM239" s="12"/>
      <c r="ZN239" s="12"/>
      <c r="ZO239" s="12"/>
      <c r="ZP239" s="12"/>
      <c r="ZQ239" s="12"/>
      <c r="ZR239" s="12"/>
      <c r="ZS239" s="12"/>
      <c r="ZT239" s="12"/>
      <c r="ZU239" s="12"/>
      <c r="ZV239" s="12"/>
      <c r="ZW239" s="12"/>
      <c r="ZX239" s="12"/>
      <c r="ZY239" s="12"/>
      <c r="ZZ239" s="12"/>
      <c r="AAA239" s="12"/>
      <c r="AAB239" s="12"/>
      <c r="AAC239" s="12"/>
      <c r="AAD239" s="12"/>
      <c r="AAE239" s="12"/>
      <c r="AAF239" s="12"/>
      <c r="AAG239" s="12"/>
      <c r="AAH239" s="12"/>
      <c r="AAI239" s="12"/>
      <c r="AAJ239" s="12"/>
      <c r="AAK239" s="12"/>
      <c r="AAL239" s="12"/>
      <c r="AAM239" s="12"/>
      <c r="AAN239" s="12"/>
      <c r="AAO239" s="12"/>
      <c r="AAP239" s="12"/>
      <c r="AAQ239" s="12"/>
      <c r="AAR239" s="12"/>
      <c r="AAS239" s="12"/>
      <c r="AAT239" s="12"/>
      <c r="AAU239" s="12"/>
      <c r="AAV239" s="12"/>
      <c r="AAW239" s="12"/>
      <c r="AAX239" s="12"/>
      <c r="AAY239" s="12"/>
      <c r="AAZ239" s="12"/>
      <c r="ABA239" s="12"/>
      <c r="ABB239" s="12"/>
      <c r="ABC239" s="12"/>
      <c r="ABD239" s="12"/>
      <c r="ABE239" s="12"/>
      <c r="ABF239" s="12"/>
      <c r="ABG239" s="12"/>
      <c r="ABH239" s="12"/>
      <c r="ABI239" s="12"/>
      <c r="ABJ239" s="12"/>
      <c r="ABK239" s="12"/>
      <c r="ABL239" s="12"/>
      <c r="ABM239" s="12"/>
      <c r="ABN239" s="12"/>
      <c r="ABO239" s="12"/>
      <c r="ABP239" s="12"/>
      <c r="ABQ239" s="12"/>
      <c r="ABR239" s="12"/>
      <c r="ABS239" s="12"/>
      <c r="ABT239" s="12"/>
      <c r="ABU239" s="12"/>
      <c r="ABV239" s="12"/>
      <c r="ABW239" s="12"/>
      <c r="ABX239" s="12"/>
      <c r="ABY239" s="12"/>
      <c r="ABZ239" s="12"/>
      <c r="ACA239" s="12"/>
      <c r="ACB239" s="12"/>
      <c r="ACC239" s="12"/>
      <c r="ACD239" s="12"/>
      <c r="ACE239" s="12"/>
      <c r="ACF239" s="12"/>
      <c r="ACG239" s="12"/>
      <c r="ACH239" s="12"/>
      <c r="ACI239" s="12"/>
      <c r="ACJ239" s="12"/>
      <c r="ACK239" s="12"/>
      <c r="ACL239" s="12"/>
      <c r="ACM239" s="12"/>
      <c r="ACN239" s="12"/>
      <c r="ACO239" s="12"/>
      <c r="ACP239" s="12"/>
      <c r="ACQ239" s="12"/>
      <c r="ACR239" s="12"/>
      <c r="ACS239" s="12"/>
      <c r="ACT239" s="12"/>
      <c r="ACU239" s="12"/>
      <c r="ACV239" s="12"/>
      <c r="ACW239" s="12"/>
      <c r="ACX239" s="12"/>
      <c r="ACY239" s="12"/>
      <c r="ACZ239" s="12"/>
      <c r="ADA239" s="12"/>
    </row>
    <row r="240" spans="1:781" s="99" customFormat="1" ht="24" x14ac:dyDescent="0.3">
      <c r="A240" s="61">
        <v>2</v>
      </c>
      <c r="B240" s="44" t="s">
        <v>735</v>
      </c>
      <c r="C240" s="45" t="s">
        <v>55</v>
      </c>
      <c r="D240" s="46" t="s">
        <v>212</v>
      </c>
      <c r="E240" s="46" t="s">
        <v>230</v>
      </c>
      <c r="F240" s="46">
        <v>24</v>
      </c>
      <c r="G240" s="97">
        <v>700000</v>
      </c>
      <c r="H240" s="46">
        <v>1</v>
      </c>
      <c r="I240" s="46" t="s">
        <v>41</v>
      </c>
      <c r="J240" s="46" t="s">
        <v>394</v>
      </c>
      <c r="K240" s="48">
        <v>1985</v>
      </c>
      <c r="L240" s="49">
        <v>31109</v>
      </c>
      <c r="M240" s="50">
        <v>280000</v>
      </c>
      <c r="N240" s="51">
        <v>5</v>
      </c>
      <c r="O240" s="51"/>
      <c r="P240" s="52" t="s">
        <v>736</v>
      </c>
      <c r="Q240" s="53" t="s">
        <v>737</v>
      </c>
      <c r="R240" s="54"/>
      <c r="S240" s="55" t="str">
        <f t="shared" si="53"/>
        <v>Cu</v>
      </c>
      <c r="T240" s="56"/>
      <c r="U240" s="56"/>
      <c r="V240" s="56"/>
      <c r="W240" s="56"/>
      <c r="X240" s="56"/>
      <c r="Y240" s="56"/>
      <c r="Z240" s="56"/>
      <c r="AA240" s="12"/>
      <c r="AB240" s="57">
        <f t="shared" si="52"/>
        <v>0.14762848027551692</v>
      </c>
      <c r="AC240" s="57">
        <f t="shared" si="54"/>
        <v>0.12820512820512819</v>
      </c>
      <c r="AD240" s="57">
        <f t="shared" si="55"/>
        <v>0</v>
      </c>
      <c r="AE240" s="57">
        <f t="shared" si="60"/>
        <v>0.27583360848064509</v>
      </c>
      <c r="AF240" s="58"/>
      <c r="AG240" s="58">
        <f t="shared" si="57"/>
        <v>0</v>
      </c>
      <c r="AH240" s="58">
        <f t="shared" si="58"/>
        <v>0.27583360848064509</v>
      </c>
      <c r="AI240" s="58">
        <f t="shared" si="59"/>
        <v>0</v>
      </c>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c r="CV240" s="12"/>
      <c r="CW240" s="12"/>
      <c r="CX240" s="12"/>
      <c r="CY240" s="12"/>
      <c r="CZ240" s="12"/>
      <c r="DA240" s="12"/>
      <c r="DB240" s="12"/>
      <c r="DC240" s="12"/>
      <c r="DD240" s="12"/>
      <c r="DE240" s="12"/>
      <c r="DF240" s="12"/>
      <c r="DG240" s="12"/>
      <c r="DH240" s="12"/>
      <c r="DI240" s="12"/>
      <c r="DJ240" s="12"/>
      <c r="DK240" s="12"/>
      <c r="DL240" s="12"/>
      <c r="DM240" s="12"/>
      <c r="DN240" s="12"/>
      <c r="DO240" s="12"/>
      <c r="DP240" s="12"/>
      <c r="DQ240" s="12"/>
      <c r="DR240" s="12"/>
      <c r="DS240" s="12"/>
      <c r="DT240" s="12"/>
      <c r="DU240" s="12"/>
      <c r="DV240" s="12"/>
      <c r="DW240" s="12"/>
      <c r="DX240" s="12"/>
      <c r="DY240" s="12"/>
      <c r="DZ240" s="12"/>
      <c r="EA240" s="12"/>
      <c r="EB240" s="12"/>
      <c r="EC240" s="12"/>
      <c r="ED240" s="12"/>
      <c r="EE240" s="12"/>
      <c r="EF240" s="12"/>
      <c r="EG240" s="12"/>
      <c r="EH240" s="12"/>
      <c r="EI240" s="12"/>
      <c r="EJ240" s="12"/>
      <c r="EK240" s="12"/>
      <c r="EL240" s="12"/>
      <c r="EM240" s="12"/>
      <c r="EN240" s="12"/>
      <c r="EO240" s="12"/>
      <c r="EP240" s="12"/>
      <c r="EQ240" s="12"/>
      <c r="ER240" s="12"/>
      <c r="ES240" s="12"/>
      <c r="ET240" s="12"/>
      <c r="EU240" s="12"/>
      <c r="EV240" s="12"/>
      <c r="EW240" s="12"/>
      <c r="EX240" s="12"/>
      <c r="EY240" s="12"/>
      <c r="EZ240" s="12"/>
      <c r="FA240" s="12"/>
      <c r="FB240" s="12"/>
      <c r="FC240" s="12"/>
      <c r="FD240" s="12"/>
      <c r="FE240" s="12"/>
      <c r="FF240" s="12"/>
      <c r="FG240" s="12"/>
      <c r="FH240" s="12"/>
      <c r="FI240" s="12"/>
      <c r="FJ240" s="12"/>
      <c r="FK240" s="12"/>
      <c r="FL240" s="12"/>
      <c r="FM240" s="12"/>
      <c r="FN240" s="12"/>
      <c r="FO240" s="12"/>
      <c r="FP240" s="12"/>
      <c r="FQ240" s="12"/>
      <c r="FR240" s="12"/>
      <c r="FS240" s="12"/>
      <c r="FT240" s="12"/>
      <c r="FU240" s="12"/>
      <c r="FV240" s="12"/>
      <c r="FW240" s="12"/>
      <c r="FX240" s="12"/>
      <c r="FY240" s="12"/>
      <c r="FZ240" s="12"/>
      <c r="GA240" s="12"/>
      <c r="GB240" s="12"/>
      <c r="GC240" s="12"/>
      <c r="GD240" s="12"/>
      <c r="GE240" s="12"/>
      <c r="GF240" s="12"/>
      <c r="GG240" s="12"/>
      <c r="GH240" s="12"/>
      <c r="GI240" s="12"/>
      <c r="GJ240" s="12"/>
      <c r="GK240" s="12"/>
      <c r="GL240" s="12"/>
      <c r="GM240" s="12"/>
      <c r="GN240" s="12"/>
      <c r="GO240" s="12"/>
      <c r="GP240" s="12"/>
      <c r="GQ240" s="12"/>
      <c r="GR240" s="12"/>
      <c r="GS240" s="12"/>
      <c r="GT240" s="12"/>
      <c r="GU240" s="12"/>
      <c r="GV240" s="12"/>
      <c r="GW240" s="12"/>
      <c r="GX240" s="12"/>
      <c r="GY240" s="12"/>
      <c r="GZ240" s="12"/>
      <c r="HA240" s="12"/>
      <c r="HB240" s="12"/>
      <c r="HC240" s="12"/>
      <c r="HD240" s="12"/>
      <c r="HE240" s="12"/>
      <c r="HF240" s="12"/>
      <c r="HG240" s="12"/>
      <c r="HH240" s="12"/>
      <c r="HI240" s="12"/>
      <c r="HJ240" s="12"/>
      <c r="HK240" s="12"/>
      <c r="HL240" s="12"/>
      <c r="HM240" s="12"/>
      <c r="HN240" s="12"/>
      <c r="HO240" s="12"/>
      <c r="HP240" s="12"/>
      <c r="HQ240" s="12"/>
      <c r="HR240" s="12"/>
      <c r="HS240" s="12"/>
      <c r="HT240" s="12"/>
      <c r="HU240" s="12"/>
      <c r="HV240" s="12"/>
      <c r="HW240" s="12"/>
      <c r="HX240" s="12"/>
      <c r="HY240" s="12"/>
      <c r="HZ240" s="12"/>
      <c r="IA240" s="12"/>
      <c r="IB240" s="12"/>
      <c r="IC240" s="12"/>
      <c r="ID240" s="12"/>
      <c r="IE240" s="12"/>
      <c r="IF240" s="12"/>
      <c r="IG240" s="12"/>
      <c r="IH240" s="12"/>
      <c r="II240" s="12"/>
      <c r="IJ240" s="12"/>
      <c r="IK240" s="12"/>
      <c r="IL240" s="12"/>
      <c r="IM240" s="12"/>
      <c r="IN240" s="12"/>
      <c r="IO240" s="12"/>
      <c r="IP240" s="12"/>
      <c r="IQ240" s="12"/>
      <c r="IR240" s="12"/>
      <c r="IS240" s="12"/>
      <c r="IT240" s="12"/>
      <c r="IU240" s="12"/>
      <c r="IV240" s="12"/>
      <c r="IW240" s="12"/>
      <c r="IX240" s="12"/>
      <c r="IY240" s="12"/>
      <c r="IZ240" s="12"/>
      <c r="JA240" s="12"/>
      <c r="JB240" s="12"/>
      <c r="JC240" s="12"/>
      <c r="JD240" s="12"/>
      <c r="JE240" s="12"/>
      <c r="JF240" s="12"/>
      <c r="JG240" s="12"/>
      <c r="JH240" s="12"/>
      <c r="JI240" s="12"/>
      <c r="JJ240" s="12"/>
      <c r="JK240" s="12"/>
      <c r="JL240" s="12"/>
      <c r="JM240" s="12"/>
      <c r="JN240" s="12"/>
      <c r="JO240" s="12"/>
      <c r="JP240" s="12"/>
      <c r="JQ240" s="12"/>
      <c r="JR240" s="12"/>
      <c r="JS240" s="12"/>
      <c r="JT240" s="12"/>
      <c r="JU240" s="12"/>
      <c r="JV240" s="12"/>
      <c r="JW240" s="12"/>
      <c r="JX240" s="12"/>
      <c r="JY240" s="12"/>
      <c r="JZ240" s="12"/>
      <c r="KA240" s="12"/>
      <c r="KB240" s="12"/>
      <c r="KC240" s="12"/>
      <c r="KD240" s="12"/>
      <c r="KE240" s="12"/>
      <c r="KF240" s="12"/>
      <c r="KG240" s="12"/>
      <c r="KH240" s="12"/>
      <c r="KI240" s="12"/>
      <c r="KJ240" s="12"/>
      <c r="KK240" s="12"/>
      <c r="KL240" s="12"/>
      <c r="KM240" s="12"/>
      <c r="KN240" s="12"/>
      <c r="KO240" s="12"/>
      <c r="KP240" s="12"/>
      <c r="KQ240" s="12"/>
      <c r="KR240" s="12"/>
      <c r="KS240" s="12"/>
      <c r="KT240" s="12"/>
      <c r="KU240" s="12"/>
      <c r="KV240" s="12"/>
      <c r="KW240" s="12"/>
      <c r="KX240" s="12"/>
      <c r="KY240" s="12"/>
      <c r="KZ240" s="12"/>
      <c r="LA240" s="12"/>
      <c r="LB240" s="12"/>
      <c r="LC240" s="12"/>
      <c r="LD240" s="12"/>
      <c r="LE240" s="12"/>
      <c r="LF240" s="12"/>
      <c r="LG240" s="12"/>
      <c r="LH240" s="12"/>
      <c r="LI240" s="12"/>
      <c r="LJ240" s="12"/>
      <c r="LK240" s="12"/>
      <c r="LL240" s="12"/>
      <c r="LM240" s="12"/>
      <c r="LN240" s="12"/>
      <c r="LO240" s="12"/>
      <c r="LP240" s="12"/>
      <c r="LQ240" s="12"/>
      <c r="LR240" s="12"/>
      <c r="LS240" s="12"/>
      <c r="LT240" s="12"/>
      <c r="LU240" s="12"/>
      <c r="LV240" s="12"/>
      <c r="LW240" s="12"/>
      <c r="LX240" s="12"/>
      <c r="LY240" s="12"/>
      <c r="LZ240" s="12"/>
      <c r="MA240" s="12"/>
      <c r="MB240" s="12"/>
      <c r="MC240" s="12"/>
      <c r="MD240" s="12"/>
      <c r="ME240" s="12"/>
      <c r="MF240" s="12"/>
      <c r="MG240" s="12"/>
      <c r="MH240" s="12"/>
      <c r="MI240" s="12"/>
      <c r="MJ240" s="12"/>
      <c r="MK240" s="12"/>
      <c r="ML240" s="12"/>
      <c r="MM240" s="12"/>
      <c r="MN240" s="12"/>
      <c r="MO240" s="12"/>
      <c r="MP240" s="12"/>
      <c r="MQ240" s="12"/>
      <c r="MR240" s="12"/>
      <c r="MS240" s="12"/>
      <c r="MT240" s="12"/>
      <c r="MU240" s="12"/>
      <c r="MV240" s="12"/>
      <c r="MW240" s="12"/>
      <c r="MX240" s="12"/>
      <c r="MY240" s="12"/>
      <c r="MZ240" s="12"/>
      <c r="NA240" s="12"/>
      <c r="NB240" s="12"/>
      <c r="NC240" s="12"/>
      <c r="ND240" s="12"/>
      <c r="NE240" s="12"/>
      <c r="NF240" s="12"/>
      <c r="NG240" s="12"/>
      <c r="NH240" s="12"/>
      <c r="NI240" s="12"/>
      <c r="NJ240" s="12"/>
      <c r="NK240" s="12"/>
      <c r="NL240" s="12"/>
      <c r="NM240" s="12"/>
      <c r="NN240" s="12"/>
      <c r="NO240" s="12"/>
      <c r="NP240" s="12"/>
      <c r="NQ240" s="12"/>
      <c r="NR240" s="12"/>
      <c r="NS240" s="12"/>
      <c r="NT240" s="12"/>
      <c r="NU240" s="12"/>
      <c r="NV240" s="12"/>
      <c r="NW240" s="12"/>
      <c r="NX240" s="12"/>
      <c r="NY240" s="12"/>
      <c r="NZ240" s="12"/>
      <c r="OA240" s="12"/>
      <c r="OB240" s="12"/>
      <c r="OC240" s="12"/>
      <c r="OD240" s="12"/>
      <c r="OE240" s="12"/>
      <c r="OF240" s="12"/>
      <c r="OG240" s="12"/>
      <c r="OH240" s="12"/>
      <c r="OI240" s="12"/>
      <c r="OJ240" s="12"/>
      <c r="OK240" s="12"/>
      <c r="OL240" s="12"/>
      <c r="OM240" s="12"/>
      <c r="ON240" s="12"/>
      <c r="OO240" s="12"/>
      <c r="OP240" s="12"/>
      <c r="OQ240" s="12"/>
      <c r="OR240" s="12"/>
      <c r="OS240" s="12"/>
      <c r="OT240" s="12"/>
      <c r="OU240" s="12"/>
      <c r="OV240" s="12"/>
      <c r="OW240" s="12"/>
      <c r="OX240" s="12"/>
      <c r="OY240" s="12"/>
      <c r="OZ240" s="12"/>
      <c r="PA240" s="12"/>
      <c r="PB240" s="12"/>
      <c r="PC240" s="12"/>
      <c r="PD240" s="12"/>
      <c r="PE240" s="12"/>
      <c r="PF240" s="12"/>
      <c r="PG240" s="12"/>
      <c r="PH240" s="12"/>
      <c r="PI240" s="12"/>
      <c r="PJ240" s="12"/>
      <c r="PK240" s="12"/>
      <c r="PL240" s="12"/>
      <c r="PM240" s="12"/>
      <c r="PN240" s="12"/>
      <c r="PO240" s="12"/>
      <c r="PP240" s="12"/>
      <c r="PQ240" s="12"/>
      <c r="PR240" s="12"/>
      <c r="PS240" s="12"/>
      <c r="PT240" s="12"/>
      <c r="PU240" s="12"/>
      <c r="PV240" s="12"/>
      <c r="PW240" s="12"/>
      <c r="PX240" s="12"/>
      <c r="PY240" s="12"/>
      <c r="PZ240" s="12"/>
      <c r="QA240" s="12"/>
      <c r="QB240" s="12"/>
      <c r="QC240" s="12"/>
      <c r="QD240" s="12"/>
      <c r="QE240" s="12"/>
      <c r="QF240" s="12"/>
      <c r="QG240" s="12"/>
      <c r="QH240" s="12"/>
      <c r="QI240" s="12"/>
      <c r="QJ240" s="12"/>
      <c r="QK240" s="12"/>
      <c r="QL240" s="12"/>
      <c r="QM240" s="12"/>
      <c r="QN240" s="12"/>
      <c r="QO240" s="12"/>
      <c r="QP240" s="12"/>
      <c r="QQ240" s="12"/>
      <c r="QR240" s="12"/>
      <c r="QS240" s="12"/>
      <c r="QT240" s="12"/>
      <c r="QU240" s="12"/>
      <c r="QV240" s="12"/>
      <c r="QW240" s="12"/>
      <c r="QX240" s="12"/>
      <c r="QY240" s="12"/>
      <c r="QZ240" s="12"/>
      <c r="RA240" s="12"/>
      <c r="RB240" s="12"/>
      <c r="RC240" s="12"/>
      <c r="RD240" s="12"/>
      <c r="RE240" s="12"/>
      <c r="RF240" s="12"/>
      <c r="RG240" s="12"/>
      <c r="RH240" s="12"/>
      <c r="RI240" s="12"/>
      <c r="RJ240" s="12"/>
      <c r="RK240" s="12"/>
      <c r="RL240" s="12"/>
      <c r="RM240" s="12"/>
      <c r="RN240" s="12"/>
      <c r="RO240" s="12"/>
      <c r="RP240" s="12"/>
      <c r="RQ240" s="12"/>
      <c r="RR240" s="12"/>
      <c r="RS240" s="12"/>
      <c r="RT240" s="12"/>
      <c r="RU240" s="12"/>
      <c r="RV240" s="12"/>
      <c r="RW240" s="12"/>
      <c r="RX240" s="12"/>
      <c r="RY240" s="12"/>
      <c r="RZ240" s="12"/>
      <c r="SA240" s="12"/>
      <c r="SB240" s="12"/>
      <c r="SC240" s="12"/>
      <c r="SD240" s="12"/>
      <c r="SE240" s="12"/>
      <c r="SF240" s="12"/>
      <c r="SG240" s="12"/>
      <c r="SH240" s="12"/>
      <c r="SI240" s="12"/>
      <c r="SJ240" s="12"/>
      <c r="SK240" s="12"/>
      <c r="SL240" s="12"/>
      <c r="SM240" s="12"/>
      <c r="SN240" s="12"/>
      <c r="SO240" s="12"/>
      <c r="SP240" s="12"/>
      <c r="SQ240" s="12"/>
      <c r="SR240" s="12"/>
      <c r="SS240" s="12"/>
      <c r="ST240" s="12"/>
      <c r="SU240" s="12"/>
      <c r="SV240" s="12"/>
      <c r="SW240" s="12"/>
      <c r="SX240" s="12"/>
      <c r="SY240" s="12"/>
      <c r="SZ240" s="12"/>
      <c r="TA240" s="12"/>
      <c r="TB240" s="12"/>
      <c r="TC240" s="12"/>
      <c r="TD240" s="12"/>
      <c r="TE240" s="12"/>
      <c r="TF240" s="12"/>
      <c r="TG240" s="12"/>
      <c r="TH240" s="12"/>
      <c r="TI240" s="12"/>
      <c r="TJ240" s="12"/>
      <c r="TK240" s="12"/>
      <c r="TL240" s="12"/>
      <c r="TM240" s="12"/>
      <c r="TN240" s="12"/>
      <c r="TO240" s="12"/>
      <c r="TP240" s="12"/>
      <c r="TQ240" s="12"/>
      <c r="TR240" s="12"/>
      <c r="TS240" s="12"/>
      <c r="TT240" s="12"/>
      <c r="TU240" s="12"/>
      <c r="TV240" s="12"/>
      <c r="TW240" s="12"/>
      <c r="TX240" s="12"/>
      <c r="TY240" s="12"/>
      <c r="TZ240" s="12"/>
      <c r="UA240" s="12"/>
      <c r="UB240" s="12"/>
      <c r="UC240" s="12"/>
      <c r="UD240" s="12"/>
      <c r="UE240" s="12"/>
      <c r="UF240" s="12"/>
      <c r="UG240" s="12"/>
      <c r="UH240" s="12"/>
      <c r="UI240" s="12"/>
      <c r="UJ240" s="12"/>
      <c r="UK240" s="12"/>
      <c r="UL240" s="12"/>
      <c r="UM240" s="12"/>
      <c r="UN240" s="12"/>
      <c r="UO240" s="12"/>
      <c r="UP240" s="12"/>
      <c r="UQ240" s="12"/>
      <c r="UR240" s="12"/>
      <c r="US240" s="12"/>
      <c r="UT240" s="12"/>
      <c r="UU240" s="12"/>
      <c r="UV240" s="12"/>
      <c r="UW240" s="12"/>
      <c r="UX240" s="12"/>
      <c r="UY240" s="12"/>
      <c r="UZ240" s="12"/>
      <c r="VA240" s="12"/>
      <c r="VB240" s="12"/>
      <c r="VC240" s="12"/>
      <c r="VD240" s="12"/>
      <c r="VE240" s="12"/>
      <c r="VF240" s="12"/>
      <c r="VG240" s="12"/>
      <c r="VH240" s="12"/>
      <c r="VI240" s="12"/>
      <c r="VJ240" s="12"/>
      <c r="VK240" s="12"/>
      <c r="VL240" s="12"/>
      <c r="VM240" s="12"/>
      <c r="VN240" s="12"/>
      <c r="VO240" s="12"/>
      <c r="VP240" s="12"/>
      <c r="VQ240" s="12"/>
      <c r="VR240" s="12"/>
      <c r="VS240" s="12"/>
      <c r="VT240" s="12"/>
      <c r="VU240" s="12"/>
      <c r="VV240" s="12"/>
      <c r="VW240" s="12"/>
      <c r="VX240" s="12"/>
      <c r="VY240" s="12"/>
      <c r="VZ240" s="12"/>
      <c r="WA240" s="12"/>
      <c r="WB240" s="12"/>
      <c r="WC240" s="12"/>
      <c r="WD240" s="12"/>
      <c r="WE240" s="12"/>
      <c r="WF240" s="12"/>
      <c r="WG240" s="12"/>
      <c r="WH240" s="12"/>
      <c r="WI240" s="12"/>
      <c r="WJ240" s="12"/>
      <c r="WK240" s="12"/>
      <c r="WL240" s="12"/>
      <c r="WM240" s="12"/>
      <c r="WN240" s="12"/>
      <c r="WO240" s="12"/>
      <c r="WP240" s="12"/>
      <c r="WQ240" s="12"/>
      <c r="WR240" s="12"/>
      <c r="WS240" s="12"/>
      <c r="WT240" s="12"/>
      <c r="WU240" s="12"/>
      <c r="WV240" s="12"/>
      <c r="WW240" s="12"/>
      <c r="WX240" s="12"/>
      <c r="WY240" s="12"/>
      <c r="WZ240" s="12"/>
      <c r="XA240" s="12"/>
      <c r="XB240" s="12"/>
      <c r="XC240" s="12"/>
      <c r="XD240" s="12"/>
      <c r="XE240" s="12"/>
      <c r="XF240" s="12"/>
      <c r="XG240" s="12"/>
      <c r="XH240" s="12"/>
      <c r="XI240" s="12"/>
      <c r="XJ240" s="12"/>
      <c r="XK240" s="12"/>
      <c r="XL240" s="12"/>
      <c r="XM240" s="12"/>
      <c r="XN240" s="12"/>
      <c r="XO240" s="12"/>
      <c r="XP240" s="12"/>
      <c r="XQ240" s="12"/>
      <c r="XR240" s="12"/>
      <c r="XS240" s="12"/>
      <c r="XT240" s="12"/>
      <c r="XU240" s="12"/>
      <c r="XV240" s="12"/>
      <c r="XW240" s="12"/>
      <c r="XX240" s="12"/>
      <c r="XY240" s="12"/>
      <c r="XZ240" s="12"/>
      <c r="YA240" s="12"/>
      <c r="YB240" s="12"/>
      <c r="YC240" s="12"/>
      <c r="YD240" s="12"/>
      <c r="YE240" s="12"/>
      <c r="YF240" s="12"/>
      <c r="YG240" s="12"/>
      <c r="YH240" s="12"/>
      <c r="YI240" s="12"/>
      <c r="YJ240" s="12"/>
      <c r="YK240" s="12"/>
      <c r="YL240" s="12"/>
      <c r="YM240" s="12"/>
      <c r="YN240" s="12"/>
      <c r="YO240" s="12"/>
      <c r="YP240" s="12"/>
      <c r="YQ240" s="12"/>
      <c r="YR240" s="12"/>
      <c r="YS240" s="12"/>
      <c r="YT240" s="12"/>
      <c r="YU240" s="12"/>
      <c r="YV240" s="12"/>
      <c r="YW240" s="12"/>
      <c r="YX240" s="12"/>
      <c r="YY240" s="12"/>
      <c r="YZ240" s="12"/>
      <c r="ZA240" s="12"/>
      <c r="ZB240" s="12"/>
      <c r="ZC240" s="12"/>
      <c r="ZD240" s="12"/>
      <c r="ZE240" s="12"/>
      <c r="ZF240" s="12"/>
      <c r="ZG240" s="12"/>
      <c r="ZH240" s="12"/>
      <c r="ZI240" s="12"/>
      <c r="ZJ240" s="12"/>
      <c r="ZK240" s="12"/>
      <c r="ZL240" s="12"/>
      <c r="ZM240" s="12"/>
      <c r="ZN240" s="12"/>
      <c r="ZO240" s="12"/>
      <c r="ZP240" s="12"/>
      <c r="ZQ240" s="12"/>
      <c r="ZR240" s="12"/>
      <c r="ZS240" s="12"/>
      <c r="ZT240" s="12"/>
      <c r="ZU240" s="12"/>
      <c r="ZV240" s="12"/>
      <c r="ZW240" s="12"/>
      <c r="ZX240" s="12"/>
      <c r="ZY240" s="12"/>
      <c r="ZZ240" s="12"/>
      <c r="AAA240" s="12"/>
      <c r="AAB240" s="12"/>
      <c r="AAC240" s="12"/>
      <c r="AAD240" s="12"/>
      <c r="AAE240" s="12"/>
      <c r="AAF240" s="12"/>
      <c r="AAG240" s="12"/>
      <c r="AAH240" s="12"/>
      <c r="AAI240" s="12"/>
      <c r="AAJ240" s="12"/>
      <c r="AAK240" s="12"/>
      <c r="AAL240" s="12"/>
      <c r="AAM240" s="12"/>
      <c r="AAN240" s="12"/>
      <c r="AAO240" s="12"/>
      <c r="AAP240" s="12"/>
      <c r="AAQ240" s="12"/>
      <c r="AAR240" s="12"/>
      <c r="AAS240" s="12"/>
      <c r="AAT240" s="12"/>
      <c r="AAU240" s="12"/>
      <c r="AAV240" s="12"/>
      <c r="AAW240" s="12"/>
      <c r="AAX240" s="12"/>
      <c r="AAY240" s="12"/>
      <c r="AAZ240" s="12"/>
      <c r="ABA240" s="12"/>
      <c r="ABB240" s="12"/>
      <c r="ABC240" s="12"/>
      <c r="ABD240" s="12"/>
      <c r="ABE240" s="12"/>
      <c r="ABF240" s="12"/>
      <c r="ABG240" s="12"/>
      <c r="ABH240" s="12"/>
      <c r="ABI240" s="12"/>
      <c r="ABJ240" s="12"/>
      <c r="ABK240" s="12"/>
      <c r="ABL240" s="12"/>
      <c r="ABM240" s="12"/>
      <c r="ABN240" s="12"/>
      <c r="ABO240" s="12"/>
      <c r="ABP240" s="12"/>
      <c r="ABQ240" s="12"/>
      <c r="ABR240" s="12"/>
      <c r="ABS240" s="12"/>
      <c r="ABT240" s="12"/>
      <c r="ABU240" s="12"/>
      <c r="ABV240" s="12"/>
      <c r="ABW240" s="12"/>
      <c r="ABX240" s="12"/>
      <c r="ABY240" s="12"/>
      <c r="ABZ240" s="12"/>
      <c r="ACA240" s="12"/>
      <c r="ACB240" s="12"/>
      <c r="ACC240" s="12"/>
      <c r="ACD240" s="12"/>
      <c r="ACE240" s="12"/>
      <c r="ACF240" s="12"/>
      <c r="ACG240" s="12"/>
      <c r="ACH240" s="12"/>
      <c r="ACI240" s="12"/>
      <c r="ACJ240" s="12"/>
      <c r="ACK240" s="12"/>
      <c r="ACL240" s="12"/>
      <c r="ACM240" s="12"/>
      <c r="ACN240" s="12"/>
      <c r="ACO240" s="12"/>
      <c r="ACP240" s="12"/>
      <c r="ACQ240" s="12"/>
      <c r="ACR240" s="12"/>
      <c r="ACS240" s="12"/>
      <c r="ACT240" s="12"/>
      <c r="ACU240" s="12"/>
      <c r="ACV240" s="12"/>
      <c r="ACW240" s="12"/>
      <c r="ACX240" s="12"/>
      <c r="ACY240" s="12"/>
      <c r="ACZ240" s="12"/>
      <c r="ADA240" s="12"/>
    </row>
    <row r="241" spans="1:781" s="99" customFormat="1" ht="15.6" x14ac:dyDescent="0.3">
      <c r="A241" s="59">
        <v>1</v>
      </c>
      <c r="B241" s="44" t="s">
        <v>738</v>
      </c>
      <c r="C241" s="45" t="s">
        <v>273</v>
      </c>
      <c r="D241" s="46" t="s">
        <v>212</v>
      </c>
      <c r="E241" s="46"/>
      <c r="F241" s="46">
        <v>40</v>
      </c>
      <c r="G241" s="97">
        <v>1100000</v>
      </c>
      <c r="H241" s="46">
        <v>1</v>
      </c>
      <c r="I241" s="46" t="s">
        <v>41</v>
      </c>
      <c r="J241" s="46" t="s">
        <v>243</v>
      </c>
      <c r="K241" s="48">
        <v>1985</v>
      </c>
      <c r="L241" s="109">
        <v>1985</v>
      </c>
      <c r="M241" s="50">
        <v>731000</v>
      </c>
      <c r="N241" s="51">
        <v>4.2</v>
      </c>
      <c r="O241" s="51">
        <v>49</v>
      </c>
      <c r="P241" s="52" t="s">
        <v>739</v>
      </c>
      <c r="Q241" s="53"/>
      <c r="R241" s="54"/>
      <c r="S241" s="55" t="str">
        <f t="shared" si="53"/>
        <v>P</v>
      </c>
      <c r="T241" s="56"/>
      <c r="U241" s="56"/>
      <c r="V241" s="56"/>
      <c r="W241" s="56"/>
      <c r="X241" s="56"/>
      <c r="Y241" s="56"/>
      <c r="Z241" s="56"/>
      <c r="AA241" s="12"/>
      <c r="AB241" s="57">
        <f t="shared" si="52"/>
        <v>0.38541578243358171</v>
      </c>
      <c r="AC241" s="57">
        <f t="shared" si="54"/>
        <v>0.1076923076923077</v>
      </c>
      <c r="AD241" s="57">
        <f t="shared" si="55"/>
        <v>3.5</v>
      </c>
      <c r="AE241" s="57">
        <f t="shared" si="60"/>
        <v>3.9931080901258893</v>
      </c>
      <c r="AF241" s="58"/>
      <c r="AG241" s="58">
        <f t="shared" si="57"/>
        <v>3.9931080901258893</v>
      </c>
      <c r="AH241" s="58">
        <f t="shared" si="58"/>
        <v>0</v>
      </c>
      <c r="AI241" s="58">
        <f t="shared" si="59"/>
        <v>0</v>
      </c>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c r="CV241" s="12"/>
      <c r="CW241" s="12"/>
      <c r="CX241" s="12"/>
      <c r="CY241" s="12"/>
      <c r="CZ241" s="12"/>
      <c r="DA241" s="12"/>
      <c r="DB241" s="12"/>
      <c r="DC241" s="12"/>
      <c r="DD241" s="12"/>
      <c r="DE241" s="12"/>
      <c r="DF241" s="12"/>
      <c r="DG241" s="12"/>
      <c r="DH241" s="12"/>
      <c r="DI241" s="12"/>
      <c r="DJ241" s="12"/>
      <c r="DK241" s="12"/>
      <c r="DL241" s="12"/>
      <c r="DM241" s="12"/>
      <c r="DN241" s="12"/>
      <c r="DO241" s="12"/>
      <c r="DP241" s="12"/>
      <c r="DQ241" s="12"/>
      <c r="DR241" s="12"/>
      <c r="DS241" s="12"/>
      <c r="DT241" s="12"/>
      <c r="DU241" s="12"/>
      <c r="DV241" s="12"/>
      <c r="DW241" s="12"/>
      <c r="DX241" s="12"/>
      <c r="DY241" s="12"/>
      <c r="DZ241" s="12"/>
      <c r="EA241" s="12"/>
      <c r="EB241" s="12"/>
      <c r="EC241" s="12"/>
      <c r="ED241" s="12"/>
      <c r="EE241" s="12"/>
      <c r="EF241" s="12"/>
      <c r="EG241" s="12"/>
      <c r="EH241" s="12"/>
      <c r="EI241" s="12"/>
      <c r="EJ241" s="12"/>
      <c r="EK241" s="12"/>
      <c r="EL241" s="12"/>
      <c r="EM241" s="12"/>
      <c r="EN241" s="12"/>
      <c r="EO241" s="12"/>
      <c r="EP241" s="12"/>
      <c r="EQ241" s="12"/>
      <c r="ER241" s="12"/>
      <c r="ES241" s="12"/>
      <c r="ET241" s="12"/>
      <c r="EU241" s="12"/>
      <c r="EV241" s="12"/>
      <c r="EW241" s="12"/>
      <c r="EX241" s="12"/>
      <c r="EY241" s="12"/>
      <c r="EZ241" s="12"/>
      <c r="FA241" s="12"/>
      <c r="FB241" s="12"/>
      <c r="FC241" s="12"/>
      <c r="FD241" s="12"/>
      <c r="FE241" s="12"/>
      <c r="FF241" s="12"/>
      <c r="FG241" s="12"/>
      <c r="FH241" s="12"/>
      <c r="FI241" s="12"/>
      <c r="FJ241" s="12"/>
      <c r="FK241" s="12"/>
      <c r="FL241" s="12"/>
      <c r="FM241" s="12"/>
      <c r="FN241" s="12"/>
      <c r="FO241" s="12"/>
      <c r="FP241" s="12"/>
      <c r="FQ241" s="12"/>
      <c r="FR241" s="12"/>
      <c r="FS241" s="12"/>
      <c r="FT241" s="12"/>
      <c r="FU241" s="12"/>
      <c r="FV241" s="12"/>
      <c r="FW241" s="12"/>
      <c r="FX241" s="12"/>
      <c r="FY241" s="12"/>
      <c r="FZ241" s="12"/>
      <c r="GA241" s="12"/>
      <c r="GB241" s="12"/>
      <c r="GC241" s="12"/>
      <c r="GD241" s="12"/>
      <c r="GE241" s="12"/>
      <c r="GF241" s="12"/>
      <c r="GG241" s="12"/>
      <c r="GH241" s="12"/>
      <c r="GI241" s="12"/>
      <c r="GJ241" s="12"/>
      <c r="GK241" s="12"/>
      <c r="GL241" s="12"/>
      <c r="GM241" s="12"/>
      <c r="GN241" s="12"/>
      <c r="GO241" s="12"/>
      <c r="GP241" s="12"/>
      <c r="GQ241" s="12"/>
      <c r="GR241" s="12"/>
      <c r="GS241" s="12"/>
      <c r="GT241" s="12"/>
      <c r="GU241" s="12"/>
      <c r="GV241" s="12"/>
      <c r="GW241" s="12"/>
      <c r="GX241" s="12"/>
      <c r="GY241" s="12"/>
      <c r="GZ241" s="12"/>
      <c r="HA241" s="12"/>
      <c r="HB241" s="12"/>
      <c r="HC241" s="12"/>
      <c r="HD241" s="12"/>
      <c r="HE241" s="12"/>
      <c r="HF241" s="12"/>
      <c r="HG241" s="12"/>
      <c r="HH241" s="12"/>
      <c r="HI241" s="12"/>
      <c r="HJ241" s="12"/>
      <c r="HK241" s="12"/>
      <c r="HL241" s="12"/>
      <c r="HM241" s="12"/>
      <c r="HN241" s="12"/>
      <c r="HO241" s="12"/>
      <c r="HP241" s="12"/>
      <c r="HQ241" s="12"/>
      <c r="HR241" s="12"/>
      <c r="HS241" s="12"/>
      <c r="HT241" s="12"/>
      <c r="HU241" s="12"/>
      <c r="HV241" s="12"/>
      <c r="HW241" s="12"/>
      <c r="HX241" s="12"/>
      <c r="HY241" s="12"/>
      <c r="HZ241" s="12"/>
      <c r="IA241" s="12"/>
      <c r="IB241" s="12"/>
      <c r="IC241" s="12"/>
      <c r="ID241" s="12"/>
      <c r="IE241" s="12"/>
      <c r="IF241" s="12"/>
      <c r="IG241" s="12"/>
      <c r="IH241" s="12"/>
      <c r="II241" s="12"/>
      <c r="IJ241" s="12"/>
      <c r="IK241" s="12"/>
      <c r="IL241" s="12"/>
      <c r="IM241" s="12"/>
      <c r="IN241" s="12"/>
      <c r="IO241" s="12"/>
      <c r="IP241" s="12"/>
      <c r="IQ241" s="12"/>
      <c r="IR241" s="12"/>
      <c r="IS241" s="12"/>
      <c r="IT241" s="12"/>
      <c r="IU241" s="12"/>
      <c r="IV241" s="12"/>
      <c r="IW241" s="12"/>
      <c r="IX241" s="12"/>
      <c r="IY241" s="12"/>
      <c r="IZ241" s="12"/>
      <c r="JA241" s="12"/>
      <c r="JB241" s="12"/>
      <c r="JC241" s="12"/>
      <c r="JD241" s="12"/>
      <c r="JE241" s="12"/>
      <c r="JF241" s="12"/>
      <c r="JG241" s="12"/>
      <c r="JH241" s="12"/>
      <c r="JI241" s="12"/>
      <c r="JJ241" s="12"/>
      <c r="JK241" s="12"/>
      <c r="JL241" s="12"/>
      <c r="JM241" s="12"/>
      <c r="JN241" s="12"/>
      <c r="JO241" s="12"/>
      <c r="JP241" s="12"/>
      <c r="JQ241" s="12"/>
      <c r="JR241" s="12"/>
      <c r="JS241" s="12"/>
      <c r="JT241" s="12"/>
      <c r="JU241" s="12"/>
      <c r="JV241" s="12"/>
      <c r="JW241" s="12"/>
      <c r="JX241" s="12"/>
      <c r="JY241" s="12"/>
      <c r="JZ241" s="12"/>
      <c r="KA241" s="12"/>
      <c r="KB241" s="12"/>
      <c r="KC241" s="12"/>
      <c r="KD241" s="12"/>
      <c r="KE241" s="12"/>
      <c r="KF241" s="12"/>
      <c r="KG241" s="12"/>
      <c r="KH241" s="12"/>
      <c r="KI241" s="12"/>
      <c r="KJ241" s="12"/>
      <c r="KK241" s="12"/>
      <c r="KL241" s="12"/>
      <c r="KM241" s="12"/>
      <c r="KN241" s="12"/>
      <c r="KO241" s="12"/>
      <c r="KP241" s="12"/>
      <c r="KQ241" s="12"/>
      <c r="KR241" s="12"/>
      <c r="KS241" s="12"/>
      <c r="KT241" s="12"/>
      <c r="KU241" s="12"/>
      <c r="KV241" s="12"/>
      <c r="KW241" s="12"/>
      <c r="KX241" s="12"/>
      <c r="KY241" s="12"/>
      <c r="KZ241" s="12"/>
      <c r="LA241" s="12"/>
      <c r="LB241" s="12"/>
      <c r="LC241" s="12"/>
      <c r="LD241" s="12"/>
      <c r="LE241" s="12"/>
      <c r="LF241" s="12"/>
      <c r="LG241" s="12"/>
      <c r="LH241" s="12"/>
      <c r="LI241" s="12"/>
      <c r="LJ241" s="12"/>
      <c r="LK241" s="12"/>
      <c r="LL241" s="12"/>
      <c r="LM241" s="12"/>
      <c r="LN241" s="12"/>
      <c r="LO241" s="12"/>
      <c r="LP241" s="12"/>
      <c r="LQ241" s="12"/>
      <c r="LR241" s="12"/>
      <c r="LS241" s="12"/>
      <c r="LT241" s="12"/>
      <c r="LU241" s="12"/>
      <c r="LV241" s="12"/>
      <c r="LW241" s="12"/>
      <c r="LX241" s="12"/>
      <c r="LY241" s="12"/>
      <c r="LZ241" s="12"/>
      <c r="MA241" s="12"/>
      <c r="MB241" s="12"/>
      <c r="MC241" s="12"/>
      <c r="MD241" s="12"/>
      <c r="ME241" s="12"/>
      <c r="MF241" s="12"/>
      <c r="MG241" s="12"/>
      <c r="MH241" s="12"/>
      <c r="MI241" s="12"/>
      <c r="MJ241" s="12"/>
      <c r="MK241" s="12"/>
      <c r="ML241" s="12"/>
      <c r="MM241" s="12"/>
      <c r="MN241" s="12"/>
      <c r="MO241" s="12"/>
      <c r="MP241" s="12"/>
      <c r="MQ241" s="12"/>
      <c r="MR241" s="12"/>
      <c r="MS241" s="12"/>
      <c r="MT241" s="12"/>
      <c r="MU241" s="12"/>
      <c r="MV241" s="12"/>
      <c r="MW241" s="12"/>
      <c r="MX241" s="12"/>
      <c r="MY241" s="12"/>
      <c r="MZ241" s="12"/>
      <c r="NA241" s="12"/>
      <c r="NB241" s="12"/>
      <c r="NC241" s="12"/>
      <c r="ND241" s="12"/>
      <c r="NE241" s="12"/>
      <c r="NF241" s="12"/>
      <c r="NG241" s="12"/>
      <c r="NH241" s="12"/>
      <c r="NI241" s="12"/>
      <c r="NJ241" s="12"/>
      <c r="NK241" s="12"/>
      <c r="NL241" s="12"/>
      <c r="NM241" s="12"/>
      <c r="NN241" s="12"/>
      <c r="NO241" s="12"/>
      <c r="NP241" s="12"/>
      <c r="NQ241" s="12"/>
      <c r="NR241" s="12"/>
      <c r="NS241" s="12"/>
      <c r="NT241" s="12"/>
      <c r="NU241" s="12"/>
      <c r="NV241" s="12"/>
      <c r="NW241" s="12"/>
      <c r="NX241" s="12"/>
      <c r="NY241" s="12"/>
      <c r="NZ241" s="12"/>
      <c r="OA241" s="12"/>
      <c r="OB241" s="12"/>
      <c r="OC241" s="12"/>
      <c r="OD241" s="12"/>
      <c r="OE241" s="12"/>
      <c r="OF241" s="12"/>
      <c r="OG241" s="12"/>
      <c r="OH241" s="12"/>
      <c r="OI241" s="12"/>
      <c r="OJ241" s="12"/>
      <c r="OK241" s="12"/>
      <c r="OL241" s="12"/>
      <c r="OM241" s="12"/>
      <c r="ON241" s="12"/>
      <c r="OO241" s="12"/>
      <c r="OP241" s="12"/>
      <c r="OQ241" s="12"/>
      <c r="OR241" s="12"/>
      <c r="OS241" s="12"/>
      <c r="OT241" s="12"/>
      <c r="OU241" s="12"/>
      <c r="OV241" s="12"/>
      <c r="OW241" s="12"/>
      <c r="OX241" s="12"/>
      <c r="OY241" s="12"/>
      <c r="OZ241" s="12"/>
      <c r="PA241" s="12"/>
      <c r="PB241" s="12"/>
      <c r="PC241" s="12"/>
      <c r="PD241" s="12"/>
      <c r="PE241" s="12"/>
      <c r="PF241" s="12"/>
      <c r="PG241" s="12"/>
      <c r="PH241" s="12"/>
      <c r="PI241" s="12"/>
      <c r="PJ241" s="12"/>
      <c r="PK241" s="12"/>
      <c r="PL241" s="12"/>
      <c r="PM241" s="12"/>
      <c r="PN241" s="12"/>
      <c r="PO241" s="12"/>
      <c r="PP241" s="12"/>
      <c r="PQ241" s="12"/>
      <c r="PR241" s="12"/>
      <c r="PS241" s="12"/>
      <c r="PT241" s="12"/>
      <c r="PU241" s="12"/>
      <c r="PV241" s="12"/>
      <c r="PW241" s="12"/>
      <c r="PX241" s="12"/>
      <c r="PY241" s="12"/>
      <c r="PZ241" s="12"/>
      <c r="QA241" s="12"/>
      <c r="QB241" s="12"/>
      <c r="QC241" s="12"/>
      <c r="QD241" s="12"/>
      <c r="QE241" s="12"/>
      <c r="QF241" s="12"/>
      <c r="QG241" s="12"/>
      <c r="QH241" s="12"/>
      <c r="QI241" s="12"/>
      <c r="QJ241" s="12"/>
      <c r="QK241" s="12"/>
      <c r="QL241" s="12"/>
      <c r="QM241" s="12"/>
      <c r="QN241" s="12"/>
      <c r="QO241" s="12"/>
      <c r="QP241" s="12"/>
      <c r="QQ241" s="12"/>
      <c r="QR241" s="12"/>
      <c r="QS241" s="12"/>
      <c r="QT241" s="12"/>
      <c r="QU241" s="12"/>
      <c r="QV241" s="12"/>
      <c r="QW241" s="12"/>
      <c r="QX241" s="12"/>
      <c r="QY241" s="12"/>
      <c r="QZ241" s="12"/>
      <c r="RA241" s="12"/>
      <c r="RB241" s="12"/>
      <c r="RC241" s="12"/>
      <c r="RD241" s="12"/>
      <c r="RE241" s="12"/>
      <c r="RF241" s="12"/>
      <c r="RG241" s="12"/>
      <c r="RH241" s="12"/>
      <c r="RI241" s="12"/>
      <c r="RJ241" s="12"/>
      <c r="RK241" s="12"/>
      <c r="RL241" s="12"/>
      <c r="RM241" s="12"/>
      <c r="RN241" s="12"/>
      <c r="RO241" s="12"/>
      <c r="RP241" s="12"/>
      <c r="RQ241" s="12"/>
      <c r="RR241" s="12"/>
      <c r="RS241" s="12"/>
      <c r="RT241" s="12"/>
      <c r="RU241" s="12"/>
      <c r="RV241" s="12"/>
      <c r="RW241" s="12"/>
      <c r="RX241" s="12"/>
      <c r="RY241" s="12"/>
      <c r="RZ241" s="12"/>
      <c r="SA241" s="12"/>
      <c r="SB241" s="12"/>
      <c r="SC241" s="12"/>
      <c r="SD241" s="12"/>
      <c r="SE241" s="12"/>
      <c r="SF241" s="12"/>
      <c r="SG241" s="12"/>
      <c r="SH241" s="12"/>
      <c r="SI241" s="12"/>
      <c r="SJ241" s="12"/>
      <c r="SK241" s="12"/>
      <c r="SL241" s="12"/>
      <c r="SM241" s="12"/>
      <c r="SN241" s="12"/>
      <c r="SO241" s="12"/>
      <c r="SP241" s="12"/>
      <c r="SQ241" s="12"/>
      <c r="SR241" s="12"/>
      <c r="SS241" s="12"/>
      <c r="ST241" s="12"/>
      <c r="SU241" s="12"/>
      <c r="SV241" s="12"/>
      <c r="SW241" s="12"/>
      <c r="SX241" s="12"/>
      <c r="SY241" s="12"/>
      <c r="SZ241" s="12"/>
      <c r="TA241" s="12"/>
      <c r="TB241" s="12"/>
      <c r="TC241" s="12"/>
      <c r="TD241" s="12"/>
      <c r="TE241" s="12"/>
      <c r="TF241" s="12"/>
      <c r="TG241" s="12"/>
      <c r="TH241" s="12"/>
      <c r="TI241" s="12"/>
      <c r="TJ241" s="12"/>
      <c r="TK241" s="12"/>
      <c r="TL241" s="12"/>
      <c r="TM241" s="12"/>
      <c r="TN241" s="12"/>
      <c r="TO241" s="12"/>
      <c r="TP241" s="12"/>
      <c r="TQ241" s="12"/>
      <c r="TR241" s="12"/>
      <c r="TS241" s="12"/>
      <c r="TT241" s="12"/>
      <c r="TU241" s="12"/>
      <c r="TV241" s="12"/>
      <c r="TW241" s="12"/>
      <c r="TX241" s="12"/>
      <c r="TY241" s="12"/>
      <c r="TZ241" s="12"/>
      <c r="UA241" s="12"/>
      <c r="UB241" s="12"/>
      <c r="UC241" s="12"/>
      <c r="UD241" s="12"/>
      <c r="UE241" s="12"/>
      <c r="UF241" s="12"/>
      <c r="UG241" s="12"/>
      <c r="UH241" s="12"/>
      <c r="UI241" s="12"/>
      <c r="UJ241" s="12"/>
      <c r="UK241" s="12"/>
      <c r="UL241" s="12"/>
      <c r="UM241" s="12"/>
      <c r="UN241" s="12"/>
      <c r="UO241" s="12"/>
      <c r="UP241" s="12"/>
      <c r="UQ241" s="12"/>
      <c r="UR241" s="12"/>
      <c r="US241" s="12"/>
      <c r="UT241" s="12"/>
      <c r="UU241" s="12"/>
      <c r="UV241" s="12"/>
      <c r="UW241" s="12"/>
      <c r="UX241" s="12"/>
      <c r="UY241" s="12"/>
      <c r="UZ241" s="12"/>
      <c r="VA241" s="12"/>
      <c r="VB241" s="12"/>
      <c r="VC241" s="12"/>
      <c r="VD241" s="12"/>
      <c r="VE241" s="12"/>
      <c r="VF241" s="12"/>
      <c r="VG241" s="12"/>
      <c r="VH241" s="12"/>
      <c r="VI241" s="12"/>
      <c r="VJ241" s="12"/>
      <c r="VK241" s="12"/>
      <c r="VL241" s="12"/>
      <c r="VM241" s="12"/>
      <c r="VN241" s="12"/>
      <c r="VO241" s="12"/>
      <c r="VP241" s="12"/>
      <c r="VQ241" s="12"/>
      <c r="VR241" s="12"/>
      <c r="VS241" s="12"/>
      <c r="VT241" s="12"/>
      <c r="VU241" s="12"/>
      <c r="VV241" s="12"/>
      <c r="VW241" s="12"/>
      <c r="VX241" s="12"/>
      <c r="VY241" s="12"/>
      <c r="VZ241" s="12"/>
      <c r="WA241" s="12"/>
      <c r="WB241" s="12"/>
      <c r="WC241" s="12"/>
      <c r="WD241" s="12"/>
      <c r="WE241" s="12"/>
      <c r="WF241" s="12"/>
      <c r="WG241" s="12"/>
      <c r="WH241" s="12"/>
      <c r="WI241" s="12"/>
      <c r="WJ241" s="12"/>
      <c r="WK241" s="12"/>
      <c r="WL241" s="12"/>
      <c r="WM241" s="12"/>
      <c r="WN241" s="12"/>
      <c r="WO241" s="12"/>
      <c r="WP241" s="12"/>
      <c r="WQ241" s="12"/>
      <c r="WR241" s="12"/>
      <c r="WS241" s="12"/>
      <c r="WT241" s="12"/>
      <c r="WU241" s="12"/>
      <c r="WV241" s="12"/>
      <c r="WW241" s="12"/>
      <c r="WX241" s="12"/>
      <c r="WY241" s="12"/>
      <c r="WZ241" s="12"/>
      <c r="XA241" s="12"/>
      <c r="XB241" s="12"/>
      <c r="XC241" s="12"/>
      <c r="XD241" s="12"/>
      <c r="XE241" s="12"/>
      <c r="XF241" s="12"/>
      <c r="XG241" s="12"/>
      <c r="XH241" s="12"/>
      <c r="XI241" s="12"/>
      <c r="XJ241" s="12"/>
      <c r="XK241" s="12"/>
      <c r="XL241" s="12"/>
      <c r="XM241" s="12"/>
      <c r="XN241" s="12"/>
      <c r="XO241" s="12"/>
      <c r="XP241" s="12"/>
      <c r="XQ241" s="12"/>
      <c r="XR241" s="12"/>
      <c r="XS241" s="12"/>
      <c r="XT241" s="12"/>
      <c r="XU241" s="12"/>
      <c r="XV241" s="12"/>
      <c r="XW241" s="12"/>
      <c r="XX241" s="12"/>
      <c r="XY241" s="12"/>
      <c r="XZ241" s="12"/>
      <c r="YA241" s="12"/>
      <c r="YB241" s="12"/>
      <c r="YC241" s="12"/>
      <c r="YD241" s="12"/>
      <c r="YE241" s="12"/>
      <c r="YF241" s="12"/>
      <c r="YG241" s="12"/>
      <c r="YH241" s="12"/>
      <c r="YI241" s="12"/>
      <c r="YJ241" s="12"/>
      <c r="YK241" s="12"/>
      <c r="YL241" s="12"/>
      <c r="YM241" s="12"/>
      <c r="YN241" s="12"/>
      <c r="YO241" s="12"/>
      <c r="YP241" s="12"/>
      <c r="YQ241" s="12"/>
      <c r="YR241" s="12"/>
      <c r="YS241" s="12"/>
      <c r="YT241" s="12"/>
      <c r="YU241" s="12"/>
      <c r="YV241" s="12"/>
      <c r="YW241" s="12"/>
      <c r="YX241" s="12"/>
      <c r="YY241" s="12"/>
      <c r="YZ241" s="12"/>
      <c r="ZA241" s="12"/>
      <c r="ZB241" s="12"/>
      <c r="ZC241" s="12"/>
      <c r="ZD241" s="12"/>
      <c r="ZE241" s="12"/>
      <c r="ZF241" s="12"/>
      <c r="ZG241" s="12"/>
      <c r="ZH241" s="12"/>
      <c r="ZI241" s="12"/>
      <c r="ZJ241" s="12"/>
      <c r="ZK241" s="12"/>
      <c r="ZL241" s="12"/>
      <c r="ZM241" s="12"/>
      <c r="ZN241" s="12"/>
      <c r="ZO241" s="12"/>
      <c r="ZP241" s="12"/>
      <c r="ZQ241" s="12"/>
      <c r="ZR241" s="12"/>
      <c r="ZS241" s="12"/>
      <c r="ZT241" s="12"/>
      <c r="ZU241" s="12"/>
      <c r="ZV241" s="12"/>
      <c r="ZW241" s="12"/>
      <c r="ZX241" s="12"/>
      <c r="ZY241" s="12"/>
      <c r="ZZ241" s="12"/>
      <c r="AAA241" s="12"/>
      <c r="AAB241" s="12"/>
      <c r="AAC241" s="12"/>
      <c r="AAD241" s="12"/>
      <c r="AAE241" s="12"/>
      <c r="AAF241" s="12"/>
      <c r="AAG241" s="12"/>
      <c r="AAH241" s="12"/>
      <c r="AAI241" s="12"/>
      <c r="AAJ241" s="12"/>
      <c r="AAK241" s="12"/>
      <c r="AAL241" s="12"/>
      <c r="AAM241" s="12"/>
      <c r="AAN241" s="12"/>
      <c r="AAO241" s="12"/>
      <c r="AAP241" s="12"/>
      <c r="AAQ241" s="12"/>
      <c r="AAR241" s="12"/>
      <c r="AAS241" s="12"/>
      <c r="AAT241" s="12"/>
      <c r="AAU241" s="12"/>
      <c r="AAV241" s="12"/>
      <c r="AAW241" s="12"/>
      <c r="AAX241" s="12"/>
      <c r="AAY241" s="12"/>
      <c r="AAZ241" s="12"/>
      <c r="ABA241" s="12"/>
      <c r="ABB241" s="12"/>
      <c r="ABC241" s="12"/>
      <c r="ABD241" s="12"/>
      <c r="ABE241" s="12"/>
      <c r="ABF241" s="12"/>
      <c r="ABG241" s="12"/>
      <c r="ABH241" s="12"/>
      <c r="ABI241" s="12"/>
      <c r="ABJ241" s="12"/>
      <c r="ABK241" s="12"/>
      <c r="ABL241" s="12"/>
      <c r="ABM241" s="12"/>
      <c r="ABN241" s="12"/>
      <c r="ABO241" s="12"/>
      <c r="ABP241" s="12"/>
      <c r="ABQ241" s="12"/>
      <c r="ABR241" s="12"/>
      <c r="ABS241" s="12"/>
      <c r="ABT241" s="12"/>
      <c r="ABU241" s="12"/>
      <c r="ABV241" s="12"/>
      <c r="ABW241" s="12"/>
      <c r="ABX241" s="12"/>
      <c r="ABY241" s="12"/>
      <c r="ABZ241" s="12"/>
      <c r="ACA241" s="12"/>
      <c r="ACB241" s="12"/>
      <c r="ACC241" s="12"/>
      <c r="ACD241" s="12"/>
      <c r="ACE241" s="12"/>
      <c r="ACF241" s="12"/>
      <c r="ACG241" s="12"/>
      <c r="ACH241" s="12"/>
      <c r="ACI241" s="12"/>
      <c r="ACJ241" s="12"/>
      <c r="ACK241" s="12"/>
      <c r="ACL241" s="12"/>
      <c r="ACM241" s="12"/>
      <c r="ACN241" s="12"/>
      <c r="ACO241" s="12"/>
      <c r="ACP241" s="12"/>
      <c r="ACQ241" s="12"/>
      <c r="ACR241" s="12"/>
      <c r="ACS241" s="12"/>
      <c r="ACT241" s="12"/>
      <c r="ACU241" s="12"/>
      <c r="ACV241" s="12"/>
      <c r="ACW241" s="12"/>
      <c r="ACX241" s="12"/>
      <c r="ACY241" s="12"/>
      <c r="ACZ241" s="12"/>
      <c r="ADA241" s="12"/>
    </row>
    <row r="242" spans="1:781" s="99" customFormat="1" ht="36" x14ac:dyDescent="0.3">
      <c r="A242" s="64">
        <v>3</v>
      </c>
      <c r="B242" s="44" t="s">
        <v>740</v>
      </c>
      <c r="C242" s="45" t="s">
        <v>77</v>
      </c>
      <c r="D242" s="46" t="s">
        <v>434</v>
      </c>
      <c r="E242" s="46" t="s">
        <v>364</v>
      </c>
      <c r="F242" s="46">
        <v>5</v>
      </c>
      <c r="G242" s="97">
        <v>120000</v>
      </c>
      <c r="H242" s="46">
        <v>1</v>
      </c>
      <c r="I242" s="46" t="s">
        <v>41</v>
      </c>
      <c r="J242" s="46" t="s">
        <v>95</v>
      </c>
      <c r="K242" s="48">
        <v>1985</v>
      </c>
      <c r="L242" s="109">
        <v>1985</v>
      </c>
      <c r="M242" s="50">
        <v>25000</v>
      </c>
      <c r="N242" s="51">
        <v>1.5</v>
      </c>
      <c r="O242" s="51"/>
      <c r="P242" s="52" t="s">
        <v>680</v>
      </c>
      <c r="Q242" s="53" t="s">
        <v>741</v>
      </c>
      <c r="R242" s="54"/>
      <c r="S242" s="55" t="str">
        <f t="shared" si="53"/>
        <v>Au</v>
      </c>
      <c r="T242" s="56"/>
      <c r="U242" s="56"/>
      <c r="V242" s="56"/>
      <c r="W242" s="56"/>
      <c r="X242" s="56"/>
      <c r="Y242" s="56"/>
      <c r="Z242" s="56"/>
      <c r="AA242" s="12"/>
      <c r="AB242" s="57">
        <f t="shared" si="52"/>
        <v>1.3181114310314011E-2</v>
      </c>
      <c r="AC242" s="57">
        <f t="shared" si="54"/>
        <v>3.8461538461538464E-2</v>
      </c>
      <c r="AD242" s="57">
        <f t="shared" si="55"/>
        <v>0</v>
      </c>
      <c r="AE242" s="57">
        <f t="shared" si="60"/>
        <v>5.1642652771852475E-2</v>
      </c>
      <c r="AF242" s="58"/>
      <c r="AG242" s="58">
        <f t="shared" si="57"/>
        <v>0</v>
      </c>
      <c r="AH242" s="58">
        <f t="shared" si="58"/>
        <v>0</v>
      </c>
      <c r="AI242" s="58">
        <f t="shared" si="59"/>
        <v>5.1642652771852475E-2</v>
      </c>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c r="CV242" s="12"/>
      <c r="CW242" s="12"/>
      <c r="CX242" s="12"/>
      <c r="CY242" s="12"/>
      <c r="CZ242" s="12"/>
      <c r="DA242" s="12"/>
      <c r="DB242" s="12"/>
      <c r="DC242" s="12"/>
      <c r="DD242" s="12"/>
      <c r="DE242" s="12"/>
      <c r="DF242" s="12"/>
      <c r="DG242" s="12"/>
      <c r="DH242" s="12"/>
      <c r="DI242" s="12"/>
      <c r="DJ242" s="12"/>
      <c r="DK242" s="12"/>
      <c r="DL242" s="12"/>
      <c r="DM242" s="12"/>
      <c r="DN242" s="12"/>
      <c r="DO242" s="12"/>
      <c r="DP242" s="12"/>
      <c r="DQ242" s="12"/>
      <c r="DR242" s="12"/>
      <c r="DS242" s="12"/>
      <c r="DT242" s="12"/>
      <c r="DU242" s="12"/>
      <c r="DV242" s="12"/>
      <c r="DW242" s="12"/>
      <c r="DX242" s="12"/>
      <c r="DY242" s="12"/>
      <c r="DZ242" s="12"/>
      <c r="EA242" s="12"/>
      <c r="EB242" s="12"/>
      <c r="EC242" s="12"/>
      <c r="ED242" s="12"/>
      <c r="EE242" s="12"/>
      <c r="EF242" s="12"/>
      <c r="EG242" s="12"/>
      <c r="EH242" s="12"/>
      <c r="EI242" s="12"/>
      <c r="EJ242" s="12"/>
      <c r="EK242" s="12"/>
      <c r="EL242" s="12"/>
      <c r="EM242" s="12"/>
      <c r="EN242" s="12"/>
      <c r="EO242" s="12"/>
      <c r="EP242" s="12"/>
      <c r="EQ242" s="12"/>
      <c r="ER242" s="12"/>
      <c r="ES242" s="12"/>
      <c r="ET242" s="12"/>
      <c r="EU242" s="12"/>
      <c r="EV242" s="12"/>
      <c r="EW242" s="12"/>
      <c r="EX242" s="12"/>
      <c r="EY242" s="12"/>
      <c r="EZ242" s="12"/>
      <c r="FA242" s="12"/>
      <c r="FB242" s="12"/>
      <c r="FC242" s="12"/>
      <c r="FD242" s="12"/>
      <c r="FE242" s="12"/>
      <c r="FF242" s="12"/>
      <c r="FG242" s="12"/>
      <c r="FH242" s="12"/>
      <c r="FI242" s="12"/>
      <c r="FJ242" s="12"/>
      <c r="FK242" s="12"/>
      <c r="FL242" s="12"/>
      <c r="FM242" s="12"/>
      <c r="FN242" s="12"/>
      <c r="FO242" s="12"/>
      <c r="FP242" s="12"/>
      <c r="FQ242" s="12"/>
      <c r="FR242" s="12"/>
      <c r="FS242" s="12"/>
      <c r="FT242" s="12"/>
      <c r="FU242" s="12"/>
      <c r="FV242" s="12"/>
      <c r="FW242" s="12"/>
      <c r="FX242" s="12"/>
      <c r="FY242" s="12"/>
      <c r="FZ242" s="12"/>
      <c r="GA242" s="12"/>
      <c r="GB242" s="12"/>
      <c r="GC242" s="12"/>
      <c r="GD242" s="12"/>
      <c r="GE242" s="12"/>
      <c r="GF242" s="12"/>
      <c r="GG242" s="12"/>
      <c r="GH242" s="12"/>
      <c r="GI242" s="12"/>
      <c r="GJ242" s="12"/>
      <c r="GK242" s="12"/>
      <c r="GL242" s="12"/>
      <c r="GM242" s="12"/>
      <c r="GN242" s="12"/>
      <c r="GO242" s="12"/>
      <c r="GP242" s="12"/>
      <c r="GQ242" s="12"/>
      <c r="GR242" s="12"/>
      <c r="GS242" s="12"/>
      <c r="GT242" s="12"/>
      <c r="GU242" s="12"/>
      <c r="GV242" s="12"/>
      <c r="GW242" s="12"/>
      <c r="GX242" s="12"/>
      <c r="GY242" s="12"/>
      <c r="GZ242" s="12"/>
      <c r="HA242" s="12"/>
      <c r="HB242" s="12"/>
      <c r="HC242" s="12"/>
      <c r="HD242" s="12"/>
      <c r="HE242" s="12"/>
      <c r="HF242" s="12"/>
      <c r="HG242" s="12"/>
      <c r="HH242" s="12"/>
      <c r="HI242" s="12"/>
      <c r="HJ242" s="12"/>
      <c r="HK242" s="12"/>
      <c r="HL242" s="12"/>
      <c r="HM242" s="12"/>
      <c r="HN242" s="12"/>
      <c r="HO242" s="12"/>
      <c r="HP242" s="12"/>
      <c r="HQ242" s="12"/>
      <c r="HR242" s="12"/>
      <c r="HS242" s="12"/>
      <c r="HT242" s="12"/>
      <c r="HU242" s="12"/>
      <c r="HV242" s="12"/>
      <c r="HW242" s="12"/>
      <c r="HX242" s="12"/>
      <c r="HY242" s="12"/>
      <c r="HZ242" s="12"/>
      <c r="IA242" s="12"/>
      <c r="IB242" s="12"/>
      <c r="IC242" s="12"/>
      <c r="ID242" s="12"/>
      <c r="IE242" s="12"/>
      <c r="IF242" s="12"/>
      <c r="IG242" s="12"/>
      <c r="IH242" s="12"/>
      <c r="II242" s="12"/>
      <c r="IJ242" s="12"/>
      <c r="IK242" s="12"/>
      <c r="IL242" s="12"/>
      <c r="IM242" s="12"/>
      <c r="IN242" s="12"/>
      <c r="IO242" s="12"/>
      <c r="IP242" s="12"/>
      <c r="IQ242" s="12"/>
      <c r="IR242" s="12"/>
      <c r="IS242" s="12"/>
      <c r="IT242" s="12"/>
      <c r="IU242" s="12"/>
      <c r="IV242" s="12"/>
      <c r="IW242" s="12"/>
      <c r="IX242" s="12"/>
      <c r="IY242" s="12"/>
      <c r="IZ242" s="12"/>
      <c r="JA242" s="12"/>
      <c r="JB242" s="12"/>
      <c r="JC242" s="12"/>
      <c r="JD242" s="12"/>
      <c r="JE242" s="12"/>
      <c r="JF242" s="12"/>
      <c r="JG242" s="12"/>
      <c r="JH242" s="12"/>
      <c r="JI242" s="12"/>
      <c r="JJ242" s="12"/>
      <c r="JK242" s="12"/>
      <c r="JL242" s="12"/>
      <c r="JM242" s="12"/>
      <c r="JN242" s="12"/>
      <c r="JO242" s="12"/>
      <c r="JP242" s="12"/>
      <c r="JQ242" s="12"/>
      <c r="JR242" s="12"/>
      <c r="JS242" s="12"/>
      <c r="JT242" s="12"/>
      <c r="JU242" s="12"/>
      <c r="JV242" s="12"/>
      <c r="JW242" s="12"/>
      <c r="JX242" s="12"/>
      <c r="JY242" s="12"/>
      <c r="JZ242" s="12"/>
      <c r="KA242" s="12"/>
      <c r="KB242" s="12"/>
      <c r="KC242" s="12"/>
      <c r="KD242" s="12"/>
      <c r="KE242" s="12"/>
      <c r="KF242" s="12"/>
      <c r="KG242" s="12"/>
      <c r="KH242" s="12"/>
      <c r="KI242" s="12"/>
      <c r="KJ242" s="12"/>
      <c r="KK242" s="12"/>
      <c r="KL242" s="12"/>
      <c r="KM242" s="12"/>
      <c r="KN242" s="12"/>
      <c r="KO242" s="12"/>
      <c r="KP242" s="12"/>
      <c r="KQ242" s="12"/>
      <c r="KR242" s="12"/>
      <c r="KS242" s="12"/>
      <c r="KT242" s="12"/>
      <c r="KU242" s="12"/>
      <c r="KV242" s="12"/>
      <c r="KW242" s="12"/>
      <c r="KX242" s="12"/>
      <c r="KY242" s="12"/>
      <c r="KZ242" s="12"/>
      <c r="LA242" s="12"/>
      <c r="LB242" s="12"/>
      <c r="LC242" s="12"/>
      <c r="LD242" s="12"/>
      <c r="LE242" s="12"/>
      <c r="LF242" s="12"/>
      <c r="LG242" s="12"/>
      <c r="LH242" s="12"/>
      <c r="LI242" s="12"/>
      <c r="LJ242" s="12"/>
      <c r="LK242" s="12"/>
      <c r="LL242" s="12"/>
      <c r="LM242" s="12"/>
      <c r="LN242" s="12"/>
      <c r="LO242" s="12"/>
      <c r="LP242" s="12"/>
      <c r="LQ242" s="12"/>
      <c r="LR242" s="12"/>
      <c r="LS242" s="12"/>
      <c r="LT242" s="12"/>
      <c r="LU242" s="12"/>
      <c r="LV242" s="12"/>
      <c r="LW242" s="12"/>
      <c r="LX242" s="12"/>
      <c r="LY242" s="12"/>
      <c r="LZ242" s="12"/>
      <c r="MA242" s="12"/>
      <c r="MB242" s="12"/>
      <c r="MC242" s="12"/>
      <c r="MD242" s="12"/>
      <c r="ME242" s="12"/>
      <c r="MF242" s="12"/>
      <c r="MG242" s="12"/>
      <c r="MH242" s="12"/>
      <c r="MI242" s="12"/>
      <c r="MJ242" s="12"/>
      <c r="MK242" s="12"/>
      <c r="ML242" s="12"/>
      <c r="MM242" s="12"/>
      <c r="MN242" s="12"/>
      <c r="MO242" s="12"/>
      <c r="MP242" s="12"/>
      <c r="MQ242" s="12"/>
      <c r="MR242" s="12"/>
      <c r="MS242" s="12"/>
      <c r="MT242" s="12"/>
      <c r="MU242" s="12"/>
      <c r="MV242" s="12"/>
      <c r="MW242" s="12"/>
      <c r="MX242" s="12"/>
      <c r="MY242" s="12"/>
      <c r="MZ242" s="12"/>
      <c r="NA242" s="12"/>
      <c r="NB242" s="12"/>
      <c r="NC242" s="12"/>
      <c r="ND242" s="12"/>
      <c r="NE242" s="12"/>
      <c r="NF242" s="12"/>
      <c r="NG242" s="12"/>
      <c r="NH242" s="12"/>
      <c r="NI242" s="12"/>
      <c r="NJ242" s="12"/>
      <c r="NK242" s="12"/>
      <c r="NL242" s="12"/>
      <c r="NM242" s="12"/>
      <c r="NN242" s="12"/>
      <c r="NO242" s="12"/>
      <c r="NP242" s="12"/>
      <c r="NQ242" s="12"/>
      <c r="NR242" s="12"/>
      <c r="NS242" s="12"/>
      <c r="NT242" s="12"/>
      <c r="NU242" s="12"/>
      <c r="NV242" s="12"/>
      <c r="NW242" s="12"/>
      <c r="NX242" s="12"/>
      <c r="NY242" s="12"/>
      <c r="NZ242" s="12"/>
      <c r="OA242" s="12"/>
      <c r="OB242" s="12"/>
      <c r="OC242" s="12"/>
      <c r="OD242" s="12"/>
      <c r="OE242" s="12"/>
      <c r="OF242" s="12"/>
      <c r="OG242" s="12"/>
      <c r="OH242" s="12"/>
      <c r="OI242" s="12"/>
      <c r="OJ242" s="12"/>
      <c r="OK242" s="12"/>
      <c r="OL242" s="12"/>
      <c r="OM242" s="12"/>
      <c r="ON242" s="12"/>
      <c r="OO242" s="12"/>
      <c r="OP242" s="12"/>
      <c r="OQ242" s="12"/>
      <c r="OR242" s="12"/>
      <c r="OS242" s="12"/>
      <c r="OT242" s="12"/>
      <c r="OU242" s="12"/>
      <c r="OV242" s="12"/>
      <c r="OW242" s="12"/>
      <c r="OX242" s="12"/>
      <c r="OY242" s="12"/>
      <c r="OZ242" s="12"/>
      <c r="PA242" s="12"/>
      <c r="PB242" s="12"/>
      <c r="PC242" s="12"/>
      <c r="PD242" s="12"/>
      <c r="PE242" s="12"/>
      <c r="PF242" s="12"/>
      <c r="PG242" s="12"/>
      <c r="PH242" s="12"/>
      <c r="PI242" s="12"/>
      <c r="PJ242" s="12"/>
      <c r="PK242" s="12"/>
      <c r="PL242" s="12"/>
      <c r="PM242" s="12"/>
      <c r="PN242" s="12"/>
      <c r="PO242" s="12"/>
      <c r="PP242" s="12"/>
      <c r="PQ242" s="12"/>
      <c r="PR242" s="12"/>
      <c r="PS242" s="12"/>
      <c r="PT242" s="12"/>
      <c r="PU242" s="12"/>
      <c r="PV242" s="12"/>
      <c r="PW242" s="12"/>
      <c r="PX242" s="12"/>
      <c r="PY242" s="12"/>
      <c r="PZ242" s="12"/>
      <c r="QA242" s="12"/>
      <c r="QB242" s="12"/>
      <c r="QC242" s="12"/>
      <c r="QD242" s="12"/>
      <c r="QE242" s="12"/>
      <c r="QF242" s="12"/>
      <c r="QG242" s="12"/>
      <c r="QH242" s="12"/>
      <c r="QI242" s="12"/>
      <c r="QJ242" s="12"/>
      <c r="QK242" s="12"/>
      <c r="QL242" s="12"/>
      <c r="QM242" s="12"/>
      <c r="QN242" s="12"/>
      <c r="QO242" s="12"/>
      <c r="QP242" s="12"/>
      <c r="QQ242" s="12"/>
      <c r="QR242" s="12"/>
      <c r="QS242" s="12"/>
      <c r="QT242" s="12"/>
      <c r="QU242" s="12"/>
      <c r="QV242" s="12"/>
      <c r="QW242" s="12"/>
      <c r="QX242" s="12"/>
      <c r="QY242" s="12"/>
      <c r="QZ242" s="12"/>
      <c r="RA242" s="12"/>
      <c r="RB242" s="12"/>
      <c r="RC242" s="12"/>
      <c r="RD242" s="12"/>
      <c r="RE242" s="12"/>
      <c r="RF242" s="12"/>
      <c r="RG242" s="12"/>
      <c r="RH242" s="12"/>
      <c r="RI242" s="12"/>
      <c r="RJ242" s="12"/>
      <c r="RK242" s="12"/>
      <c r="RL242" s="12"/>
      <c r="RM242" s="12"/>
      <c r="RN242" s="12"/>
      <c r="RO242" s="12"/>
      <c r="RP242" s="12"/>
      <c r="RQ242" s="12"/>
      <c r="RR242" s="12"/>
      <c r="RS242" s="12"/>
      <c r="RT242" s="12"/>
      <c r="RU242" s="12"/>
      <c r="RV242" s="12"/>
      <c r="RW242" s="12"/>
      <c r="RX242" s="12"/>
      <c r="RY242" s="12"/>
      <c r="RZ242" s="12"/>
      <c r="SA242" s="12"/>
      <c r="SB242" s="12"/>
      <c r="SC242" s="12"/>
      <c r="SD242" s="12"/>
      <c r="SE242" s="12"/>
      <c r="SF242" s="12"/>
      <c r="SG242" s="12"/>
      <c r="SH242" s="12"/>
      <c r="SI242" s="12"/>
      <c r="SJ242" s="12"/>
      <c r="SK242" s="12"/>
      <c r="SL242" s="12"/>
      <c r="SM242" s="12"/>
      <c r="SN242" s="12"/>
      <c r="SO242" s="12"/>
      <c r="SP242" s="12"/>
      <c r="SQ242" s="12"/>
      <c r="SR242" s="12"/>
      <c r="SS242" s="12"/>
      <c r="ST242" s="12"/>
      <c r="SU242" s="12"/>
      <c r="SV242" s="12"/>
      <c r="SW242" s="12"/>
      <c r="SX242" s="12"/>
      <c r="SY242" s="12"/>
      <c r="SZ242" s="12"/>
      <c r="TA242" s="12"/>
      <c r="TB242" s="12"/>
      <c r="TC242" s="12"/>
      <c r="TD242" s="12"/>
      <c r="TE242" s="12"/>
      <c r="TF242" s="12"/>
      <c r="TG242" s="12"/>
      <c r="TH242" s="12"/>
      <c r="TI242" s="12"/>
      <c r="TJ242" s="12"/>
      <c r="TK242" s="12"/>
      <c r="TL242" s="12"/>
      <c r="TM242" s="12"/>
      <c r="TN242" s="12"/>
      <c r="TO242" s="12"/>
      <c r="TP242" s="12"/>
      <c r="TQ242" s="12"/>
      <c r="TR242" s="12"/>
      <c r="TS242" s="12"/>
      <c r="TT242" s="12"/>
      <c r="TU242" s="12"/>
      <c r="TV242" s="12"/>
      <c r="TW242" s="12"/>
      <c r="TX242" s="12"/>
      <c r="TY242" s="12"/>
      <c r="TZ242" s="12"/>
      <c r="UA242" s="12"/>
      <c r="UB242" s="12"/>
      <c r="UC242" s="12"/>
      <c r="UD242" s="12"/>
      <c r="UE242" s="12"/>
      <c r="UF242" s="12"/>
      <c r="UG242" s="12"/>
      <c r="UH242" s="12"/>
      <c r="UI242" s="12"/>
      <c r="UJ242" s="12"/>
      <c r="UK242" s="12"/>
      <c r="UL242" s="12"/>
      <c r="UM242" s="12"/>
      <c r="UN242" s="12"/>
      <c r="UO242" s="12"/>
      <c r="UP242" s="12"/>
      <c r="UQ242" s="12"/>
      <c r="UR242" s="12"/>
      <c r="US242" s="12"/>
      <c r="UT242" s="12"/>
      <c r="UU242" s="12"/>
      <c r="UV242" s="12"/>
      <c r="UW242" s="12"/>
      <c r="UX242" s="12"/>
      <c r="UY242" s="12"/>
      <c r="UZ242" s="12"/>
      <c r="VA242" s="12"/>
      <c r="VB242" s="12"/>
      <c r="VC242" s="12"/>
      <c r="VD242" s="12"/>
      <c r="VE242" s="12"/>
      <c r="VF242" s="12"/>
      <c r="VG242" s="12"/>
      <c r="VH242" s="12"/>
      <c r="VI242" s="12"/>
      <c r="VJ242" s="12"/>
      <c r="VK242" s="12"/>
      <c r="VL242" s="12"/>
      <c r="VM242" s="12"/>
      <c r="VN242" s="12"/>
      <c r="VO242" s="12"/>
      <c r="VP242" s="12"/>
      <c r="VQ242" s="12"/>
      <c r="VR242" s="12"/>
      <c r="VS242" s="12"/>
      <c r="VT242" s="12"/>
      <c r="VU242" s="12"/>
      <c r="VV242" s="12"/>
      <c r="VW242" s="12"/>
      <c r="VX242" s="12"/>
      <c r="VY242" s="12"/>
      <c r="VZ242" s="12"/>
      <c r="WA242" s="12"/>
      <c r="WB242" s="12"/>
      <c r="WC242" s="12"/>
      <c r="WD242" s="12"/>
      <c r="WE242" s="12"/>
      <c r="WF242" s="12"/>
      <c r="WG242" s="12"/>
      <c r="WH242" s="12"/>
      <c r="WI242" s="12"/>
      <c r="WJ242" s="12"/>
      <c r="WK242" s="12"/>
      <c r="WL242" s="12"/>
      <c r="WM242" s="12"/>
      <c r="WN242" s="12"/>
      <c r="WO242" s="12"/>
      <c r="WP242" s="12"/>
      <c r="WQ242" s="12"/>
      <c r="WR242" s="12"/>
      <c r="WS242" s="12"/>
      <c r="WT242" s="12"/>
      <c r="WU242" s="12"/>
      <c r="WV242" s="12"/>
      <c r="WW242" s="12"/>
      <c r="WX242" s="12"/>
      <c r="WY242" s="12"/>
      <c r="WZ242" s="12"/>
      <c r="XA242" s="12"/>
      <c r="XB242" s="12"/>
      <c r="XC242" s="12"/>
      <c r="XD242" s="12"/>
      <c r="XE242" s="12"/>
      <c r="XF242" s="12"/>
      <c r="XG242" s="12"/>
      <c r="XH242" s="12"/>
      <c r="XI242" s="12"/>
      <c r="XJ242" s="12"/>
      <c r="XK242" s="12"/>
      <c r="XL242" s="12"/>
      <c r="XM242" s="12"/>
      <c r="XN242" s="12"/>
      <c r="XO242" s="12"/>
      <c r="XP242" s="12"/>
      <c r="XQ242" s="12"/>
      <c r="XR242" s="12"/>
      <c r="XS242" s="12"/>
      <c r="XT242" s="12"/>
      <c r="XU242" s="12"/>
      <c r="XV242" s="12"/>
      <c r="XW242" s="12"/>
      <c r="XX242" s="12"/>
      <c r="XY242" s="12"/>
      <c r="XZ242" s="12"/>
      <c r="YA242" s="12"/>
      <c r="YB242" s="12"/>
      <c r="YC242" s="12"/>
      <c r="YD242" s="12"/>
      <c r="YE242" s="12"/>
      <c r="YF242" s="12"/>
      <c r="YG242" s="12"/>
      <c r="YH242" s="12"/>
      <c r="YI242" s="12"/>
      <c r="YJ242" s="12"/>
      <c r="YK242" s="12"/>
      <c r="YL242" s="12"/>
      <c r="YM242" s="12"/>
      <c r="YN242" s="12"/>
      <c r="YO242" s="12"/>
      <c r="YP242" s="12"/>
      <c r="YQ242" s="12"/>
      <c r="YR242" s="12"/>
      <c r="YS242" s="12"/>
      <c r="YT242" s="12"/>
      <c r="YU242" s="12"/>
      <c r="YV242" s="12"/>
      <c r="YW242" s="12"/>
      <c r="YX242" s="12"/>
      <c r="YY242" s="12"/>
      <c r="YZ242" s="12"/>
      <c r="ZA242" s="12"/>
      <c r="ZB242" s="12"/>
      <c r="ZC242" s="12"/>
      <c r="ZD242" s="12"/>
      <c r="ZE242" s="12"/>
      <c r="ZF242" s="12"/>
      <c r="ZG242" s="12"/>
      <c r="ZH242" s="12"/>
      <c r="ZI242" s="12"/>
      <c r="ZJ242" s="12"/>
      <c r="ZK242" s="12"/>
      <c r="ZL242" s="12"/>
      <c r="ZM242" s="12"/>
      <c r="ZN242" s="12"/>
      <c r="ZO242" s="12"/>
      <c r="ZP242" s="12"/>
      <c r="ZQ242" s="12"/>
      <c r="ZR242" s="12"/>
      <c r="ZS242" s="12"/>
      <c r="ZT242" s="12"/>
      <c r="ZU242" s="12"/>
      <c r="ZV242" s="12"/>
      <c r="ZW242" s="12"/>
      <c r="ZX242" s="12"/>
      <c r="ZY242" s="12"/>
      <c r="ZZ242" s="12"/>
      <c r="AAA242" s="12"/>
      <c r="AAB242" s="12"/>
      <c r="AAC242" s="12"/>
      <c r="AAD242" s="12"/>
      <c r="AAE242" s="12"/>
      <c r="AAF242" s="12"/>
      <c r="AAG242" s="12"/>
      <c r="AAH242" s="12"/>
      <c r="AAI242" s="12"/>
      <c r="AAJ242" s="12"/>
      <c r="AAK242" s="12"/>
      <c r="AAL242" s="12"/>
      <c r="AAM242" s="12"/>
      <c r="AAN242" s="12"/>
      <c r="AAO242" s="12"/>
      <c r="AAP242" s="12"/>
      <c r="AAQ242" s="12"/>
      <c r="AAR242" s="12"/>
      <c r="AAS242" s="12"/>
      <c r="AAT242" s="12"/>
      <c r="AAU242" s="12"/>
      <c r="AAV242" s="12"/>
      <c r="AAW242" s="12"/>
      <c r="AAX242" s="12"/>
      <c r="AAY242" s="12"/>
      <c r="AAZ242" s="12"/>
      <c r="ABA242" s="12"/>
      <c r="ABB242" s="12"/>
      <c r="ABC242" s="12"/>
      <c r="ABD242" s="12"/>
      <c r="ABE242" s="12"/>
      <c r="ABF242" s="12"/>
      <c r="ABG242" s="12"/>
      <c r="ABH242" s="12"/>
      <c r="ABI242" s="12"/>
      <c r="ABJ242" s="12"/>
      <c r="ABK242" s="12"/>
      <c r="ABL242" s="12"/>
      <c r="ABM242" s="12"/>
      <c r="ABN242" s="12"/>
      <c r="ABO242" s="12"/>
      <c r="ABP242" s="12"/>
      <c r="ABQ242" s="12"/>
      <c r="ABR242" s="12"/>
      <c r="ABS242" s="12"/>
      <c r="ABT242" s="12"/>
      <c r="ABU242" s="12"/>
      <c r="ABV242" s="12"/>
      <c r="ABW242" s="12"/>
      <c r="ABX242" s="12"/>
      <c r="ABY242" s="12"/>
      <c r="ABZ242" s="12"/>
      <c r="ACA242" s="12"/>
      <c r="ACB242" s="12"/>
      <c r="ACC242" s="12"/>
      <c r="ACD242" s="12"/>
      <c r="ACE242" s="12"/>
      <c r="ACF242" s="12"/>
      <c r="ACG242" s="12"/>
      <c r="ACH242" s="12"/>
      <c r="ACI242" s="12"/>
      <c r="ACJ242" s="12"/>
      <c r="ACK242" s="12"/>
      <c r="ACL242" s="12"/>
      <c r="ACM242" s="12"/>
      <c r="ACN242" s="12"/>
      <c r="ACO242" s="12"/>
      <c r="ACP242" s="12"/>
      <c r="ACQ242" s="12"/>
      <c r="ACR242" s="12"/>
      <c r="ACS242" s="12"/>
      <c r="ACT242" s="12"/>
      <c r="ACU242" s="12"/>
      <c r="ACV242" s="12"/>
      <c r="ACW242" s="12"/>
      <c r="ACX242" s="12"/>
      <c r="ACY242" s="12"/>
      <c r="ACZ242" s="12"/>
      <c r="ADA242" s="12"/>
    </row>
    <row r="243" spans="1:781" s="99" customFormat="1" ht="36" x14ac:dyDescent="0.3">
      <c r="A243" s="64">
        <v>3</v>
      </c>
      <c r="B243" s="44" t="s">
        <v>742</v>
      </c>
      <c r="C243" s="45" t="s">
        <v>55</v>
      </c>
      <c r="D243" s="46" t="s">
        <v>131</v>
      </c>
      <c r="E243" s="46" t="s">
        <v>411</v>
      </c>
      <c r="F243" s="46">
        <v>50</v>
      </c>
      <c r="G243" s="97"/>
      <c r="H243" s="46">
        <v>1</v>
      </c>
      <c r="I243" s="46" t="s">
        <v>41</v>
      </c>
      <c r="J243" s="46" t="s">
        <v>394</v>
      </c>
      <c r="K243" s="48">
        <v>1985</v>
      </c>
      <c r="L243" s="109">
        <v>1985</v>
      </c>
      <c r="M243" s="50"/>
      <c r="N243" s="51"/>
      <c r="O243" s="51"/>
      <c r="P243" s="52" t="s">
        <v>601</v>
      </c>
      <c r="Q243" s="53" t="s">
        <v>743</v>
      </c>
      <c r="R243" s="54" t="s">
        <v>495</v>
      </c>
      <c r="S243" s="55" t="str">
        <f t="shared" si="53"/>
        <v>Cu</v>
      </c>
      <c r="T243" s="56">
        <v>580</v>
      </c>
      <c r="U243" s="56">
        <v>1.1000000000000001</v>
      </c>
      <c r="V243" s="56"/>
      <c r="W243" s="56">
        <v>1.1000000000000001</v>
      </c>
      <c r="X243" s="56" t="s">
        <v>496</v>
      </c>
      <c r="Y243" s="56">
        <v>65</v>
      </c>
      <c r="Z243" s="56" t="s">
        <v>328</v>
      </c>
      <c r="AA243" s="12"/>
      <c r="AB243" s="57">
        <f t="shared" si="52"/>
        <v>0</v>
      </c>
      <c r="AC243" s="57">
        <f t="shared" si="54"/>
        <v>0</v>
      </c>
      <c r="AD243" s="57">
        <f t="shared" si="55"/>
        <v>0</v>
      </c>
      <c r="AE243" s="57">
        <f t="shared" si="60"/>
        <v>0</v>
      </c>
      <c r="AF243" s="58"/>
      <c r="AG243" s="58">
        <f t="shared" si="57"/>
        <v>0</v>
      </c>
      <c r="AH243" s="58">
        <f t="shared" si="58"/>
        <v>0</v>
      </c>
      <c r="AI243" s="58">
        <f t="shared" si="59"/>
        <v>0</v>
      </c>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c r="CV243" s="12"/>
      <c r="CW243" s="12"/>
      <c r="CX243" s="12"/>
      <c r="CY243" s="12"/>
      <c r="CZ243" s="12"/>
      <c r="DA243" s="12"/>
      <c r="DB243" s="12"/>
      <c r="DC243" s="12"/>
      <c r="DD243" s="12"/>
      <c r="DE243" s="12"/>
      <c r="DF243" s="12"/>
      <c r="DG243" s="12"/>
      <c r="DH243" s="12"/>
      <c r="DI243" s="12"/>
      <c r="DJ243" s="12"/>
      <c r="DK243" s="12"/>
      <c r="DL243" s="12"/>
      <c r="DM243" s="12"/>
      <c r="DN243" s="12"/>
      <c r="DO243" s="12"/>
      <c r="DP243" s="12"/>
      <c r="DQ243" s="12"/>
      <c r="DR243" s="12"/>
      <c r="DS243" s="12"/>
      <c r="DT243" s="12"/>
      <c r="DU243" s="12"/>
      <c r="DV243" s="12"/>
      <c r="DW243" s="12"/>
      <c r="DX243" s="12"/>
      <c r="DY243" s="12"/>
      <c r="DZ243" s="12"/>
      <c r="EA243" s="12"/>
      <c r="EB243" s="12"/>
      <c r="EC243" s="12"/>
      <c r="ED243" s="12"/>
      <c r="EE243" s="12"/>
      <c r="EF243" s="12"/>
      <c r="EG243" s="12"/>
      <c r="EH243" s="12"/>
      <c r="EI243" s="12"/>
      <c r="EJ243" s="12"/>
      <c r="EK243" s="12"/>
      <c r="EL243" s="12"/>
      <c r="EM243" s="12"/>
      <c r="EN243" s="12"/>
      <c r="EO243" s="12"/>
      <c r="EP243" s="12"/>
      <c r="EQ243" s="12"/>
      <c r="ER243" s="12"/>
      <c r="ES243" s="12"/>
      <c r="ET243" s="12"/>
      <c r="EU243" s="12"/>
      <c r="EV243" s="12"/>
      <c r="EW243" s="12"/>
      <c r="EX243" s="12"/>
      <c r="EY243" s="12"/>
      <c r="EZ243" s="12"/>
      <c r="FA243" s="12"/>
      <c r="FB243" s="12"/>
      <c r="FC243" s="12"/>
      <c r="FD243" s="12"/>
      <c r="FE243" s="12"/>
      <c r="FF243" s="12"/>
      <c r="FG243" s="12"/>
      <c r="FH243" s="12"/>
      <c r="FI243" s="12"/>
      <c r="FJ243" s="12"/>
      <c r="FK243" s="12"/>
      <c r="FL243" s="12"/>
      <c r="FM243" s="12"/>
      <c r="FN243" s="12"/>
      <c r="FO243" s="12"/>
      <c r="FP243" s="12"/>
      <c r="FQ243" s="12"/>
      <c r="FR243" s="12"/>
      <c r="FS243" s="12"/>
      <c r="FT243" s="12"/>
      <c r="FU243" s="12"/>
      <c r="FV243" s="12"/>
      <c r="FW243" s="12"/>
      <c r="FX243" s="12"/>
      <c r="FY243" s="12"/>
      <c r="FZ243" s="12"/>
      <c r="GA243" s="12"/>
      <c r="GB243" s="12"/>
      <c r="GC243" s="12"/>
      <c r="GD243" s="12"/>
      <c r="GE243" s="12"/>
      <c r="GF243" s="12"/>
      <c r="GG243" s="12"/>
      <c r="GH243" s="12"/>
      <c r="GI243" s="12"/>
      <c r="GJ243" s="12"/>
      <c r="GK243" s="12"/>
      <c r="GL243" s="12"/>
      <c r="GM243" s="12"/>
      <c r="GN243" s="12"/>
      <c r="GO243" s="12"/>
      <c r="GP243" s="12"/>
      <c r="GQ243" s="12"/>
      <c r="GR243" s="12"/>
      <c r="GS243" s="12"/>
      <c r="GT243" s="12"/>
      <c r="GU243" s="12"/>
      <c r="GV243" s="12"/>
      <c r="GW243" s="12"/>
      <c r="GX243" s="12"/>
      <c r="GY243" s="12"/>
      <c r="GZ243" s="12"/>
      <c r="HA243" s="12"/>
      <c r="HB243" s="12"/>
      <c r="HC243" s="12"/>
      <c r="HD243" s="12"/>
      <c r="HE243" s="12"/>
      <c r="HF243" s="12"/>
      <c r="HG243" s="12"/>
      <c r="HH243" s="12"/>
      <c r="HI243" s="12"/>
      <c r="HJ243" s="12"/>
      <c r="HK243" s="12"/>
      <c r="HL243" s="12"/>
      <c r="HM243" s="12"/>
      <c r="HN243" s="12"/>
      <c r="HO243" s="12"/>
      <c r="HP243" s="12"/>
      <c r="HQ243" s="12"/>
      <c r="HR243" s="12"/>
      <c r="HS243" s="12"/>
      <c r="HT243" s="12"/>
      <c r="HU243" s="12"/>
      <c r="HV243" s="12"/>
      <c r="HW243" s="12"/>
      <c r="HX243" s="12"/>
      <c r="HY243" s="12"/>
      <c r="HZ243" s="12"/>
      <c r="IA243" s="12"/>
      <c r="IB243" s="12"/>
      <c r="IC243" s="12"/>
      <c r="ID243" s="12"/>
      <c r="IE243" s="12"/>
      <c r="IF243" s="12"/>
      <c r="IG243" s="12"/>
      <c r="IH243" s="12"/>
      <c r="II243" s="12"/>
      <c r="IJ243" s="12"/>
      <c r="IK243" s="12"/>
      <c r="IL243" s="12"/>
      <c r="IM243" s="12"/>
      <c r="IN243" s="12"/>
      <c r="IO243" s="12"/>
      <c r="IP243" s="12"/>
      <c r="IQ243" s="12"/>
      <c r="IR243" s="12"/>
      <c r="IS243" s="12"/>
      <c r="IT243" s="12"/>
      <c r="IU243" s="12"/>
      <c r="IV243" s="12"/>
      <c r="IW243" s="12"/>
      <c r="IX243" s="12"/>
      <c r="IY243" s="12"/>
      <c r="IZ243" s="12"/>
      <c r="JA243" s="12"/>
      <c r="JB243" s="12"/>
      <c r="JC243" s="12"/>
      <c r="JD243" s="12"/>
      <c r="JE243" s="12"/>
      <c r="JF243" s="12"/>
      <c r="JG243" s="12"/>
      <c r="JH243" s="12"/>
      <c r="JI243" s="12"/>
      <c r="JJ243" s="12"/>
      <c r="JK243" s="12"/>
      <c r="JL243" s="12"/>
      <c r="JM243" s="12"/>
      <c r="JN243" s="12"/>
      <c r="JO243" s="12"/>
      <c r="JP243" s="12"/>
      <c r="JQ243" s="12"/>
      <c r="JR243" s="12"/>
      <c r="JS243" s="12"/>
      <c r="JT243" s="12"/>
      <c r="JU243" s="12"/>
      <c r="JV243" s="12"/>
      <c r="JW243" s="12"/>
      <c r="JX243" s="12"/>
      <c r="JY243" s="12"/>
      <c r="JZ243" s="12"/>
      <c r="KA243" s="12"/>
      <c r="KB243" s="12"/>
      <c r="KC243" s="12"/>
      <c r="KD243" s="12"/>
      <c r="KE243" s="12"/>
      <c r="KF243" s="12"/>
      <c r="KG243" s="12"/>
      <c r="KH243" s="12"/>
      <c r="KI243" s="12"/>
      <c r="KJ243" s="12"/>
      <c r="KK243" s="12"/>
      <c r="KL243" s="12"/>
      <c r="KM243" s="12"/>
      <c r="KN243" s="12"/>
      <c r="KO243" s="12"/>
      <c r="KP243" s="12"/>
      <c r="KQ243" s="12"/>
      <c r="KR243" s="12"/>
      <c r="KS243" s="12"/>
      <c r="KT243" s="12"/>
      <c r="KU243" s="12"/>
      <c r="KV243" s="12"/>
      <c r="KW243" s="12"/>
      <c r="KX243" s="12"/>
      <c r="KY243" s="12"/>
      <c r="KZ243" s="12"/>
      <c r="LA243" s="12"/>
      <c r="LB243" s="12"/>
      <c r="LC243" s="12"/>
      <c r="LD243" s="12"/>
      <c r="LE243" s="12"/>
      <c r="LF243" s="12"/>
      <c r="LG243" s="12"/>
      <c r="LH243" s="12"/>
      <c r="LI243" s="12"/>
      <c r="LJ243" s="12"/>
      <c r="LK243" s="12"/>
      <c r="LL243" s="12"/>
      <c r="LM243" s="12"/>
      <c r="LN243" s="12"/>
      <c r="LO243" s="12"/>
      <c r="LP243" s="12"/>
      <c r="LQ243" s="12"/>
      <c r="LR243" s="12"/>
      <c r="LS243" s="12"/>
      <c r="LT243" s="12"/>
      <c r="LU243" s="12"/>
      <c r="LV243" s="12"/>
      <c r="LW243" s="12"/>
      <c r="LX243" s="12"/>
      <c r="LY243" s="12"/>
      <c r="LZ243" s="12"/>
      <c r="MA243" s="12"/>
      <c r="MB243" s="12"/>
      <c r="MC243" s="12"/>
      <c r="MD243" s="12"/>
      <c r="ME243" s="12"/>
      <c r="MF243" s="12"/>
      <c r="MG243" s="12"/>
      <c r="MH243" s="12"/>
      <c r="MI243" s="12"/>
      <c r="MJ243" s="12"/>
      <c r="MK243" s="12"/>
      <c r="ML243" s="12"/>
      <c r="MM243" s="12"/>
      <c r="MN243" s="12"/>
      <c r="MO243" s="12"/>
      <c r="MP243" s="12"/>
      <c r="MQ243" s="12"/>
      <c r="MR243" s="12"/>
      <c r="MS243" s="12"/>
      <c r="MT243" s="12"/>
      <c r="MU243" s="12"/>
      <c r="MV243" s="12"/>
      <c r="MW243" s="12"/>
      <c r="MX243" s="12"/>
      <c r="MY243" s="12"/>
      <c r="MZ243" s="12"/>
      <c r="NA243" s="12"/>
      <c r="NB243" s="12"/>
      <c r="NC243" s="12"/>
      <c r="ND243" s="12"/>
      <c r="NE243" s="12"/>
      <c r="NF243" s="12"/>
      <c r="NG243" s="12"/>
      <c r="NH243" s="12"/>
      <c r="NI243" s="12"/>
      <c r="NJ243" s="12"/>
      <c r="NK243" s="12"/>
      <c r="NL243" s="12"/>
      <c r="NM243" s="12"/>
      <c r="NN243" s="12"/>
      <c r="NO243" s="12"/>
      <c r="NP243" s="12"/>
      <c r="NQ243" s="12"/>
      <c r="NR243" s="12"/>
      <c r="NS243" s="12"/>
      <c r="NT243" s="12"/>
      <c r="NU243" s="12"/>
      <c r="NV243" s="12"/>
      <c r="NW243" s="12"/>
      <c r="NX243" s="12"/>
      <c r="NY243" s="12"/>
      <c r="NZ243" s="12"/>
      <c r="OA243" s="12"/>
      <c r="OB243" s="12"/>
      <c r="OC243" s="12"/>
      <c r="OD243" s="12"/>
      <c r="OE243" s="12"/>
      <c r="OF243" s="12"/>
      <c r="OG243" s="12"/>
      <c r="OH243" s="12"/>
      <c r="OI243" s="12"/>
      <c r="OJ243" s="12"/>
      <c r="OK243" s="12"/>
      <c r="OL243" s="12"/>
      <c r="OM243" s="12"/>
      <c r="ON243" s="12"/>
      <c r="OO243" s="12"/>
      <c r="OP243" s="12"/>
      <c r="OQ243" s="12"/>
      <c r="OR243" s="12"/>
      <c r="OS243" s="12"/>
      <c r="OT243" s="12"/>
      <c r="OU243" s="12"/>
      <c r="OV243" s="12"/>
      <c r="OW243" s="12"/>
      <c r="OX243" s="12"/>
      <c r="OY243" s="12"/>
      <c r="OZ243" s="12"/>
      <c r="PA243" s="12"/>
      <c r="PB243" s="12"/>
      <c r="PC243" s="12"/>
      <c r="PD243" s="12"/>
      <c r="PE243" s="12"/>
      <c r="PF243" s="12"/>
      <c r="PG243" s="12"/>
      <c r="PH243" s="12"/>
      <c r="PI243" s="12"/>
      <c r="PJ243" s="12"/>
      <c r="PK243" s="12"/>
      <c r="PL243" s="12"/>
      <c r="PM243" s="12"/>
      <c r="PN243" s="12"/>
      <c r="PO243" s="12"/>
      <c r="PP243" s="12"/>
      <c r="PQ243" s="12"/>
      <c r="PR243" s="12"/>
      <c r="PS243" s="12"/>
      <c r="PT243" s="12"/>
      <c r="PU243" s="12"/>
      <c r="PV243" s="12"/>
      <c r="PW243" s="12"/>
      <c r="PX243" s="12"/>
      <c r="PY243" s="12"/>
      <c r="PZ243" s="12"/>
      <c r="QA243" s="12"/>
      <c r="QB243" s="12"/>
      <c r="QC243" s="12"/>
      <c r="QD243" s="12"/>
      <c r="QE243" s="12"/>
      <c r="QF243" s="12"/>
      <c r="QG243" s="12"/>
      <c r="QH243" s="12"/>
      <c r="QI243" s="12"/>
      <c r="QJ243" s="12"/>
      <c r="QK243" s="12"/>
      <c r="QL243" s="12"/>
      <c r="QM243" s="12"/>
      <c r="QN243" s="12"/>
      <c r="QO243" s="12"/>
      <c r="QP243" s="12"/>
      <c r="QQ243" s="12"/>
      <c r="QR243" s="12"/>
      <c r="QS243" s="12"/>
      <c r="QT243" s="12"/>
      <c r="QU243" s="12"/>
      <c r="QV243" s="12"/>
      <c r="QW243" s="12"/>
      <c r="QX243" s="12"/>
      <c r="QY243" s="12"/>
      <c r="QZ243" s="12"/>
      <c r="RA243" s="12"/>
      <c r="RB243" s="12"/>
      <c r="RC243" s="12"/>
      <c r="RD243" s="12"/>
      <c r="RE243" s="12"/>
      <c r="RF243" s="12"/>
      <c r="RG243" s="12"/>
      <c r="RH243" s="12"/>
      <c r="RI243" s="12"/>
      <c r="RJ243" s="12"/>
      <c r="RK243" s="12"/>
      <c r="RL243" s="12"/>
      <c r="RM243" s="12"/>
      <c r="RN243" s="12"/>
      <c r="RO243" s="12"/>
      <c r="RP243" s="12"/>
      <c r="RQ243" s="12"/>
      <c r="RR243" s="12"/>
      <c r="RS243" s="12"/>
      <c r="RT243" s="12"/>
      <c r="RU243" s="12"/>
      <c r="RV243" s="12"/>
      <c r="RW243" s="12"/>
      <c r="RX243" s="12"/>
      <c r="RY243" s="12"/>
      <c r="RZ243" s="12"/>
      <c r="SA243" s="12"/>
      <c r="SB243" s="12"/>
      <c r="SC243" s="12"/>
      <c r="SD243" s="12"/>
      <c r="SE243" s="12"/>
      <c r="SF243" s="12"/>
      <c r="SG243" s="12"/>
      <c r="SH243" s="12"/>
      <c r="SI243" s="12"/>
      <c r="SJ243" s="12"/>
      <c r="SK243" s="12"/>
      <c r="SL243" s="12"/>
      <c r="SM243" s="12"/>
      <c r="SN243" s="12"/>
      <c r="SO243" s="12"/>
      <c r="SP243" s="12"/>
      <c r="SQ243" s="12"/>
      <c r="SR243" s="12"/>
      <c r="SS243" s="12"/>
      <c r="ST243" s="12"/>
      <c r="SU243" s="12"/>
      <c r="SV243" s="12"/>
      <c r="SW243" s="12"/>
      <c r="SX243" s="12"/>
      <c r="SY243" s="12"/>
      <c r="SZ243" s="12"/>
      <c r="TA243" s="12"/>
      <c r="TB243" s="12"/>
      <c r="TC243" s="12"/>
      <c r="TD243" s="12"/>
      <c r="TE243" s="12"/>
      <c r="TF243" s="12"/>
      <c r="TG243" s="12"/>
      <c r="TH243" s="12"/>
      <c r="TI243" s="12"/>
      <c r="TJ243" s="12"/>
      <c r="TK243" s="12"/>
      <c r="TL243" s="12"/>
      <c r="TM243" s="12"/>
      <c r="TN243" s="12"/>
      <c r="TO243" s="12"/>
      <c r="TP243" s="12"/>
      <c r="TQ243" s="12"/>
      <c r="TR243" s="12"/>
      <c r="TS243" s="12"/>
      <c r="TT243" s="12"/>
      <c r="TU243" s="12"/>
      <c r="TV243" s="12"/>
      <c r="TW243" s="12"/>
      <c r="TX243" s="12"/>
      <c r="TY243" s="12"/>
      <c r="TZ243" s="12"/>
      <c r="UA243" s="12"/>
      <c r="UB243" s="12"/>
      <c r="UC243" s="12"/>
      <c r="UD243" s="12"/>
      <c r="UE243" s="12"/>
      <c r="UF243" s="12"/>
      <c r="UG243" s="12"/>
      <c r="UH243" s="12"/>
      <c r="UI243" s="12"/>
      <c r="UJ243" s="12"/>
      <c r="UK243" s="12"/>
      <c r="UL243" s="12"/>
      <c r="UM243" s="12"/>
      <c r="UN243" s="12"/>
      <c r="UO243" s="12"/>
      <c r="UP243" s="12"/>
      <c r="UQ243" s="12"/>
      <c r="UR243" s="12"/>
      <c r="US243" s="12"/>
      <c r="UT243" s="12"/>
      <c r="UU243" s="12"/>
      <c r="UV243" s="12"/>
      <c r="UW243" s="12"/>
      <c r="UX243" s="12"/>
      <c r="UY243" s="12"/>
      <c r="UZ243" s="12"/>
      <c r="VA243" s="12"/>
      <c r="VB243" s="12"/>
      <c r="VC243" s="12"/>
      <c r="VD243" s="12"/>
      <c r="VE243" s="12"/>
      <c r="VF243" s="12"/>
      <c r="VG243" s="12"/>
      <c r="VH243" s="12"/>
      <c r="VI243" s="12"/>
      <c r="VJ243" s="12"/>
      <c r="VK243" s="12"/>
      <c r="VL243" s="12"/>
      <c r="VM243" s="12"/>
      <c r="VN243" s="12"/>
      <c r="VO243" s="12"/>
      <c r="VP243" s="12"/>
      <c r="VQ243" s="12"/>
      <c r="VR243" s="12"/>
      <c r="VS243" s="12"/>
      <c r="VT243" s="12"/>
      <c r="VU243" s="12"/>
      <c r="VV243" s="12"/>
      <c r="VW243" s="12"/>
      <c r="VX243" s="12"/>
      <c r="VY243" s="12"/>
      <c r="VZ243" s="12"/>
      <c r="WA243" s="12"/>
      <c r="WB243" s="12"/>
      <c r="WC243" s="12"/>
      <c r="WD243" s="12"/>
      <c r="WE243" s="12"/>
      <c r="WF243" s="12"/>
      <c r="WG243" s="12"/>
      <c r="WH243" s="12"/>
      <c r="WI243" s="12"/>
      <c r="WJ243" s="12"/>
      <c r="WK243" s="12"/>
      <c r="WL243" s="12"/>
      <c r="WM243" s="12"/>
      <c r="WN243" s="12"/>
      <c r="WO243" s="12"/>
      <c r="WP243" s="12"/>
      <c r="WQ243" s="12"/>
      <c r="WR243" s="12"/>
      <c r="WS243" s="12"/>
      <c r="WT243" s="12"/>
      <c r="WU243" s="12"/>
      <c r="WV243" s="12"/>
      <c r="WW243" s="12"/>
      <c r="WX243" s="12"/>
      <c r="WY243" s="12"/>
      <c r="WZ243" s="12"/>
      <c r="XA243" s="12"/>
      <c r="XB243" s="12"/>
      <c r="XC243" s="12"/>
      <c r="XD243" s="12"/>
      <c r="XE243" s="12"/>
      <c r="XF243" s="12"/>
      <c r="XG243" s="12"/>
      <c r="XH243" s="12"/>
      <c r="XI243" s="12"/>
      <c r="XJ243" s="12"/>
      <c r="XK243" s="12"/>
      <c r="XL243" s="12"/>
      <c r="XM243" s="12"/>
      <c r="XN243" s="12"/>
      <c r="XO243" s="12"/>
      <c r="XP243" s="12"/>
      <c r="XQ243" s="12"/>
      <c r="XR243" s="12"/>
      <c r="XS243" s="12"/>
      <c r="XT243" s="12"/>
      <c r="XU243" s="12"/>
      <c r="XV243" s="12"/>
      <c r="XW243" s="12"/>
      <c r="XX243" s="12"/>
      <c r="XY243" s="12"/>
      <c r="XZ243" s="12"/>
      <c r="YA243" s="12"/>
      <c r="YB243" s="12"/>
      <c r="YC243" s="12"/>
      <c r="YD243" s="12"/>
      <c r="YE243" s="12"/>
      <c r="YF243" s="12"/>
      <c r="YG243" s="12"/>
      <c r="YH243" s="12"/>
      <c r="YI243" s="12"/>
      <c r="YJ243" s="12"/>
      <c r="YK243" s="12"/>
      <c r="YL243" s="12"/>
      <c r="YM243" s="12"/>
      <c r="YN243" s="12"/>
      <c r="YO243" s="12"/>
      <c r="YP243" s="12"/>
      <c r="YQ243" s="12"/>
      <c r="YR243" s="12"/>
      <c r="YS243" s="12"/>
      <c r="YT243" s="12"/>
      <c r="YU243" s="12"/>
      <c r="YV243" s="12"/>
      <c r="YW243" s="12"/>
      <c r="YX243" s="12"/>
      <c r="YY243" s="12"/>
      <c r="YZ243" s="12"/>
      <c r="ZA243" s="12"/>
      <c r="ZB243" s="12"/>
      <c r="ZC243" s="12"/>
      <c r="ZD243" s="12"/>
      <c r="ZE243" s="12"/>
      <c r="ZF243" s="12"/>
      <c r="ZG243" s="12"/>
      <c r="ZH243" s="12"/>
      <c r="ZI243" s="12"/>
      <c r="ZJ243" s="12"/>
      <c r="ZK243" s="12"/>
      <c r="ZL243" s="12"/>
      <c r="ZM243" s="12"/>
      <c r="ZN243" s="12"/>
      <c r="ZO243" s="12"/>
      <c r="ZP243" s="12"/>
      <c r="ZQ243" s="12"/>
      <c r="ZR243" s="12"/>
      <c r="ZS243" s="12"/>
      <c r="ZT243" s="12"/>
      <c r="ZU243" s="12"/>
      <c r="ZV243" s="12"/>
      <c r="ZW243" s="12"/>
      <c r="ZX243" s="12"/>
      <c r="ZY243" s="12"/>
      <c r="ZZ243" s="12"/>
      <c r="AAA243" s="12"/>
      <c r="AAB243" s="12"/>
      <c r="AAC243" s="12"/>
      <c r="AAD243" s="12"/>
      <c r="AAE243" s="12"/>
      <c r="AAF243" s="12"/>
      <c r="AAG243" s="12"/>
      <c r="AAH243" s="12"/>
      <c r="AAI243" s="12"/>
      <c r="AAJ243" s="12"/>
      <c r="AAK243" s="12"/>
      <c r="AAL243" s="12"/>
      <c r="AAM243" s="12"/>
      <c r="AAN243" s="12"/>
      <c r="AAO243" s="12"/>
      <c r="AAP243" s="12"/>
      <c r="AAQ243" s="12"/>
      <c r="AAR243" s="12"/>
      <c r="AAS243" s="12"/>
      <c r="AAT243" s="12"/>
      <c r="AAU243" s="12"/>
      <c r="AAV243" s="12"/>
      <c r="AAW243" s="12"/>
      <c r="AAX243" s="12"/>
      <c r="AAY243" s="12"/>
      <c r="AAZ243" s="12"/>
      <c r="ABA243" s="12"/>
      <c r="ABB243" s="12"/>
      <c r="ABC243" s="12"/>
      <c r="ABD243" s="12"/>
      <c r="ABE243" s="12"/>
      <c r="ABF243" s="12"/>
      <c r="ABG243" s="12"/>
      <c r="ABH243" s="12"/>
      <c r="ABI243" s="12"/>
      <c r="ABJ243" s="12"/>
      <c r="ABK243" s="12"/>
      <c r="ABL243" s="12"/>
      <c r="ABM243" s="12"/>
      <c r="ABN243" s="12"/>
      <c r="ABO243" s="12"/>
      <c r="ABP243" s="12"/>
      <c r="ABQ243" s="12"/>
      <c r="ABR243" s="12"/>
      <c r="ABS243" s="12"/>
      <c r="ABT243" s="12"/>
      <c r="ABU243" s="12"/>
      <c r="ABV243" s="12"/>
      <c r="ABW243" s="12"/>
      <c r="ABX243" s="12"/>
      <c r="ABY243" s="12"/>
      <c r="ABZ243" s="12"/>
      <c r="ACA243" s="12"/>
      <c r="ACB243" s="12"/>
      <c r="ACC243" s="12"/>
      <c r="ACD243" s="12"/>
      <c r="ACE243" s="12"/>
      <c r="ACF243" s="12"/>
      <c r="ACG243" s="12"/>
      <c r="ACH243" s="12"/>
      <c r="ACI243" s="12"/>
      <c r="ACJ243" s="12"/>
      <c r="ACK243" s="12"/>
      <c r="ACL243" s="12"/>
      <c r="ACM243" s="12"/>
      <c r="ACN243" s="12"/>
      <c r="ACO243" s="12"/>
      <c r="ACP243" s="12"/>
      <c r="ACQ243" s="12"/>
      <c r="ACR243" s="12"/>
      <c r="ACS243" s="12"/>
      <c r="ACT243" s="12"/>
      <c r="ACU243" s="12"/>
      <c r="ACV243" s="12"/>
      <c r="ACW243" s="12"/>
      <c r="ACX243" s="12"/>
      <c r="ACY243" s="12"/>
      <c r="ACZ243" s="12"/>
      <c r="ADA243" s="12"/>
    </row>
    <row r="244" spans="1:781" s="99" customFormat="1" ht="24" x14ac:dyDescent="0.3">
      <c r="A244" s="64">
        <v>3</v>
      </c>
      <c r="B244" s="44" t="s">
        <v>744</v>
      </c>
      <c r="C244" s="45" t="s">
        <v>55</v>
      </c>
      <c r="D244" s="46"/>
      <c r="E244" s="46"/>
      <c r="F244" s="46"/>
      <c r="G244" s="97"/>
      <c r="H244" s="46">
        <v>1</v>
      </c>
      <c r="I244" s="46" t="s">
        <v>46</v>
      </c>
      <c r="J244" s="46" t="s">
        <v>56</v>
      </c>
      <c r="K244" s="48">
        <v>1985</v>
      </c>
      <c r="L244" s="109">
        <v>1985</v>
      </c>
      <c r="M244" s="50"/>
      <c r="N244" s="51"/>
      <c r="O244" s="51"/>
      <c r="P244" s="52" t="s">
        <v>601</v>
      </c>
      <c r="Q244" s="53" t="s">
        <v>745</v>
      </c>
      <c r="R244" s="54" t="s">
        <v>327</v>
      </c>
      <c r="S244" s="55" t="str">
        <f t="shared" si="53"/>
        <v>Cu</v>
      </c>
      <c r="T244" s="56">
        <v>12000</v>
      </c>
      <c r="U244" s="56">
        <v>1</v>
      </c>
      <c r="V244" s="56"/>
      <c r="W244" s="56"/>
      <c r="X244" s="56">
        <v>1905</v>
      </c>
      <c r="Y244" s="56">
        <v>680</v>
      </c>
      <c r="Z244" s="56" t="s">
        <v>328</v>
      </c>
      <c r="AA244" s="12"/>
      <c r="AB244" s="57">
        <f t="shared" si="52"/>
        <v>0</v>
      </c>
      <c r="AC244" s="57">
        <f t="shared" si="54"/>
        <v>0</v>
      </c>
      <c r="AD244" s="57">
        <f t="shared" si="55"/>
        <v>0</v>
      </c>
      <c r="AE244" s="57">
        <f t="shared" si="60"/>
        <v>0</v>
      </c>
      <c r="AF244" s="58"/>
      <c r="AG244" s="58">
        <f t="shared" si="57"/>
        <v>0</v>
      </c>
      <c r="AH244" s="58">
        <f t="shared" si="58"/>
        <v>0</v>
      </c>
      <c r="AI244" s="58">
        <f t="shared" si="59"/>
        <v>0</v>
      </c>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c r="CV244" s="12"/>
      <c r="CW244" s="12"/>
      <c r="CX244" s="12"/>
      <c r="CY244" s="12"/>
      <c r="CZ244" s="12"/>
      <c r="DA244" s="12"/>
      <c r="DB244" s="12"/>
      <c r="DC244" s="12"/>
      <c r="DD244" s="12"/>
      <c r="DE244" s="12"/>
      <c r="DF244" s="12"/>
      <c r="DG244" s="12"/>
      <c r="DH244" s="12"/>
      <c r="DI244" s="12"/>
      <c r="DJ244" s="12"/>
      <c r="DK244" s="12"/>
      <c r="DL244" s="12"/>
      <c r="DM244" s="12"/>
      <c r="DN244" s="12"/>
      <c r="DO244" s="12"/>
      <c r="DP244" s="12"/>
      <c r="DQ244" s="12"/>
      <c r="DR244" s="12"/>
      <c r="DS244" s="12"/>
      <c r="DT244" s="12"/>
      <c r="DU244" s="12"/>
      <c r="DV244" s="12"/>
      <c r="DW244" s="12"/>
      <c r="DX244" s="12"/>
      <c r="DY244" s="12"/>
      <c r="DZ244" s="12"/>
      <c r="EA244" s="12"/>
      <c r="EB244" s="12"/>
      <c r="EC244" s="12"/>
      <c r="ED244" s="12"/>
      <c r="EE244" s="12"/>
      <c r="EF244" s="12"/>
      <c r="EG244" s="12"/>
      <c r="EH244" s="12"/>
      <c r="EI244" s="12"/>
      <c r="EJ244" s="12"/>
      <c r="EK244" s="12"/>
      <c r="EL244" s="12"/>
      <c r="EM244" s="12"/>
      <c r="EN244" s="12"/>
      <c r="EO244" s="12"/>
      <c r="EP244" s="12"/>
      <c r="EQ244" s="12"/>
      <c r="ER244" s="12"/>
      <c r="ES244" s="12"/>
      <c r="ET244" s="12"/>
      <c r="EU244" s="12"/>
      <c r="EV244" s="12"/>
      <c r="EW244" s="12"/>
      <c r="EX244" s="12"/>
      <c r="EY244" s="12"/>
      <c r="EZ244" s="12"/>
      <c r="FA244" s="12"/>
      <c r="FB244" s="12"/>
      <c r="FC244" s="12"/>
      <c r="FD244" s="12"/>
      <c r="FE244" s="12"/>
      <c r="FF244" s="12"/>
      <c r="FG244" s="12"/>
      <c r="FH244" s="12"/>
      <c r="FI244" s="12"/>
      <c r="FJ244" s="12"/>
      <c r="FK244" s="12"/>
      <c r="FL244" s="12"/>
      <c r="FM244" s="12"/>
      <c r="FN244" s="12"/>
      <c r="FO244" s="12"/>
      <c r="FP244" s="12"/>
      <c r="FQ244" s="12"/>
      <c r="FR244" s="12"/>
      <c r="FS244" s="12"/>
      <c r="FT244" s="12"/>
      <c r="FU244" s="12"/>
      <c r="FV244" s="12"/>
      <c r="FW244" s="12"/>
      <c r="FX244" s="12"/>
      <c r="FY244" s="12"/>
      <c r="FZ244" s="12"/>
      <c r="GA244" s="12"/>
      <c r="GB244" s="12"/>
      <c r="GC244" s="12"/>
      <c r="GD244" s="12"/>
      <c r="GE244" s="12"/>
      <c r="GF244" s="12"/>
      <c r="GG244" s="12"/>
      <c r="GH244" s="12"/>
      <c r="GI244" s="12"/>
      <c r="GJ244" s="12"/>
      <c r="GK244" s="12"/>
      <c r="GL244" s="12"/>
      <c r="GM244" s="12"/>
      <c r="GN244" s="12"/>
      <c r="GO244" s="12"/>
      <c r="GP244" s="12"/>
      <c r="GQ244" s="12"/>
      <c r="GR244" s="12"/>
      <c r="GS244" s="12"/>
      <c r="GT244" s="12"/>
      <c r="GU244" s="12"/>
      <c r="GV244" s="12"/>
      <c r="GW244" s="12"/>
      <c r="GX244" s="12"/>
      <c r="GY244" s="12"/>
      <c r="GZ244" s="12"/>
      <c r="HA244" s="12"/>
      <c r="HB244" s="12"/>
      <c r="HC244" s="12"/>
      <c r="HD244" s="12"/>
      <c r="HE244" s="12"/>
      <c r="HF244" s="12"/>
      <c r="HG244" s="12"/>
      <c r="HH244" s="12"/>
      <c r="HI244" s="12"/>
      <c r="HJ244" s="12"/>
      <c r="HK244" s="12"/>
      <c r="HL244" s="12"/>
      <c r="HM244" s="12"/>
      <c r="HN244" s="12"/>
      <c r="HO244" s="12"/>
      <c r="HP244" s="12"/>
      <c r="HQ244" s="12"/>
      <c r="HR244" s="12"/>
      <c r="HS244" s="12"/>
      <c r="HT244" s="12"/>
      <c r="HU244" s="12"/>
      <c r="HV244" s="12"/>
      <c r="HW244" s="12"/>
      <c r="HX244" s="12"/>
      <c r="HY244" s="12"/>
      <c r="HZ244" s="12"/>
      <c r="IA244" s="12"/>
      <c r="IB244" s="12"/>
      <c r="IC244" s="12"/>
      <c r="ID244" s="12"/>
      <c r="IE244" s="12"/>
      <c r="IF244" s="12"/>
      <c r="IG244" s="12"/>
      <c r="IH244" s="12"/>
      <c r="II244" s="12"/>
      <c r="IJ244" s="12"/>
      <c r="IK244" s="12"/>
      <c r="IL244" s="12"/>
      <c r="IM244" s="12"/>
      <c r="IN244" s="12"/>
      <c r="IO244" s="12"/>
      <c r="IP244" s="12"/>
      <c r="IQ244" s="12"/>
      <c r="IR244" s="12"/>
      <c r="IS244" s="12"/>
      <c r="IT244" s="12"/>
      <c r="IU244" s="12"/>
      <c r="IV244" s="12"/>
      <c r="IW244" s="12"/>
      <c r="IX244" s="12"/>
      <c r="IY244" s="12"/>
      <c r="IZ244" s="12"/>
      <c r="JA244" s="12"/>
      <c r="JB244" s="12"/>
      <c r="JC244" s="12"/>
      <c r="JD244" s="12"/>
      <c r="JE244" s="12"/>
      <c r="JF244" s="12"/>
      <c r="JG244" s="12"/>
      <c r="JH244" s="12"/>
      <c r="JI244" s="12"/>
      <c r="JJ244" s="12"/>
      <c r="JK244" s="12"/>
      <c r="JL244" s="12"/>
      <c r="JM244" s="12"/>
      <c r="JN244" s="12"/>
      <c r="JO244" s="12"/>
      <c r="JP244" s="12"/>
      <c r="JQ244" s="12"/>
      <c r="JR244" s="12"/>
      <c r="JS244" s="12"/>
      <c r="JT244" s="12"/>
      <c r="JU244" s="12"/>
      <c r="JV244" s="12"/>
      <c r="JW244" s="12"/>
      <c r="JX244" s="12"/>
      <c r="JY244" s="12"/>
      <c r="JZ244" s="12"/>
      <c r="KA244" s="12"/>
      <c r="KB244" s="12"/>
      <c r="KC244" s="12"/>
      <c r="KD244" s="12"/>
      <c r="KE244" s="12"/>
      <c r="KF244" s="12"/>
      <c r="KG244" s="12"/>
      <c r="KH244" s="12"/>
      <c r="KI244" s="12"/>
      <c r="KJ244" s="12"/>
      <c r="KK244" s="12"/>
      <c r="KL244" s="12"/>
      <c r="KM244" s="12"/>
      <c r="KN244" s="12"/>
      <c r="KO244" s="12"/>
      <c r="KP244" s="12"/>
      <c r="KQ244" s="12"/>
      <c r="KR244" s="12"/>
      <c r="KS244" s="12"/>
      <c r="KT244" s="12"/>
      <c r="KU244" s="12"/>
      <c r="KV244" s="12"/>
      <c r="KW244" s="12"/>
      <c r="KX244" s="12"/>
      <c r="KY244" s="12"/>
      <c r="KZ244" s="12"/>
      <c r="LA244" s="12"/>
      <c r="LB244" s="12"/>
      <c r="LC244" s="12"/>
      <c r="LD244" s="12"/>
      <c r="LE244" s="12"/>
      <c r="LF244" s="12"/>
      <c r="LG244" s="12"/>
      <c r="LH244" s="12"/>
      <c r="LI244" s="12"/>
      <c r="LJ244" s="12"/>
      <c r="LK244" s="12"/>
      <c r="LL244" s="12"/>
      <c r="LM244" s="12"/>
      <c r="LN244" s="12"/>
      <c r="LO244" s="12"/>
      <c r="LP244" s="12"/>
      <c r="LQ244" s="12"/>
      <c r="LR244" s="12"/>
      <c r="LS244" s="12"/>
      <c r="LT244" s="12"/>
      <c r="LU244" s="12"/>
      <c r="LV244" s="12"/>
      <c r="LW244" s="12"/>
      <c r="LX244" s="12"/>
      <c r="LY244" s="12"/>
      <c r="LZ244" s="12"/>
      <c r="MA244" s="12"/>
      <c r="MB244" s="12"/>
      <c r="MC244" s="12"/>
      <c r="MD244" s="12"/>
      <c r="ME244" s="12"/>
      <c r="MF244" s="12"/>
      <c r="MG244" s="12"/>
      <c r="MH244" s="12"/>
      <c r="MI244" s="12"/>
      <c r="MJ244" s="12"/>
      <c r="MK244" s="12"/>
      <c r="ML244" s="12"/>
      <c r="MM244" s="12"/>
      <c r="MN244" s="12"/>
      <c r="MO244" s="12"/>
      <c r="MP244" s="12"/>
      <c r="MQ244" s="12"/>
      <c r="MR244" s="12"/>
      <c r="MS244" s="12"/>
      <c r="MT244" s="12"/>
      <c r="MU244" s="12"/>
      <c r="MV244" s="12"/>
      <c r="MW244" s="12"/>
      <c r="MX244" s="12"/>
      <c r="MY244" s="12"/>
      <c r="MZ244" s="12"/>
      <c r="NA244" s="12"/>
      <c r="NB244" s="12"/>
      <c r="NC244" s="12"/>
      <c r="ND244" s="12"/>
      <c r="NE244" s="12"/>
      <c r="NF244" s="12"/>
      <c r="NG244" s="12"/>
      <c r="NH244" s="12"/>
      <c r="NI244" s="12"/>
      <c r="NJ244" s="12"/>
      <c r="NK244" s="12"/>
      <c r="NL244" s="12"/>
      <c r="NM244" s="12"/>
      <c r="NN244" s="12"/>
      <c r="NO244" s="12"/>
      <c r="NP244" s="12"/>
      <c r="NQ244" s="12"/>
      <c r="NR244" s="12"/>
      <c r="NS244" s="12"/>
      <c r="NT244" s="12"/>
      <c r="NU244" s="12"/>
      <c r="NV244" s="12"/>
      <c r="NW244" s="12"/>
      <c r="NX244" s="12"/>
      <c r="NY244" s="12"/>
      <c r="NZ244" s="12"/>
      <c r="OA244" s="12"/>
      <c r="OB244" s="12"/>
      <c r="OC244" s="12"/>
      <c r="OD244" s="12"/>
      <c r="OE244" s="12"/>
      <c r="OF244" s="12"/>
      <c r="OG244" s="12"/>
      <c r="OH244" s="12"/>
      <c r="OI244" s="12"/>
      <c r="OJ244" s="12"/>
      <c r="OK244" s="12"/>
      <c r="OL244" s="12"/>
      <c r="OM244" s="12"/>
      <c r="ON244" s="12"/>
      <c r="OO244" s="12"/>
      <c r="OP244" s="12"/>
      <c r="OQ244" s="12"/>
      <c r="OR244" s="12"/>
      <c r="OS244" s="12"/>
      <c r="OT244" s="12"/>
      <c r="OU244" s="12"/>
      <c r="OV244" s="12"/>
      <c r="OW244" s="12"/>
      <c r="OX244" s="12"/>
      <c r="OY244" s="12"/>
      <c r="OZ244" s="12"/>
      <c r="PA244" s="12"/>
      <c r="PB244" s="12"/>
      <c r="PC244" s="12"/>
      <c r="PD244" s="12"/>
      <c r="PE244" s="12"/>
      <c r="PF244" s="12"/>
      <c r="PG244" s="12"/>
      <c r="PH244" s="12"/>
      <c r="PI244" s="12"/>
      <c r="PJ244" s="12"/>
      <c r="PK244" s="12"/>
      <c r="PL244" s="12"/>
      <c r="PM244" s="12"/>
      <c r="PN244" s="12"/>
      <c r="PO244" s="12"/>
      <c r="PP244" s="12"/>
      <c r="PQ244" s="12"/>
      <c r="PR244" s="12"/>
      <c r="PS244" s="12"/>
      <c r="PT244" s="12"/>
      <c r="PU244" s="12"/>
      <c r="PV244" s="12"/>
      <c r="PW244" s="12"/>
      <c r="PX244" s="12"/>
      <c r="PY244" s="12"/>
      <c r="PZ244" s="12"/>
      <c r="QA244" s="12"/>
      <c r="QB244" s="12"/>
      <c r="QC244" s="12"/>
      <c r="QD244" s="12"/>
      <c r="QE244" s="12"/>
      <c r="QF244" s="12"/>
      <c r="QG244" s="12"/>
      <c r="QH244" s="12"/>
      <c r="QI244" s="12"/>
      <c r="QJ244" s="12"/>
      <c r="QK244" s="12"/>
      <c r="QL244" s="12"/>
      <c r="QM244" s="12"/>
      <c r="QN244" s="12"/>
      <c r="QO244" s="12"/>
      <c r="QP244" s="12"/>
      <c r="QQ244" s="12"/>
      <c r="QR244" s="12"/>
      <c r="QS244" s="12"/>
      <c r="QT244" s="12"/>
      <c r="QU244" s="12"/>
      <c r="QV244" s="12"/>
      <c r="QW244" s="12"/>
      <c r="QX244" s="12"/>
      <c r="QY244" s="12"/>
      <c r="QZ244" s="12"/>
      <c r="RA244" s="12"/>
      <c r="RB244" s="12"/>
      <c r="RC244" s="12"/>
      <c r="RD244" s="12"/>
      <c r="RE244" s="12"/>
      <c r="RF244" s="12"/>
      <c r="RG244" s="12"/>
      <c r="RH244" s="12"/>
      <c r="RI244" s="12"/>
      <c r="RJ244" s="12"/>
      <c r="RK244" s="12"/>
      <c r="RL244" s="12"/>
      <c r="RM244" s="12"/>
      <c r="RN244" s="12"/>
      <c r="RO244" s="12"/>
      <c r="RP244" s="12"/>
      <c r="RQ244" s="12"/>
      <c r="RR244" s="12"/>
      <c r="RS244" s="12"/>
      <c r="RT244" s="12"/>
      <c r="RU244" s="12"/>
      <c r="RV244" s="12"/>
      <c r="RW244" s="12"/>
      <c r="RX244" s="12"/>
      <c r="RY244" s="12"/>
      <c r="RZ244" s="12"/>
      <c r="SA244" s="12"/>
      <c r="SB244" s="12"/>
      <c r="SC244" s="12"/>
      <c r="SD244" s="12"/>
      <c r="SE244" s="12"/>
      <c r="SF244" s="12"/>
      <c r="SG244" s="12"/>
      <c r="SH244" s="12"/>
      <c r="SI244" s="12"/>
      <c r="SJ244" s="12"/>
      <c r="SK244" s="12"/>
      <c r="SL244" s="12"/>
      <c r="SM244" s="12"/>
      <c r="SN244" s="12"/>
      <c r="SO244" s="12"/>
      <c r="SP244" s="12"/>
      <c r="SQ244" s="12"/>
      <c r="SR244" s="12"/>
      <c r="SS244" s="12"/>
      <c r="ST244" s="12"/>
      <c r="SU244" s="12"/>
      <c r="SV244" s="12"/>
      <c r="SW244" s="12"/>
      <c r="SX244" s="12"/>
      <c r="SY244" s="12"/>
      <c r="SZ244" s="12"/>
      <c r="TA244" s="12"/>
      <c r="TB244" s="12"/>
      <c r="TC244" s="12"/>
      <c r="TD244" s="12"/>
      <c r="TE244" s="12"/>
      <c r="TF244" s="12"/>
      <c r="TG244" s="12"/>
      <c r="TH244" s="12"/>
      <c r="TI244" s="12"/>
      <c r="TJ244" s="12"/>
      <c r="TK244" s="12"/>
      <c r="TL244" s="12"/>
      <c r="TM244" s="12"/>
      <c r="TN244" s="12"/>
      <c r="TO244" s="12"/>
      <c r="TP244" s="12"/>
      <c r="TQ244" s="12"/>
      <c r="TR244" s="12"/>
      <c r="TS244" s="12"/>
      <c r="TT244" s="12"/>
      <c r="TU244" s="12"/>
      <c r="TV244" s="12"/>
      <c r="TW244" s="12"/>
      <c r="TX244" s="12"/>
      <c r="TY244" s="12"/>
      <c r="TZ244" s="12"/>
      <c r="UA244" s="12"/>
      <c r="UB244" s="12"/>
      <c r="UC244" s="12"/>
      <c r="UD244" s="12"/>
      <c r="UE244" s="12"/>
      <c r="UF244" s="12"/>
      <c r="UG244" s="12"/>
      <c r="UH244" s="12"/>
      <c r="UI244" s="12"/>
      <c r="UJ244" s="12"/>
      <c r="UK244" s="12"/>
      <c r="UL244" s="12"/>
      <c r="UM244" s="12"/>
      <c r="UN244" s="12"/>
      <c r="UO244" s="12"/>
      <c r="UP244" s="12"/>
      <c r="UQ244" s="12"/>
      <c r="UR244" s="12"/>
      <c r="US244" s="12"/>
      <c r="UT244" s="12"/>
      <c r="UU244" s="12"/>
      <c r="UV244" s="12"/>
      <c r="UW244" s="12"/>
      <c r="UX244" s="12"/>
      <c r="UY244" s="12"/>
      <c r="UZ244" s="12"/>
      <c r="VA244" s="12"/>
      <c r="VB244" s="12"/>
      <c r="VC244" s="12"/>
      <c r="VD244" s="12"/>
      <c r="VE244" s="12"/>
      <c r="VF244" s="12"/>
      <c r="VG244" s="12"/>
      <c r="VH244" s="12"/>
      <c r="VI244" s="12"/>
      <c r="VJ244" s="12"/>
      <c r="VK244" s="12"/>
      <c r="VL244" s="12"/>
      <c r="VM244" s="12"/>
      <c r="VN244" s="12"/>
      <c r="VO244" s="12"/>
      <c r="VP244" s="12"/>
      <c r="VQ244" s="12"/>
      <c r="VR244" s="12"/>
      <c r="VS244" s="12"/>
      <c r="VT244" s="12"/>
      <c r="VU244" s="12"/>
      <c r="VV244" s="12"/>
      <c r="VW244" s="12"/>
      <c r="VX244" s="12"/>
      <c r="VY244" s="12"/>
      <c r="VZ244" s="12"/>
      <c r="WA244" s="12"/>
      <c r="WB244" s="12"/>
      <c r="WC244" s="12"/>
      <c r="WD244" s="12"/>
      <c r="WE244" s="12"/>
      <c r="WF244" s="12"/>
      <c r="WG244" s="12"/>
      <c r="WH244" s="12"/>
      <c r="WI244" s="12"/>
      <c r="WJ244" s="12"/>
      <c r="WK244" s="12"/>
      <c r="WL244" s="12"/>
      <c r="WM244" s="12"/>
      <c r="WN244" s="12"/>
      <c r="WO244" s="12"/>
      <c r="WP244" s="12"/>
      <c r="WQ244" s="12"/>
      <c r="WR244" s="12"/>
      <c r="WS244" s="12"/>
      <c r="WT244" s="12"/>
      <c r="WU244" s="12"/>
      <c r="WV244" s="12"/>
      <c r="WW244" s="12"/>
      <c r="WX244" s="12"/>
      <c r="WY244" s="12"/>
      <c r="WZ244" s="12"/>
      <c r="XA244" s="12"/>
      <c r="XB244" s="12"/>
      <c r="XC244" s="12"/>
      <c r="XD244" s="12"/>
      <c r="XE244" s="12"/>
      <c r="XF244" s="12"/>
      <c r="XG244" s="12"/>
      <c r="XH244" s="12"/>
      <c r="XI244" s="12"/>
      <c r="XJ244" s="12"/>
      <c r="XK244" s="12"/>
      <c r="XL244" s="12"/>
      <c r="XM244" s="12"/>
      <c r="XN244" s="12"/>
      <c r="XO244" s="12"/>
      <c r="XP244" s="12"/>
      <c r="XQ244" s="12"/>
      <c r="XR244" s="12"/>
      <c r="XS244" s="12"/>
      <c r="XT244" s="12"/>
      <c r="XU244" s="12"/>
      <c r="XV244" s="12"/>
      <c r="XW244" s="12"/>
      <c r="XX244" s="12"/>
      <c r="XY244" s="12"/>
      <c r="XZ244" s="12"/>
      <c r="YA244" s="12"/>
      <c r="YB244" s="12"/>
      <c r="YC244" s="12"/>
      <c r="YD244" s="12"/>
      <c r="YE244" s="12"/>
      <c r="YF244" s="12"/>
      <c r="YG244" s="12"/>
      <c r="YH244" s="12"/>
      <c r="YI244" s="12"/>
      <c r="YJ244" s="12"/>
      <c r="YK244" s="12"/>
      <c r="YL244" s="12"/>
      <c r="YM244" s="12"/>
      <c r="YN244" s="12"/>
      <c r="YO244" s="12"/>
      <c r="YP244" s="12"/>
      <c r="YQ244" s="12"/>
      <c r="YR244" s="12"/>
      <c r="YS244" s="12"/>
      <c r="YT244" s="12"/>
      <c r="YU244" s="12"/>
      <c r="YV244" s="12"/>
      <c r="YW244" s="12"/>
      <c r="YX244" s="12"/>
      <c r="YY244" s="12"/>
      <c r="YZ244" s="12"/>
      <c r="ZA244" s="12"/>
      <c r="ZB244" s="12"/>
      <c r="ZC244" s="12"/>
      <c r="ZD244" s="12"/>
      <c r="ZE244" s="12"/>
      <c r="ZF244" s="12"/>
      <c r="ZG244" s="12"/>
      <c r="ZH244" s="12"/>
      <c r="ZI244" s="12"/>
      <c r="ZJ244" s="12"/>
      <c r="ZK244" s="12"/>
      <c r="ZL244" s="12"/>
      <c r="ZM244" s="12"/>
      <c r="ZN244" s="12"/>
      <c r="ZO244" s="12"/>
      <c r="ZP244" s="12"/>
      <c r="ZQ244" s="12"/>
      <c r="ZR244" s="12"/>
      <c r="ZS244" s="12"/>
      <c r="ZT244" s="12"/>
      <c r="ZU244" s="12"/>
      <c r="ZV244" s="12"/>
      <c r="ZW244" s="12"/>
      <c r="ZX244" s="12"/>
      <c r="ZY244" s="12"/>
      <c r="ZZ244" s="12"/>
      <c r="AAA244" s="12"/>
      <c r="AAB244" s="12"/>
      <c r="AAC244" s="12"/>
      <c r="AAD244" s="12"/>
      <c r="AAE244" s="12"/>
      <c r="AAF244" s="12"/>
      <c r="AAG244" s="12"/>
      <c r="AAH244" s="12"/>
      <c r="AAI244" s="12"/>
      <c r="AAJ244" s="12"/>
      <c r="AAK244" s="12"/>
      <c r="AAL244" s="12"/>
      <c r="AAM244" s="12"/>
      <c r="AAN244" s="12"/>
      <c r="AAO244" s="12"/>
      <c r="AAP244" s="12"/>
      <c r="AAQ244" s="12"/>
      <c r="AAR244" s="12"/>
      <c r="AAS244" s="12"/>
      <c r="AAT244" s="12"/>
      <c r="AAU244" s="12"/>
      <c r="AAV244" s="12"/>
      <c r="AAW244" s="12"/>
      <c r="AAX244" s="12"/>
      <c r="AAY244" s="12"/>
      <c r="AAZ244" s="12"/>
      <c r="ABA244" s="12"/>
      <c r="ABB244" s="12"/>
      <c r="ABC244" s="12"/>
      <c r="ABD244" s="12"/>
      <c r="ABE244" s="12"/>
      <c r="ABF244" s="12"/>
      <c r="ABG244" s="12"/>
      <c r="ABH244" s="12"/>
      <c r="ABI244" s="12"/>
      <c r="ABJ244" s="12"/>
      <c r="ABK244" s="12"/>
      <c r="ABL244" s="12"/>
      <c r="ABM244" s="12"/>
      <c r="ABN244" s="12"/>
      <c r="ABO244" s="12"/>
      <c r="ABP244" s="12"/>
      <c r="ABQ244" s="12"/>
      <c r="ABR244" s="12"/>
      <c r="ABS244" s="12"/>
      <c r="ABT244" s="12"/>
      <c r="ABU244" s="12"/>
      <c r="ABV244" s="12"/>
      <c r="ABW244" s="12"/>
      <c r="ABX244" s="12"/>
      <c r="ABY244" s="12"/>
      <c r="ABZ244" s="12"/>
      <c r="ACA244" s="12"/>
      <c r="ACB244" s="12"/>
      <c r="ACC244" s="12"/>
      <c r="ACD244" s="12"/>
      <c r="ACE244" s="12"/>
      <c r="ACF244" s="12"/>
      <c r="ACG244" s="12"/>
      <c r="ACH244" s="12"/>
      <c r="ACI244" s="12"/>
      <c r="ACJ244" s="12"/>
      <c r="ACK244" s="12"/>
      <c r="ACL244" s="12"/>
      <c r="ACM244" s="12"/>
      <c r="ACN244" s="12"/>
      <c r="ACO244" s="12"/>
      <c r="ACP244" s="12"/>
      <c r="ACQ244" s="12"/>
      <c r="ACR244" s="12"/>
      <c r="ACS244" s="12"/>
      <c r="ACT244" s="12"/>
      <c r="ACU244" s="12"/>
      <c r="ACV244" s="12"/>
      <c r="ACW244" s="12"/>
      <c r="ACX244" s="12"/>
      <c r="ACY244" s="12"/>
      <c r="ACZ244" s="12"/>
      <c r="ADA244" s="12"/>
    </row>
    <row r="245" spans="1:781" s="99" customFormat="1" ht="24" x14ac:dyDescent="0.3">
      <c r="A245" s="64">
        <v>4</v>
      </c>
      <c r="B245" s="44" t="s">
        <v>746</v>
      </c>
      <c r="C245" s="45" t="s">
        <v>65</v>
      </c>
      <c r="D245" s="46"/>
      <c r="E245" s="46"/>
      <c r="F245" s="46"/>
      <c r="G245" s="97"/>
      <c r="H245" s="46">
        <v>3</v>
      </c>
      <c r="I245" s="46" t="s">
        <v>243</v>
      </c>
      <c r="J245" s="46" t="s">
        <v>243</v>
      </c>
      <c r="K245" s="48">
        <v>1985</v>
      </c>
      <c r="L245" s="109">
        <v>1985</v>
      </c>
      <c r="M245" s="50">
        <v>2500000</v>
      </c>
      <c r="N245" s="51">
        <v>2.5</v>
      </c>
      <c r="O245" s="51"/>
      <c r="P245" s="52" t="s">
        <v>747</v>
      </c>
      <c r="Q245" s="53" t="s">
        <v>748</v>
      </c>
      <c r="R245" s="120" t="s">
        <v>432</v>
      </c>
      <c r="S245" s="55" t="str">
        <f t="shared" si="53"/>
        <v>Coal</v>
      </c>
      <c r="T245" s="56"/>
      <c r="U245" s="56"/>
      <c r="V245" s="56"/>
      <c r="W245" s="56"/>
      <c r="X245" s="56"/>
      <c r="Y245" s="56"/>
      <c r="Z245" s="56"/>
      <c r="AA245" s="12"/>
      <c r="AB245" s="57">
        <f t="shared" si="52"/>
        <v>1.318111431031401</v>
      </c>
      <c r="AC245" s="57">
        <f t="shared" si="54"/>
        <v>6.4102564102564097E-2</v>
      </c>
      <c r="AD245" s="57">
        <f t="shared" si="55"/>
        <v>0</v>
      </c>
      <c r="AE245" s="57">
        <f t="shared" si="60"/>
        <v>1.3822139951339651</v>
      </c>
      <c r="AF245" s="58"/>
      <c r="AG245" s="58">
        <f t="shared" si="57"/>
        <v>0</v>
      </c>
      <c r="AH245" s="58">
        <f t="shared" si="58"/>
        <v>0</v>
      </c>
      <c r="AI245" s="58">
        <f t="shared" si="59"/>
        <v>0</v>
      </c>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c r="CV245" s="12"/>
      <c r="CW245" s="12"/>
      <c r="CX245" s="12"/>
      <c r="CY245" s="12"/>
      <c r="CZ245" s="12"/>
      <c r="DA245" s="12"/>
      <c r="DB245" s="12"/>
      <c r="DC245" s="12"/>
      <c r="DD245" s="12"/>
      <c r="DE245" s="12"/>
      <c r="DF245" s="12"/>
      <c r="DG245" s="12"/>
      <c r="DH245" s="12"/>
      <c r="DI245" s="12"/>
      <c r="DJ245" s="12"/>
      <c r="DK245" s="12"/>
      <c r="DL245" s="12"/>
      <c r="DM245" s="12"/>
      <c r="DN245" s="12"/>
      <c r="DO245" s="12"/>
      <c r="DP245" s="12"/>
      <c r="DQ245" s="12"/>
      <c r="DR245" s="12"/>
      <c r="DS245" s="12"/>
      <c r="DT245" s="12"/>
      <c r="DU245" s="12"/>
      <c r="DV245" s="12"/>
      <c r="DW245" s="12"/>
      <c r="DX245" s="12"/>
      <c r="DY245" s="12"/>
      <c r="DZ245" s="12"/>
      <c r="EA245" s="12"/>
      <c r="EB245" s="12"/>
      <c r="EC245" s="12"/>
      <c r="ED245" s="12"/>
      <c r="EE245" s="12"/>
      <c r="EF245" s="12"/>
      <c r="EG245" s="12"/>
      <c r="EH245" s="12"/>
      <c r="EI245" s="12"/>
      <c r="EJ245" s="12"/>
      <c r="EK245" s="12"/>
      <c r="EL245" s="12"/>
      <c r="EM245" s="12"/>
      <c r="EN245" s="12"/>
      <c r="EO245" s="12"/>
      <c r="EP245" s="12"/>
      <c r="EQ245" s="12"/>
      <c r="ER245" s="12"/>
      <c r="ES245" s="12"/>
      <c r="ET245" s="12"/>
      <c r="EU245" s="12"/>
      <c r="EV245" s="12"/>
      <c r="EW245" s="12"/>
      <c r="EX245" s="12"/>
      <c r="EY245" s="12"/>
      <c r="EZ245" s="12"/>
      <c r="FA245" s="12"/>
      <c r="FB245" s="12"/>
      <c r="FC245" s="12"/>
      <c r="FD245" s="12"/>
      <c r="FE245" s="12"/>
      <c r="FF245" s="12"/>
      <c r="FG245" s="12"/>
      <c r="FH245" s="12"/>
      <c r="FI245" s="12"/>
      <c r="FJ245" s="12"/>
      <c r="FK245" s="12"/>
      <c r="FL245" s="12"/>
      <c r="FM245" s="12"/>
      <c r="FN245" s="12"/>
      <c r="FO245" s="12"/>
      <c r="FP245" s="12"/>
      <c r="FQ245" s="12"/>
      <c r="FR245" s="12"/>
      <c r="FS245" s="12"/>
      <c r="FT245" s="12"/>
      <c r="FU245" s="12"/>
      <c r="FV245" s="12"/>
      <c r="FW245" s="12"/>
      <c r="FX245" s="12"/>
      <c r="FY245" s="12"/>
      <c r="FZ245" s="12"/>
      <c r="GA245" s="12"/>
      <c r="GB245" s="12"/>
      <c r="GC245" s="12"/>
      <c r="GD245" s="12"/>
      <c r="GE245" s="12"/>
      <c r="GF245" s="12"/>
      <c r="GG245" s="12"/>
      <c r="GH245" s="12"/>
      <c r="GI245" s="12"/>
      <c r="GJ245" s="12"/>
      <c r="GK245" s="12"/>
      <c r="GL245" s="12"/>
      <c r="GM245" s="12"/>
      <c r="GN245" s="12"/>
      <c r="GO245" s="12"/>
      <c r="GP245" s="12"/>
      <c r="GQ245" s="12"/>
      <c r="GR245" s="12"/>
      <c r="GS245" s="12"/>
      <c r="GT245" s="12"/>
      <c r="GU245" s="12"/>
      <c r="GV245" s="12"/>
      <c r="GW245" s="12"/>
      <c r="GX245" s="12"/>
      <c r="GY245" s="12"/>
      <c r="GZ245" s="12"/>
      <c r="HA245" s="12"/>
      <c r="HB245" s="12"/>
      <c r="HC245" s="12"/>
      <c r="HD245" s="12"/>
      <c r="HE245" s="12"/>
      <c r="HF245" s="12"/>
      <c r="HG245" s="12"/>
      <c r="HH245" s="12"/>
      <c r="HI245" s="12"/>
      <c r="HJ245" s="12"/>
      <c r="HK245" s="12"/>
      <c r="HL245" s="12"/>
      <c r="HM245" s="12"/>
      <c r="HN245" s="12"/>
      <c r="HO245" s="12"/>
      <c r="HP245" s="12"/>
      <c r="HQ245" s="12"/>
      <c r="HR245" s="12"/>
      <c r="HS245" s="12"/>
      <c r="HT245" s="12"/>
      <c r="HU245" s="12"/>
      <c r="HV245" s="12"/>
      <c r="HW245" s="12"/>
      <c r="HX245" s="12"/>
      <c r="HY245" s="12"/>
      <c r="HZ245" s="12"/>
      <c r="IA245" s="12"/>
      <c r="IB245" s="12"/>
      <c r="IC245" s="12"/>
      <c r="ID245" s="12"/>
      <c r="IE245" s="12"/>
      <c r="IF245" s="12"/>
      <c r="IG245" s="12"/>
      <c r="IH245" s="12"/>
      <c r="II245" s="12"/>
      <c r="IJ245" s="12"/>
      <c r="IK245" s="12"/>
      <c r="IL245" s="12"/>
      <c r="IM245" s="12"/>
      <c r="IN245" s="12"/>
      <c r="IO245" s="12"/>
      <c r="IP245" s="12"/>
      <c r="IQ245" s="12"/>
      <c r="IR245" s="12"/>
      <c r="IS245" s="12"/>
      <c r="IT245" s="12"/>
      <c r="IU245" s="12"/>
      <c r="IV245" s="12"/>
      <c r="IW245" s="12"/>
      <c r="IX245" s="12"/>
      <c r="IY245" s="12"/>
      <c r="IZ245" s="12"/>
      <c r="JA245" s="12"/>
      <c r="JB245" s="12"/>
      <c r="JC245" s="12"/>
      <c r="JD245" s="12"/>
      <c r="JE245" s="12"/>
      <c r="JF245" s="12"/>
      <c r="JG245" s="12"/>
      <c r="JH245" s="12"/>
      <c r="JI245" s="12"/>
      <c r="JJ245" s="12"/>
      <c r="JK245" s="12"/>
      <c r="JL245" s="12"/>
      <c r="JM245" s="12"/>
      <c r="JN245" s="12"/>
      <c r="JO245" s="12"/>
      <c r="JP245" s="12"/>
      <c r="JQ245" s="12"/>
      <c r="JR245" s="12"/>
      <c r="JS245" s="12"/>
      <c r="JT245" s="12"/>
      <c r="JU245" s="12"/>
      <c r="JV245" s="12"/>
      <c r="JW245" s="12"/>
      <c r="JX245" s="12"/>
      <c r="JY245" s="12"/>
      <c r="JZ245" s="12"/>
      <c r="KA245" s="12"/>
      <c r="KB245" s="12"/>
      <c r="KC245" s="12"/>
      <c r="KD245" s="12"/>
      <c r="KE245" s="12"/>
      <c r="KF245" s="12"/>
      <c r="KG245" s="12"/>
      <c r="KH245" s="12"/>
      <c r="KI245" s="12"/>
      <c r="KJ245" s="12"/>
      <c r="KK245" s="12"/>
      <c r="KL245" s="12"/>
      <c r="KM245" s="12"/>
      <c r="KN245" s="12"/>
      <c r="KO245" s="12"/>
      <c r="KP245" s="12"/>
      <c r="KQ245" s="12"/>
      <c r="KR245" s="12"/>
      <c r="KS245" s="12"/>
      <c r="KT245" s="12"/>
      <c r="KU245" s="12"/>
      <c r="KV245" s="12"/>
      <c r="KW245" s="12"/>
      <c r="KX245" s="12"/>
      <c r="KY245" s="12"/>
      <c r="KZ245" s="12"/>
      <c r="LA245" s="12"/>
      <c r="LB245" s="12"/>
      <c r="LC245" s="12"/>
      <c r="LD245" s="12"/>
      <c r="LE245" s="12"/>
      <c r="LF245" s="12"/>
      <c r="LG245" s="12"/>
      <c r="LH245" s="12"/>
      <c r="LI245" s="12"/>
      <c r="LJ245" s="12"/>
      <c r="LK245" s="12"/>
      <c r="LL245" s="12"/>
      <c r="LM245" s="12"/>
      <c r="LN245" s="12"/>
      <c r="LO245" s="12"/>
      <c r="LP245" s="12"/>
      <c r="LQ245" s="12"/>
      <c r="LR245" s="12"/>
      <c r="LS245" s="12"/>
      <c r="LT245" s="12"/>
      <c r="LU245" s="12"/>
      <c r="LV245" s="12"/>
      <c r="LW245" s="12"/>
      <c r="LX245" s="12"/>
      <c r="LY245" s="12"/>
      <c r="LZ245" s="12"/>
      <c r="MA245" s="12"/>
      <c r="MB245" s="12"/>
      <c r="MC245" s="12"/>
      <c r="MD245" s="12"/>
      <c r="ME245" s="12"/>
      <c r="MF245" s="12"/>
      <c r="MG245" s="12"/>
      <c r="MH245" s="12"/>
      <c r="MI245" s="12"/>
      <c r="MJ245" s="12"/>
      <c r="MK245" s="12"/>
      <c r="ML245" s="12"/>
      <c r="MM245" s="12"/>
      <c r="MN245" s="12"/>
      <c r="MO245" s="12"/>
      <c r="MP245" s="12"/>
      <c r="MQ245" s="12"/>
      <c r="MR245" s="12"/>
      <c r="MS245" s="12"/>
      <c r="MT245" s="12"/>
      <c r="MU245" s="12"/>
      <c r="MV245" s="12"/>
      <c r="MW245" s="12"/>
      <c r="MX245" s="12"/>
      <c r="MY245" s="12"/>
      <c r="MZ245" s="12"/>
      <c r="NA245" s="12"/>
      <c r="NB245" s="12"/>
      <c r="NC245" s="12"/>
      <c r="ND245" s="12"/>
      <c r="NE245" s="12"/>
      <c r="NF245" s="12"/>
      <c r="NG245" s="12"/>
      <c r="NH245" s="12"/>
      <c r="NI245" s="12"/>
      <c r="NJ245" s="12"/>
      <c r="NK245" s="12"/>
      <c r="NL245" s="12"/>
      <c r="NM245" s="12"/>
      <c r="NN245" s="12"/>
      <c r="NO245" s="12"/>
      <c r="NP245" s="12"/>
      <c r="NQ245" s="12"/>
      <c r="NR245" s="12"/>
      <c r="NS245" s="12"/>
      <c r="NT245" s="12"/>
      <c r="NU245" s="12"/>
      <c r="NV245" s="12"/>
      <c r="NW245" s="12"/>
      <c r="NX245" s="12"/>
      <c r="NY245" s="12"/>
      <c r="NZ245" s="12"/>
      <c r="OA245" s="12"/>
      <c r="OB245" s="12"/>
      <c r="OC245" s="12"/>
      <c r="OD245" s="12"/>
      <c r="OE245" s="12"/>
      <c r="OF245" s="12"/>
      <c r="OG245" s="12"/>
      <c r="OH245" s="12"/>
      <c r="OI245" s="12"/>
      <c r="OJ245" s="12"/>
      <c r="OK245" s="12"/>
      <c r="OL245" s="12"/>
      <c r="OM245" s="12"/>
      <c r="ON245" s="12"/>
      <c r="OO245" s="12"/>
      <c r="OP245" s="12"/>
      <c r="OQ245" s="12"/>
      <c r="OR245" s="12"/>
      <c r="OS245" s="12"/>
      <c r="OT245" s="12"/>
      <c r="OU245" s="12"/>
      <c r="OV245" s="12"/>
      <c r="OW245" s="12"/>
      <c r="OX245" s="12"/>
      <c r="OY245" s="12"/>
      <c r="OZ245" s="12"/>
      <c r="PA245" s="12"/>
      <c r="PB245" s="12"/>
      <c r="PC245" s="12"/>
      <c r="PD245" s="12"/>
      <c r="PE245" s="12"/>
      <c r="PF245" s="12"/>
      <c r="PG245" s="12"/>
      <c r="PH245" s="12"/>
      <c r="PI245" s="12"/>
      <c r="PJ245" s="12"/>
      <c r="PK245" s="12"/>
      <c r="PL245" s="12"/>
      <c r="PM245" s="12"/>
      <c r="PN245" s="12"/>
      <c r="PO245" s="12"/>
      <c r="PP245" s="12"/>
      <c r="PQ245" s="12"/>
      <c r="PR245" s="12"/>
      <c r="PS245" s="12"/>
      <c r="PT245" s="12"/>
      <c r="PU245" s="12"/>
      <c r="PV245" s="12"/>
      <c r="PW245" s="12"/>
      <c r="PX245" s="12"/>
      <c r="PY245" s="12"/>
      <c r="PZ245" s="12"/>
      <c r="QA245" s="12"/>
      <c r="QB245" s="12"/>
      <c r="QC245" s="12"/>
      <c r="QD245" s="12"/>
      <c r="QE245" s="12"/>
      <c r="QF245" s="12"/>
      <c r="QG245" s="12"/>
      <c r="QH245" s="12"/>
      <c r="QI245" s="12"/>
      <c r="QJ245" s="12"/>
      <c r="QK245" s="12"/>
      <c r="QL245" s="12"/>
      <c r="QM245" s="12"/>
      <c r="QN245" s="12"/>
      <c r="QO245" s="12"/>
      <c r="QP245" s="12"/>
      <c r="QQ245" s="12"/>
      <c r="QR245" s="12"/>
      <c r="QS245" s="12"/>
      <c r="QT245" s="12"/>
      <c r="QU245" s="12"/>
      <c r="QV245" s="12"/>
      <c r="QW245" s="12"/>
      <c r="QX245" s="12"/>
      <c r="QY245" s="12"/>
      <c r="QZ245" s="12"/>
      <c r="RA245" s="12"/>
      <c r="RB245" s="12"/>
      <c r="RC245" s="12"/>
      <c r="RD245" s="12"/>
      <c r="RE245" s="12"/>
      <c r="RF245" s="12"/>
      <c r="RG245" s="12"/>
      <c r="RH245" s="12"/>
      <c r="RI245" s="12"/>
      <c r="RJ245" s="12"/>
      <c r="RK245" s="12"/>
      <c r="RL245" s="12"/>
      <c r="RM245" s="12"/>
      <c r="RN245" s="12"/>
      <c r="RO245" s="12"/>
      <c r="RP245" s="12"/>
      <c r="RQ245" s="12"/>
      <c r="RR245" s="12"/>
      <c r="RS245" s="12"/>
      <c r="RT245" s="12"/>
      <c r="RU245" s="12"/>
      <c r="RV245" s="12"/>
      <c r="RW245" s="12"/>
      <c r="RX245" s="12"/>
      <c r="RY245" s="12"/>
      <c r="RZ245" s="12"/>
      <c r="SA245" s="12"/>
      <c r="SB245" s="12"/>
      <c r="SC245" s="12"/>
      <c r="SD245" s="12"/>
      <c r="SE245" s="12"/>
      <c r="SF245" s="12"/>
      <c r="SG245" s="12"/>
      <c r="SH245" s="12"/>
      <c r="SI245" s="12"/>
      <c r="SJ245" s="12"/>
      <c r="SK245" s="12"/>
      <c r="SL245" s="12"/>
      <c r="SM245" s="12"/>
      <c r="SN245" s="12"/>
      <c r="SO245" s="12"/>
      <c r="SP245" s="12"/>
      <c r="SQ245" s="12"/>
      <c r="SR245" s="12"/>
      <c r="SS245" s="12"/>
      <c r="ST245" s="12"/>
      <c r="SU245" s="12"/>
      <c r="SV245" s="12"/>
      <c r="SW245" s="12"/>
      <c r="SX245" s="12"/>
      <c r="SY245" s="12"/>
      <c r="SZ245" s="12"/>
      <c r="TA245" s="12"/>
      <c r="TB245" s="12"/>
      <c r="TC245" s="12"/>
      <c r="TD245" s="12"/>
      <c r="TE245" s="12"/>
      <c r="TF245" s="12"/>
      <c r="TG245" s="12"/>
      <c r="TH245" s="12"/>
      <c r="TI245" s="12"/>
      <c r="TJ245" s="12"/>
      <c r="TK245" s="12"/>
      <c r="TL245" s="12"/>
      <c r="TM245" s="12"/>
      <c r="TN245" s="12"/>
      <c r="TO245" s="12"/>
      <c r="TP245" s="12"/>
      <c r="TQ245" s="12"/>
      <c r="TR245" s="12"/>
      <c r="TS245" s="12"/>
      <c r="TT245" s="12"/>
      <c r="TU245" s="12"/>
      <c r="TV245" s="12"/>
      <c r="TW245" s="12"/>
      <c r="TX245" s="12"/>
      <c r="TY245" s="12"/>
      <c r="TZ245" s="12"/>
      <c r="UA245" s="12"/>
      <c r="UB245" s="12"/>
      <c r="UC245" s="12"/>
      <c r="UD245" s="12"/>
      <c r="UE245" s="12"/>
      <c r="UF245" s="12"/>
      <c r="UG245" s="12"/>
      <c r="UH245" s="12"/>
      <c r="UI245" s="12"/>
      <c r="UJ245" s="12"/>
      <c r="UK245" s="12"/>
      <c r="UL245" s="12"/>
      <c r="UM245" s="12"/>
      <c r="UN245" s="12"/>
      <c r="UO245" s="12"/>
      <c r="UP245" s="12"/>
      <c r="UQ245" s="12"/>
      <c r="UR245" s="12"/>
      <c r="US245" s="12"/>
      <c r="UT245" s="12"/>
      <c r="UU245" s="12"/>
      <c r="UV245" s="12"/>
      <c r="UW245" s="12"/>
      <c r="UX245" s="12"/>
      <c r="UY245" s="12"/>
      <c r="UZ245" s="12"/>
      <c r="VA245" s="12"/>
      <c r="VB245" s="12"/>
      <c r="VC245" s="12"/>
      <c r="VD245" s="12"/>
      <c r="VE245" s="12"/>
      <c r="VF245" s="12"/>
      <c r="VG245" s="12"/>
      <c r="VH245" s="12"/>
      <c r="VI245" s="12"/>
      <c r="VJ245" s="12"/>
      <c r="VK245" s="12"/>
      <c r="VL245" s="12"/>
      <c r="VM245" s="12"/>
      <c r="VN245" s="12"/>
      <c r="VO245" s="12"/>
      <c r="VP245" s="12"/>
      <c r="VQ245" s="12"/>
      <c r="VR245" s="12"/>
      <c r="VS245" s="12"/>
      <c r="VT245" s="12"/>
      <c r="VU245" s="12"/>
      <c r="VV245" s="12"/>
      <c r="VW245" s="12"/>
      <c r="VX245" s="12"/>
      <c r="VY245" s="12"/>
      <c r="VZ245" s="12"/>
      <c r="WA245" s="12"/>
      <c r="WB245" s="12"/>
      <c r="WC245" s="12"/>
      <c r="WD245" s="12"/>
      <c r="WE245" s="12"/>
      <c r="WF245" s="12"/>
      <c r="WG245" s="12"/>
      <c r="WH245" s="12"/>
      <c r="WI245" s="12"/>
      <c r="WJ245" s="12"/>
      <c r="WK245" s="12"/>
      <c r="WL245" s="12"/>
      <c r="WM245" s="12"/>
      <c r="WN245" s="12"/>
      <c r="WO245" s="12"/>
      <c r="WP245" s="12"/>
      <c r="WQ245" s="12"/>
      <c r="WR245" s="12"/>
      <c r="WS245" s="12"/>
      <c r="WT245" s="12"/>
      <c r="WU245" s="12"/>
      <c r="WV245" s="12"/>
      <c r="WW245" s="12"/>
      <c r="WX245" s="12"/>
      <c r="WY245" s="12"/>
      <c r="WZ245" s="12"/>
      <c r="XA245" s="12"/>
      <c r="XB245" s="12"/>
      <c r="XC245" s="12"/>
      <c r="XD245" s="12"/>
      <c r="XE245" s="12"/>
      <c r="XF245" s="12"/>
      <c r="XG245" s="12"/>
      <c r="XH245" s="12"/>
      <c r="XI245" s="12"/>
      <c r="XJ245" s="12"/>
      <c r="XK245" s="12"/>
      <c r="XL245" s="12"/>
      <c r="XM245" s="12"/>
      <c r="XN245" s="12"/>
      <c r="XO245" s="12"/>
      <c r="XP245" s="12"/>
      <c r="XQ245" s="12"/>
      <c r="XR245" s="12"/>
      <c r="XS245" s="12"/>
      <c r="XT245" s="12"/>
      <c r="XU245" s="12"/>
      <c r="XV245" s="12"/>
      <c r="XW245" s="12"/>
      <c r="XX245" s="12"/>
      <c r="XY245" s="12"/>
      <c r="XZ245" s="12"/>
      <c r="YA245" s="12"/>
      <c r="YB245" s="12"/>
      <c r="YC245" s="12"/>
      <c r="YD245" s="12"/>
      <c r="YE245" s="12"/>
      <c r="YF245" s="12"/>
      <c r="YG245" s="12"/>
      <c r="YH245" s="12"/>
      <c r="YI245" s="12"/>
      <c r="YJ245" s="12"/>
      <c r="YK245" s="12"/>
      <c r="YL245" s="12"/>
      <c r="YM245" s="12"/>
      <c r="YN245" s="12"/>
      <c r="YO245" s="12"/>
      <c r="YP245" s="12"/>
      <c r="YQ245" s="12"/>
      <c r="YR245" s="12"/>
      <c r="YS245" s="12"/>
      <c r="YT245" s="12"/>
      <c r="YU245" s="12"/>
      <c r="YV245" s="12"/>
      <c r="YW245" s="12"/>
      <c r="YX245" s="12"/>
      <c r="YY245" s="12"/>
      <c r="YZ245" s="12"/>
      <c r="ZA245" s="12"/>
      <c r="ZB245" s="12"/>
      <c r="ZC245" s="12"/>
      <c r="ZD245" s="12"/>
      <c r="ZE245" s="12"/>
      <c r="ZF245" s="12"/>
      <c r="ZG245" s="12"/>
      <c r="ZH245" s="12"/>
      <c r="ZI245" s="12"/>
      <c r="ZJ245" s="12"/>
      <c r="ZK245" s="12"/>
      <c r="ZL245" s="12"/>
      <c r="ZM245" s="12"/>
      <c r="ZN245" s="12"/>
      <c r="ZO245" s="12"/>
      <c r="ZP245" s="12"/>
      <c r="ZQ245" s="12"/>
      <c r="ZR245" s="12"/>
      <c r="ZS245" s="12"/>
      <c r="ZT245" s="12"/>
      <c r="ZU245" s="12"/>
      <c r="ZV245" s="12"/>
      <c r="ZW245" s="12"/>
      <c r="ZX245" s="12"/>
      <c r="ZY245" s="12"/>
      <c r="ZZ245" s="12"/>
      <c r="AAA245" s="12"/>
      <c r="AAB245" s="12"/>
      <c r="AAC245" s="12"/>
      <c r="AAD245" s="12"/>
      <c r="AAE245" s="12"/>
      <c r="AAF245" s="12"/>
      <c r="AAG245" s="12"/>
      <c r="AAH245" s="12"/>
      <c r="AAI245" s="12"/>
      <c r="AAJ245" s="12"/>
      <c r="AAK245" s="12"/>
      <c r="AAL245" s="12"/>
      <c r="AAM245" s="12"/>
      <c r="AAN245" s="12"/>
      <c r="AAO245" s="12"/>
      <c r="AAP245" s="12"/>
      <c r="AAQ245" s="12"/>
      <c r="AAR245" s="12"/>
      <c r="AAS245" s="12"/>
      <c r="AAT245" s="12"/>
      <c r="AAU245" s="12"/>
      <c r="AAV245" s="12"/>
      <c r="AAW245" s="12"/>
      <c r="AAX245" s="12"/>
      <c r="AAY245" s="12"/>
      <c r="AAZ245" s="12"/>
      <c r="ABA245" s="12"/>
      <c r="ABB245" s="12"/>
      <c r="ABC245" s="12"/>
      <c r="ABD245" s="12"/>
      <c r="ABE245" s="12"/>
      <c r="ABF245" s="12"/>
      <c r="ABG245" s="12"/>
      <c r="ABH245" s="12"/>
      <c r="ABI245" s="12"/>
      <c r="ABJ245" s="12"/>
      <c r="ABK245" s="12"/>
      <c r="ABL245" s="12"/>
      <c r="ABM245" s="12"/>
      <c r="ABN245" s="12"/>
      <c r="ABO245" s="12"/>
      <c r="ABP245" s="12"/>
      <c r="ABQ245" s="12"/>
      <c r="ABR245" s="12"/>
      <c r="ABS245" s="12"/>
      <c r="ABT245" s="12"/>
      <c r="ABU245" s="12"/>
      <c r="ABV245" s="12"/>
      <c r="ABW245" s="12"/>
      <c r="ABX245" s="12"/>
      <c r="ABY245" s="12"/>
      <c r="ABZ245" s="12"/>
      <c r="ACA245" s="12"/>
      <c r="ACB245" s="12"/>
      <c r="ACC245" s="12"/>
      <c r="ACD245" s="12"/>
      <c r="ACE245" s="12"/>
      <c r="ACF245" s="12"/>
      <c r="ACG245" s="12"/>
      <c r="ACH245" s="12"/>
      <c r="ACI245" s="12"/>
      <c r="ACJ245" s="12"/>
      <c r="ACK245" s="12"/>
      <c r="ACL245" s="12"/>
      <c r="ACM245" s="12"/>
      <c r="ACN245" s="12"/>
      <c r="ACO245" s="12"/>
      <c r="ACP245" s="12"/>
      <c r="ACQ245" s="12"/>
      <c r="ACR245" s="12"/>
      <c r="ACS245" s="12"/>
      <c r="ACT245" s="12"/>
      <c r="ACU245" s="12"/>
      <c r="ACV245" s="12"/>
      <c r="ACW245" s="12"/>
      <c r="ACX245" s="12"/>
      <c r="ACY245" s="12"/>
      <c r="ACZ245" s="12"/>
      <c r="ADA245" s="12"/>
    </row>
    <row r="246" spans="1:781" s="99" customFormat="1" ht="24" x14ac:dyDescent="0.3">
      <c r="A246" s="64">
        <v>3</v>
      </c>
      <c r="B246" s="44" t="s">
        <v>749</v>
      </c>
      <c r="C246" s="45" t="s">
        <v>273</v>
      </c>
      <c r="D246" s="46" t="s">
        <v>434</v>
      </c>
      <c r="E246" s="46" t="s">
        <v>230</v>
      </c>
      <c r="F246" s="46">
        <v>8</v>
      </c>
      <c r="G246" s="97">
        <v>12300000</v>
      </c>
      <c r="H246" s="46">
        <v>1</v>
      </c>
      <c r="I246" s="46" t="s">
        <v>46</v>
      </c>
      <c r="J246" s="46" t="s">
        <v>82</v>
      </c>
      <c r="K246" s="48">
        <v>1984</v>
      </c>
      <c r="L246" s="106">
        <v>30773</v>
      </c>
      <c r="M246" s="50"/>
      <c r="N246" s="51"/>
      <c r="O246" s="51"/>
      <c r="P246" s="52" t="s">
        <v>601</v>
      </c>
      <c r="Q246" s="53" t="s">
        <v>750</v>
      </c>
      <c r="R246" s="120" t="s">
        <v>432</v>
      </c>
      <c r="S246" s="55" t="str">
        <f t="shared" si="53"/>
        <v>P</v>
      </c>
      <c r="T246" s="56"/>
      <c r="U246" s="56"/>
      <c r="V246" s="56"/>
      <c r="W246" s="56"/>
      <c r="X246" s="56"/>
      <c r="Y246" s="56"/>
      <c r="Z246" s="56"/>
      <c r="AA246" s="12"/>
      <c r="AB246" s="57">
        <f t="shared" si="52"/>
        <v>0</v>
      </c>
      <c r="AC246" s="57">
        <f t="shared" si="54"/>
        <v>0</v>
      </c>
      <c r="AD246" s="57">
        <f t="shared" si="55"/>
        <v>0</v>
      </c>
      <c r="AE246" s="57">
        <f t="shared" si="60"/>
        <v>0</v>
      </c>
      <c r="AF246" s="58"/>
      <c r="AG246" s="58">
        <f t="shared" si="57"/>
        <v>0</v>
      </c>
      <c r="AH246" s="58">
        <f t="shared" si="58"/>
        <v>0</v>
      </c>
      <c r="AI246" s="58">
        <f t="shared" si="59"/>
        <v>0</v>
      </c>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c r="CV246" s="12"/>
      <c r="CW246" s="12"/>
      <c r="CX246" s="12"/>
      <c r="CY246" s="12"/>
      <c r="CZ246" s="12"/>
      <c r="DA246" s="12"/>
      <c r="DB246" s="12"/>
      <c r="DC246" s="12"/>
      <c r="DD246" s="12"/>
      <c r="DE246" s="12"/>
      <c r="DF246" s="12"/>
      <c r="DG246" s="12"/>
      <c r="DH246" s="12"/>
      <c r="DI246" s="12"/>
      <c r="DJ246" s="12"/>
      <c r="DK246" s="12"/>
      <c r="DL246" s="12"/>
      <c r="DM246" s="12"/>
      <c r="DN246" s="12"/>
      <c r="DO246" s="12"/>
      <c r="DP246" s="12"/>
      <c r="DQ246" s="12"/>
      <c r="DR246" s="12"/>
      <c r="DS246" s="12"/>
      <c r="DT246" s="12"/>
      <c r="DU246" s="12"/>
      <c r="DV246" s="12"/>
      <c r="DW246" s="12"/>
      <c r="DX246" s="12"/>
      <c r="DY246" s="12"/>
      <c r="DZ246" s="12"/>
      <c r="EA246" s="12"/>
      <c r="EB246" s="12"/>
      <c r="EC246" s="12"/>
      <c r="ED246" s="12"/>
      <c r="EE246" s="12"/>
      <c r="EF246" s="12"/>
      <c r="EG246" s="12"/>
      <c r="EH246" s="12"/>
      <c r="EI246" s="12"/>
      <c r="EJ246" s="12"/>
      <c r="EK246" s="12"/>
      <c r="EL246" s="12"/>
      <c r="EM246" s="12"/>
      <c r="EN246" s="12"/>
      <c r="EO246" s="12"/>
      <c r="EP246" s="12"/>
      <c r="EQ246" s="12"/>
      <c r="ER246" s="12"/>
      <c r="ES246" s="12"/>
      <c r="ET246" s="12"/>
      <c r="EU246" s="12"/>
      <c r="EV246" s="12"/>
      <c r="EW246" s="12"/>
      <c r="EX246" s="12"/>
      <c r="EY246" s="12"/>
      <c r="EZ246" s="12"/>
      <c r="FA246" s="12"/>
      <c r="FB246" s="12"/>
      <c r="FC246" s="12"/>
      <c r="FD246" s="12"/>
      <c r="FE246" s="12"/>
      <c r="FF246" s="12"/>
      <c r="FG246" s="12"/>
      <c r="FH246" s="12"/>
      <c r="FI246" s="12"/>
      <c r="FJ246" s="12"/>
      <c r="FK246" s="12"/>
      <c r="FL246" s="12"/>
      <c r="FM246" s="12"/>
      <c r="FN246" s="12"/>
      <c r="FO246" s="12"/>
      <c r="FP246" s="12"/>
      <c r="FQ246" s="12"/>
      <c r="FR246" s="12"/>
      <c r="FS246" s="12"/>
      <c r="FT246" s="12"/>
      <c r="FU246" s="12"/>
      <c r="FV246" s="12"/>
      <c r="FW246" s="12"/>
      <c r="FX246" s="12"/>
      <c r="FY246" s="12"/>
      <c r="FZ246" s="12"/>
      <c r="GA246" s="12"/>
      <c r="GB246" s="12"/>
      <c r="GC246" s="12"/>
      <c r="GD246" s="12"/>
      <c r="GE246" s="12"/>
      <c r="GF246" s="12"/>
      <c r="GG246" s="12"/>
      <c r="GH246" s="12"/>
      <c r="GI246" s="12"/>
      <c r="GJ246" s="12"/>
      <c r="GK246" s="12"/>
      <c r="GL246" s="12"/>
      <c r="GM246" s="12"/>
      <c r="GN246" s="12"/>
      <c r="GO246" s="12"/>
      <c r="GP246" s="12"/>
      <c r="GQ246" s="12"/>
      <c r="GR246" s="12"/>
      <c r="GS246" s="12"/>
      <c r="GT246" s="12"/>
      <c r="GU246" s="12"/>
      <c r="GV246" s="12"/>
      <c r="GW246" s="12"/>
      <c r="GX246" s="12"/>
      <c r="GY246" s="12"/>
      <c r="GZ246" s="12"/>
      <c r="HA246" s="12"/>
      <c r="HB246" s="12"/>
      <c r="HC246" s="12"/>
      <c r="HD246" s="12"/>
      <c r="HE246" s="12"/>
      <c r="HF246" s="12"/>
      <c r="HG246" s="12"/>
      <c r="HH246" s="12"/>
      <c r="HI246" s="12"/>
      <c r="HJ246" s="12"/>
      <c r="HK246" s="12"/>
      <c r="HL246" s="12"/>
      <c r="HM246" s="12"/>
      <c r="HN246" s="12"/>
      <c r="HO246" s="12"/>
      <c r="HP246" s="12"/>
      <c r="HQ246" s="12"/>
      <c r="HR246" s="12"/>
      <c r="HS246" s="12"/>
      <c r="HT246" s="12"/>
      <c r="HU246" s="12"/>
      <c r="HV246" s="12"/>
      <c r="HW246" s="12"/>
      <c r="HX246" s="12"/>
      <c r="HY246" s="12"/>
      <c r="HZ246" s="12"/>
      <c r="IA246" s="12"/>
      <c r="IB246" s="12"/>
      <c r="IC246" s="12"/>
      <c r="ID246" s="12"/>
      <c r="IE246" s="12"/>
      <c r="IF246" s="12"/>
      <c r="IG246" s="12"/>
      <c r="IH246" s="12"/>
      <c r="II246" s="12"/>
      <c r="IJ246" s="12"/>
      <c r="IK246" s="12"/>
      <c r="IL246" s="12"/>
      <c r="IM246" s="12"/>
      <c r="IN246" s="12"/>
      <c r="IO246" s="12"/>
      <c r="IP246" s="12"/>
      <c r="IQ246" s="12"/>
      <c r="IR246" s="12"/>
      <c r="IS246" s="12"/>
      <c r="IT246" s="12"/>
      <c r="IU246" s="12"/>
      <c r="IV246" s="12"/>
      <c r="IW246" s="12"/>
      <c r="IX246" s="12"/>
      <c r="IY246" s="12"/>
      <c r="IZ246" s="12"/>
      <c r="JA246" s="12"/>
      <c r="JB246" s="12"/>
      <c r="JC246" s="12"/>
      <c r="JD246" s="12"/>
      <c r="JE246" s="12"/>
      <c r="JF246" s="12"/>
      <c r="JG246" s="12"/>
      <c r="JH246" s="12"/>
      <c r="JI246" s="12"/>
      <c r="JJ246" s="12"/>
      <c r="JK246" s="12"/>
      <c r="JL246" s="12"/>
      <c r="JM246" s="12"/>
      <c r="JN246" s="12"/>
      <c r="JO246" s="12"/>
      <c r="JP246" s="12"/>
      <c r="JQ246" s="12"/>
      <c r="JR246" s="12"/>
      <c r="JS246" s="12"/>
      <c r="JT246" s="12"/>
      <c r="JU246" s="12"/>
      <c r="JV246" s="12"/>
      <c r="JW246" s="12"/>
      <c r="JX246" s="12"/>
      <c r="JY246" s="12"/>
      <c r="JZ246" s="12"/>
      <c r="KA246" s="12"/>
      <c r="KB246" s="12"/>
      <c r="KC246" s="12"/>
      <c r="KD246" s="12"/>
      <c r="KE246" s="12"/>
      <c r="KF246" s="12"/>
      <c r="KG246" s="12"/>
      <c r="KH246" s="12"/>
      <c r="KI246" s="12"/>
      <c r="KJ246" s="12"/>
      <c r="KK246" s="12"/>
      <c r="KL246" s="12"/>
      <c r="KM246" s="12"/>
      <c r="KN246" s="12"/>
      <c r="KO246" s="12"/>
      <c r="KP246" s="12"/>
      <c r="KQ246" s="12"/>
      <c r="KR246" s="12"/>
      <c r="KS246" s="12"/>
      <c r="KT246" s="12"/>
      <c r="KU246" s="12"/>
      <c r="KV246" s="12"/>
      <c r="KW246" s="12"/>
      <c r="KX246" s="12"/>
      <c r="KY246" s="12"/>
      <c r="KZ246" s="12"/>
      <c r="LA246" s="12"/>
      <c r="LB246" s="12"/>
      <c r="LC246" s="12"/>
      <c r="LD246" s="12"/>
      <c r="LE246" s="12"/>
      <c r="LF246" s="12"/>
      <c r="LG246" s="12"/>
      <c r="LH246" s="12"/>
      <c r="LI246" s="12"/>
      <c r="LJ246" s="12"/>
      <c r="LK246" s="12"/>
      <c r="LL246" s="12"/>
      <c r="LM246" s="12"/>
      <c r="LN246" s="12"/>
      <c r="LO246" s="12"/>
      <c r="LP246" s="12"/>
      <c r="LQ246" s="12"/>
      <c r="LR246" s="12"/>
      <c r="LS246" s="12"/>
      <c r="LT246" s="12"/>
      <c r="LU246" s="12"/>
      <c r="LV246" s="12"/>
      <c r="LW246" s="12"/>
      <c r="LX246" s="12"/>
      <c r="LY246" s="12"/>
      <c r="LZ246" s="12"/>
      <c r="MA246" s="12"/>
      <c r="MB246" s="12"/>
      <c r="MC246" s="12"/>
      <c r="MD246" s="12"/>
      <c r="ME246" s="12"/>
      <c r="MF246" s="12"/>
      <c r="MG246" s="12"/>
      <c r="MH246" s="12"/>
      <c r="MI246" s="12"/>
      <c r="MJ246" s="12"/>
      <c r="MK246" s="12"/>
      <c r="ML246" s="12"/>
      <c r="MM246" s="12"/>
      <c r="MN246" s="12"/>
      <c r="MO246" s="12"/>
      <c r="MP246" s="12"/>
      <c r="MQ246" s="12"/>
      <c r="MR246" s="12"/>
      <c r="MS246" s="12"/>
      <c r="MT246" s="12"/>
      <c r="MU246" s="12"/>
      <c r="MV246" s="12"/>
      <c r="MW246" s="12"/>
      <c r="MX246" s="12"/>
      <c r="MY246" s="12"/>
      <c r="MZ246" s="12"/>
      <c r="NA246" s="12"/>
      <c r="NB246" s="12"/>
      <c r="NC246" s="12"/>
      <c r="ND246" s="12"/>
      <c r="NE246" s="12"/>
      <c r="NF246" s="12"/>
      <c r="NG246" s="12"/>
      <c r="NH246" s="12"/>
      <c r="NI246" s="12"/>
      <c r="NJ246" s="12"/>
      <c r="NK246" s="12"/>
      <c r="NL246" s="12"/>
      <c r="NM246" s="12"/>
      <c r="NN246" s="12"/>
      <c r="NO246" s="12"/>
      <c r="NP246" s="12"/>
      <c r="NQ246" s="12"/>
      <c r="NR246" s="12"/>
      <c r="NS246" s="12"/>
      <c r="NT246" s="12"/>
      <c r="NU246" s="12"/>
      <c r="NV246" s="12"/>
      <c r="NW246" s="12"/>
      <c r="NX246" s="12"/>
      <c r="NY246" s="12"/>
      <c r="NZ246" s="12"/>
      <c r="OA246" s="12"/>
      <c r="OB246" s="12"/>
      <c r="OC246" s="12"/>
      <c r="OD246" s="12"/>
      <c r="OE246" s="12"/>
      <c r="OF246" s="12"/>
      <c r="OG246" s="12"/>
      <c r="OH246" s="12"/>
      <c r="OI246" s="12"/>
      <c r="OJ246" s="12"/>
      <c r="OK246" s="12"/>
      <c r="OL246" s="12"/>
      <c r="OM246" s="12"/>
      <c r="ON246" s="12"/>
      <c r="OO246" s="12"/>
      <c r="OP246" s="12"/>
      <c r="OQ246" s="12"/>
      <c r="OR246" s="12"/>
      <c r="OS246" s="12"/>
      <c r="OT246" s="12"/>
      <c r="OU246" s="12"/>
      <c r="OV246" s="12"/>
      <c r="OW246" s="12"/>
      <c r="OX246" s="12"/>
      <c r="OY246" s="12"/>
      <c r="OZ246" s="12"/>
      <c r="PA246" s="12"/>
      <c r="PB246" s="12"/>
      <c r="PC246" s="12"/>
      <c r="PD246" s="12"/>
      <c r="PE246" s="12"/>
      <c r="PF246" s="12"/>
      <c r="PG246" s="12"/>
      <c r="PH246" s="12"/>
      <c r="PI246" s="12"/>
      <c r="PJ246" s="12"/>
      <c r="PK246" s="12"/>
      <c r="PL246" s="12"/>
      <c r="PM246" s="12"/>
      <c r="PN246" s="12"/>
      <c r="PO246" s="12"/>
      <c r="PP246" s="12"/>
      <c r="PQ246" s="12"/>
      <c r="PR246" s="12"/>
      <c r="PS246" s="12"/>
      <c r="PT246" s="12"/>
      <c r="PU246" s="12"/>
      <c r="PV246" s="12"/>
      <c r="PW246" s="12"/>
      <c r="PX246" s="12"/>
      <c r="PY246" s="12"/>
      <c r="PZ246" s="12"/>
      <c r="QA246" s="12"/>
      <c r="QB246" s="12"/>
      <c r="QC246" s="12"/>
      <c r="QD246" s="12"/>
      <c r="QE246" s="12"/>
      <c r="QF246" s="12"/>
      <c r="QG246" s="12"/>
      <c r="QH246" s="12"/>
      <c r="QI246" s="12"/>
      <c r="QJ246" s="12"/>
      <c r="QK246" s="12"/>
      <c r="QL246" s="12"/>
      <c r="QM246" s="12"/>
      <c r="QN246" s="12"/>
      <c r="QO246" s="12"/>
      <c r="QP246" s="12"/>
      <c r="QQ246" s="12"/>
      <c r="QR246" s="12"/>
      <c r="QS246" s="12"/>
      <c r="QT246" s="12"/>
      <c r="QU246" s="12"/>
      <c r="QV246" s="12"/>
      <c r="QW246" s="12"/>
      <c r="QX246" s="12"/>
      <c r="QY246" s="12"/>
      <c r="QZ246" s="12"/>
      <c r="RA246" s="12"/>
      <c r="RB246" s="12"/>
      <c r="RC246" s="12"/>
      <c r="RD246" s="12"/>
      <c r="RE246" s="12"/>
      <c r="RF246" s="12"/>
      <c r="RG246" s="12"/>
      <c r="RH246" s="12"/>
      <c r="RI246" s="12"/>
      <c r="RJ246" s="12"/>
      <c r="RK246" s="12"/>
      <c r="RL246" s="12"/>
      <c r="RM246" s="12"/>
      <c r="RN246" s="12"/>
      <c r="RO246" s="12"/>
      <c r="RP246" s="12"/>
      <c r="RQ246" s="12"/>
      <c r="RR246" s="12"/>
      <c r="RS246" s="12"/>
      <c r="RT246" s="12"/>
      <c r="RU246" s="12"/>
      <c r="RV246" s="12"/>
      <c r="RW246" s="12"/>
      <c r="RX246" s="12"/>
      <c r="RY246" s="12"/>
      <c r="RZ246" s="12"/>
      <c r="SA246" s="12"/>
      <c r="SB246" s="12"/>
      <c r="SC246" s="12"/>
      <c r="SD246" s="12"/>
      <c r="SE246" s="12"/>
      <c r="SF246" s="12"/>
      <c r="SG246" s="12"/>
      <c r="SH246" s="12"/>
      <c r="SI246" s="12"/>
      <c r="SJ246" s="12"/>
      <c r="SK246" s="12"/>
      <c r="SL246" s="12"/>
      <c r="SM246" s="12"/>
      <c r="SN246" s="12"/>
      <c r="SO246" s="12"/>
      <c r="SP246" s="12"/>
      <c r="SQ246" s="12"/>
      <c r="SR246" s="12"/>
      <c r="SS246" s="12"/>
      <c r="ST246" s="12"/>
      <c r="SU246" s="12"/>
      <c r="SV246" s="12"/>
      <c r="SW246" s="12"/>
      <c r="SX246" s="12"/>
      <c r="SY246" s="12"/>
      <c r="SZ246" s="12"/>
      <c r="TA246" s="12"/>
      <c r="TB246" s="12"/>
      <c r="TC246" s="12"/>
      <c r="TD246" s="12"/>
      <c r="TE246" s="12"/>
      <c r="TF246" s="12"/>
      <c r="TG246" s="12"/>
      <c r="TH246" s="12"/>
      <c r="TI246" s="12"/>
      <c r="TJ246" s="12"/>
      <c r="TK246" s="12"/>
      <c r="TL246" s="12"/>
      <c r="TM246" s="12"/>
      <c r="TN246" s="12"/>
      <c r="TO246" s="12"/>
      <c r="TP246" s="12"/>
      <c r="TQ246" s="12"/>
      <c r="TR246" s="12"/>
      <c r="TS246" s="12"/>
      <c r="TT246" s="12"/>
      <c r="TU246" s="12"/>
      <c r="TV246" s="12"/>
      <c r="TW246" s="12"/>
      <c r="TX246" s="12"/>
      <c r="TY246" s="12"/>
      <c r="TZ246" s="12"/>
      <c r="UA246" s="12"/>
      <c r="UB246" s="12"/>
      <c r="UC246" s="12"/>
      <c r="UD246" s="12"/>
      <c r="UE246" s="12"/>
      <c r="UF246" s="12"/>
      <c r="UG246" s="12"/>
      <c r="UH246" s="12"/>
      <c r="UI246" s="12"/>
      <c r="UJ246" s="12"/>
      <c r="UK246" s="12"/>
      <c r="UL246" s="12"/>
      <c r="UM246" s="12"/>
      <c r="UN246" s="12"/>
      <c r="UO246" s="12"/>
      <c r="UP246" s="12"/>
      <c r="UQ246" s="12"/>
      <c r="UR246" s="12"/>
      <c r="US246" s="12"/>
      <c r="UT246" s="12"/>
      <c r="UU246" s="12"/>
      <c r="UV246" s="12"/>
      <c r="UW246" s="12"/>
      <c r="UX246" s="12"/>
      <c r="UY246" s="12"/>
      <c r="UZ246" s="12"/>
      <c r="VA246" s="12"/>
      <c r="VB246" s="12"/>
      <c r="VC246" s="12"/>
      <c r="VD246" s="12"/>
      <c r="VE246" s="12"/>
      <c r="VF246" s="12"/>
      <c r="VG246" s="12"/>
      <c r="VH246" s="12"/>
      <c r="VI246" s="12"/>
      <c r="VJ246" s="12"/>
      <c r="VK246" s="12"/>
      <c r="VL246" s="12"/>
      <c r="VM246" s="12"/>
      <c r="VN246" s="12"/>
      <c r="VO246" s="12"/>
      <c r="VP246" s="12"/>
      <c r="VQ246" s="12"/>
      <c r="VR246" s="12"/>
      <c r="VS246" s="12"/>
      <c r="VT246" s="12"/>
      <c r="VU246" s="12"/>
      <c r="VV246" s="12"/>
      <c r="VW246" s="12"/>
      <c r="VX246" s="12"/>
      <c r="VY246" s="12"/>
      <c r="VZ246" s="12"/>
      <c r="WA246" s="12"/>
      <c r="WB246" s="12"/>
      <c r="WC246" s="12"/>
      <c r="WD246" s="12"/>
      <c r="WE246" s="12"/>
      <c r="WF246" s="12"/>
      <c r="WG246" s="12"/>
      <c r="WH246" s="12"/>
      <c r="WI246" s="12"/>
      <c r="WJ246" s="12"/>
      <c r="WK246" s="12"/>
      <c r="WL246" s="12"/>
      <c r="WM246" s="12"/>
      <c r="WN246" s="12"/>
      <c r="WO246" s="12"/>
      <c r="WP246" s="12"/>
      <c r="WQ246" s="12"/>
      <c r="WR246" s="12"/>
      <c r="WS246" s="12"/>
      <c r="WT246" s="12"/>
      <c r="WU246" s="12"/>
      <c r="WV246" s="12"/>
      <c r="WW246" s="12"/>
      <c r="WX246" s="12"/>
      <c r="WY246" s="12"/>
      <c r="WZ246" s="12"/>
      <c r="XA246" s="12"/>
      <c r="XB246" s="12"/>
      <c r="XC246" s="12"/>
      <c r="XD246" s="12"/>
      <c r="XE246" s="12"/>
      <c r="XF246" s="12"/>
      <c r="XG246" s="12"/>
      <c r="XH246" s="12"/>
      <c r="XI246" s="12"/>
      <c r="XJ246" s="12"/>
      <c r="XK246" s="12"/>
      <c r="XL246" s="12"/>
      <c r="XM246" s="12"/>
      <c r="XN246" s="12"/>
      <c r="XO246" s="12"/>
      <c r="XP246" s="12"/>
      <c r="XQ246" s="12"/>
      <c r="XR246" s="12"/>
      <c r="XS246" s="12"/>
      <c r="XT246" s="12"/>
      <c r="XU246" s="12"/>
      <c r="XV246" s="12"/>
      <c r="XW246" s="12"/>
      <c r="XX246" s="12"/>
      <c r="XY246" s="12"/>
      <c r="XZ246" s="12"/>
      <c r="YA246" s="12"/>
      <c r="YB246" s="12"/>
      <c r="YC246" s="12"/>
      <c r="YD246" s="12"/>
      <c r="YE246" s="12"/>
      <c r="YF246" s="12"/>
      <c r="YG246" s="12"/>
      <c r="YH246" s="12"/>
      <c r="YI246" s="12"/>
      <c r="YJ246" s="12"/>
      <c r="YK246" s="12"/>
      <c r="YL246" s="12"/>
      <c r="YM246" s="12"/>
      <c r="YN246" s="12"/>
      <c r="YO246" s="12"/>
      <c r="YP246" s="12"/>
      <c r="YQ246" s="12"/>
      <c r="YR246" s="12"/>
      <c r="YS246" s="12"/>
      <c r="YT246" s="12"/>
      <c r="YU246" s="12"/>
      <c r="YV246" s="12"/>
      <c r="YW246" s="12"/>
      <c r="YX246" s="12"/>
      <c r="YY246" s="12"/>
      <c r="YZ246" s="12"/>
      <c r="ZA246" s="12"/>
      <c r="ZB246" s="12"/>
      <c r="ZC246" s="12"/>
      <c r="ZD246" s="12"/>
      <c r="ZE246" s="12"/>
      <c r="ZF246" s="12"/>
      <c r="ZG246" s="12"/>
      <c r="ZH246" s="12"/>
      <c r="ZI246" s="12"/>
      <c r="ZJ246" s="12"/>
      <c r="ZK246" s="12"/>
      <c r="ZL246" s="12"/>
      <c r="ZM246" s="12"/>
      <c r="ZN246" s="12"/>
      <c r="ZO246" s="12"/>
      <c r="ZP246" s="12"/>
      <c r="ZQ246" s="12"/>
      <c r="ZR246" s="12"/>
      <c r="ZS246" s="12"/>
      <c r="ZT246" s="12"/>
      <c r="ZU246" s="12"/>
      <c r="ZV246" s="12"/>
      <c r="ZW246" s="12"/>
      <c r="ZX246" s="12"/>
      <c r="ZY246" s="12"/>
      <c r="ZZ246" s="12"/>
      <c r="AAA246" s="12"/>
      <c r="AAB246" s="12"/>
      <c r="AAC246" s="12"/>
      <c r="AAD246" s="12"/>
      <c r="AAE246" s="12"/>
      <c r="AAF246" s="12"/>
      <c r="AAG246" s="12"/>
      <c r="AAH246" s="12"/>
      <c r="AAI246" s="12"/>
      <c r="AAJ246" s="12"/>
      <c r="AAK246" s="12"/>
      <c r="AAL246" s="12"/>
      <c r="AAM246" s="12"/>
      <c r="AAN246" s="12"/>
      <c r="AAO246" s="12"/>
      <c r="AAP246" s="12"/>
      <c r="AAQ246" s="12"/>
      <c r="AAR246" s="12"/>
      <c r="AAS246" s="12"/>
      <c r="AAT246" s="12"/>
      <c r="AAU246" s="12"/>
      <c r="AAV246" s="12"/>
      <c r="AAW246" s="12"/>
      <c r="AAX246" s="12"/>
      <c r="AAY246" s="12"/>
      <c r="AAZ246" s="12"/>
      <c r="ABA246" s="12"/>
      <c r="ABB246" s="12"/>
      <c r="ABC246" s="12"/>
      <c r="ABD246" s="12"/>
      <c r="ABE246" s="12"/>
      <c r="ABF246" s="12"/>
      <c r="ABG246" s="12"/>
      <c r="ABH246" s="12"/>
      <c r="ABI246" s="12"/>
      <c r="ABJ246" s="12"/>
      <c r="ABK246" s="12"/>
      <c r="ABL246" s="12"/>
      <c r="ABM246" s="12"/>
      <c r="ABN246" s="12"/>
      <c r="ABO246" s="12"/>
      <c r="ABP246" s="12"/>
      <c r="ABQ246" s="12"/>
      <c r="ABR246" s="12"/>
      <c r="ABS246" s="12"/>
      <c r="ABT246" s="12"/>
      <c r="ABU246" s="12"/>
      <c r="ABV246" s="12"/>
      <c r="ABW246" s="12"/>
      <c r="ABX246" s="12"/>
      <c r="ABY246" s="12"/>
      <c r="ABZ246" s="12"/>
      <c r="ACA246" s="12"/>
      <c r="ACB246" s="12"/>
      <c r="ACC246" s="12"/>
      <c r="ACD246" s="12"/>
      <c r="ACE246" s="12"/>
      <c r="ACF246" s="12"/>
      <c r="ACG246" s="12"/>
      <c r="ACH246" s="12"/>
      <c r="ACI246" s="12"/>
      <c r="ACJ246" s="12"/>
      <c r="ACK246" s="12"/>
      <c r="ACL246" s="12"/>
      <c r="ACM246" s="12"/>
      <c r="ACN246" s="12"/>
      <c r="ACO246" s="12"/>
      <c r="ACP246" s="12"/>
      <c r="ACQ246" s="12"/>
      <c r="ACR246" s="12"/>
      <c r="ACS246" s="12"/>
      <c r="ACT246" s="12"/>
      <c r="ACU246" s="12"/>
      <c r="ACV246" s="12"/>
      <c r="ACW246" s="12"/>
      <c r="ACX246" s="12"/>
      <c r="ACY246" s="12"/>
      <c r="ACZ246" s="12"/>
      <c r="ADA246" s="12"/>
    </row>
    <row r="247" spans="1:781" s="99" customFormat="1" ht="36" x14ac:dyDescent="0.3">
      <c r="A247" s="64">
        <v>3</v>
      </c>
      <c r="B247" s="44" t="s">
        <v>751</v>
      </c>
      <c r="C247" s="45" t="s">
        <v>155</v>
      </c>
      <c r="D247" s="46" t="s">
        <v>212</v>
      </c>
      <c r="E247" s="46" t="s">
        <v>752</v>
      </c>
      <c r="F247" s="46">
        <v>32</v>
      </c>
      <c r="G247" s="97">
        <v>80000000</v>
      </c>
      <c r="H247" s="46">
        <v>1</v>
      </c>
      <c r="I247" s="46" t="s">
        <v>41</v>
      </c>
      <c r="J247" s="46" t="s">
        <v>82</v>
      </c>
      <c r="K247" s="48">
        <v>1984</v>
      </c>
      <c r="L247" s="49">
        <v>30696</v>
      </c>
      <c r="M247" s="68">
        <v>0</v>
      </c>
      <c r="N247" s="51"/>
      <c r="O247" s="51"/>
      <c r="P247" s="52" t="s">
        <v>601</v>
      </c>
      <c r="Q247" s="53" t="s">
        <v>753</v>
      </c>
      <c r="R247" s="54"/>
      <c r="S247" s="55" t="str">
        <f t="shared" si="53"/>
        <v>Fe</v>
      </c>
      <c r="T247" s="56"/>
      <c r="U247" s="56"/>
      <c r="V247" s="56"/>
      <c r="W247" s="56"/>
      <c r="X247" s="56"/>
      <c r="Y247" s="56"/>
      <c r="Z247" s="56"/>
      <c r="AA247" s="12"/>
      <c r="AB247" s="57">
        <f t="shared" si="52"/>
        <v>0</v>
      </c>
      <c r="AC247" s="57">
        <f t="shared" si="54"/>
        <v>0</v>
      </c>
      <c r="AD247" s="57">
        <f t="shared" si="55"/>
        <v>0</v>
      </c>
      <c r="AE247" s="57">
        <f t="shared" si="60"/>
        <v>0</v>
      </c>
      <c r="AF247" s="58"/>
      <c r="AG247" s="58">
        <f t="shared" si="57"/>
        <v>0</v>
      </c>
      <c r="AH247" s="58">
        <f t="shared" si="58"/>
        <v>0</v>
      </c>
      <c r="AI247" s="58">
        <f t="shared" si="59"/>
        <v>0</v>
      </c>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c r="CV247" s="12"/>
      <c r="CW247" s="12"/>
      <c r="CX247" s="12"/>
      <c r="CY247" s="12"/>
      <c r="CZ247" s="12"/>
      <c r="DA247" s="12"/>
      <c r="DB247" s="12"/>
      <c r="DC247" s="12"/>
      <c r="DD247" s="12"/>
      <c r="DE247" s="12"/>
      <c r="DF247" s="12"/>
      <c r="DG247" s="12"/>
      <c r="DH247" s="12"/>
      <c r="DI247" s="12"/>
      <c r="DJ247" s="12"/>
      <c r="DK247" s="12"/>
      <c r="DL247" s="12"/>
      <c r="DM247" s="12"/>
      <c r="DN247" s="12"/>
      <c r="DO247" s="12"/>
      <c r="DP247" s="12"/>
      <c r="DQ247" s="12"/>
      <c r="DR247" s="12"/>
      <c r="DS247" s="12"/>
      <c r="DT247" s="12"/>
      <c r="DU247" s="12"/>
      <c r="DV247" s="12"/>
      <c r="DW247" s="12"/>
      <c r="DX247" s="12"/>
      <c r="DY247" s="12"/>
      <c r="DZ247" s="12"/>
      <c r="EA247" s="12"/>
      <c r="EB247" s="12"/>
      <c r="EC247" s="12"/>
      <c r="ED247" s="12"/>
      <c r="EE247" s="12"/>
      <c r="EF247" s="12"/>
      <c r="EG247" s="12"/>
      <c r="EH247" s="12"/>
      <c r="EI247" s="12"/>
      <c r="EJ247" s="12"/>
      <c r="EK247" s="12"/>
      <c r="EL247" s="12"/>
      <c r="EM247" s="12"/>
      <c r="EN247" s="12"/>
      <c r="EO247" s="12"/>
      <c r="EP247" s="12"/>
      <c r="EQ247" s="12"/>
      <c r="ER247" s="12"/>
      <c r="ES247" s="12"/>
      <c r="ET247" s="12"/>
      <c r="EU247" s="12"/>
      <c r="EV247" s="12"/>
      <c r="EW247" s="12"/>
      <c r="EX247" s="12"/>
      <c r="EY247" s="12"/>
      <c r="EZ247" s="12"/>
      <c r="FA247" s="12"/>
      <c r="FB247" s="12"/>
      <c r="FC247" s="12"/>
      <c r="FD247" s="12"/>
      <c r="FE247" s="12"/>
      <c r="FF247" s="12"/>
      <c r="FG247" s="12"/>
      <c r="FH247" s="12"/>
      <c r="FI247" s="12"/>
      <c r="FJ247" s="12"/>
      <c r="FK247" s="12"/>
      <c r="FL247" s="12"/>
      <c r="FM247" s="12"/>
      <c r="FN247" s="12"/>
      <c r="FO247" s="12"/>
      <c r="FP247" s="12"/>
      <c r="FQ247" s="12"/>
      <c r="FR247" s="12"/>
      <c r="FS247" s="12"/>
      <c r="FT247" s="12"/>
      <c r="FU247" s="12"/>
      <c r="FV247" s="12"/>
      <c r="FW247" s="12"/>
      <c r="FX247" s="12"/>
      <c r="FY247" s="12"/>
      <c r="FZ247" s="12"/>
      <c r="GA247" s="12"/>
      <c r="GB247" s="12"/>
      <c r="GC247" s="12"/>
      <c r="GD247" s="12"/>
      <c r="GE247" s="12"/>
      <c r="GF247" s="12"/>
      <c r="GG247" s="12"/>
      <c r="GH247" s="12"/>
      <c r="GI247" s="12"/>
      <c r="GJ247" s="12"/>
      <c r="GK247" s="12"/>
      <c r="GL247" s="12"/>
      <c r="GM247" s="12"/>
      <c r="GN247" s="12"/>
      <c r="GO247" s="12"/>
      <c r="GP247" s="12"/>
      <c r="GQ247" s="12"/>
      <c r="GR247" s="12"/>
      <c r="GS247" s="12"/>
      <c r="GT247" s="12"/>
      <c r="GU247" s="12"/>
      <c r="GV247" s="12"/>
      <c r="GW247" s="12"/>
      <c r="GX247" s="12"/>
      <c r="GY247" s="12"/>
      <c r="GZ247" s="12"/>
      <c r="HA247" s="12"/>
      <c r="HB247" s="12"/>
      <c r="HC247" s="12"/>
      <c r="HD247" s="12"/>
      <c r="HE247" s="12"/>
      <c r="HF247" s="12"/>
      <c r="HG247" s="12"/>
      <c r="HH247" s="12"/>
      <c r="HI247" s="12"/>
      <c r="HJ247" s="12"/>
      <c r="HK247" s="12"/>
      <c r="HL247" s="12"/>
      <c r="HM247" s="12"/>
      <c r="HN247" s="12"/>
      <c r="HO247" s="12"/>
      <c r="HP247" s="12"/>
      <c r="HQ247" s="12"/>
      <c r="HR247" s="12"/>
      <c r="HS247" s="12"/>
      <c r="HT247" s="12"/>
      <c r="HU247" s="12"/>
      <c r="HV247" s="12"/>
      <c r="HW247" s="12"/>
      <c r="HX247" s="12"/>
      <c r="HY247" s="12"/>
      <c r="HZ247" s="12"/>
      <c r="IA247" s="12"/>
      <c r="IB247" s="12"/>
      <c r="IC247" s="12"/>
      <c r="ID247" s="12"/>
      <c r="IE247" s="12"/>
      <c r="IF247" s="12"/>
      <c r="IG247" s="12"/>
      <c r="IH247" s="12"/>
      <c r="II247" s="12"/>
      <c r="IJ247" s="12"/>
      <c r="IK247" s="12"/>
      <c r="IL247" s="12"/>
      <c r="IM247" s="12"/>
      <c r="IN247" s="12"/>
      <c r="IO247" s="12"/>
      <c r="IP247" s="12"/>
      <c r="IQ247" s="12"/>
      <c r="IR247" s="12"/>
      <c r="IS247" s="12"/>
      <c r="IT247" s="12"/>
      <c r="IU247" s="12"/>
      <c r="IV247" s="12"/>
      <c r="IW247" s="12"/>
      <c r="IX247" s="12"/>
      <c r="IY247" s="12"/>
      <c r="IZ247" s="12"/>
      <c r="JA247" s="12"/>
      <c r="JB247" s="12"/>
      <c r="JC247" s="12"/>
      <c r="JD247" s="12"/>
      <c r="JE247" s="12"/>
      <c r="JF247" s="12"/>
      <c r="JG247" s="12"/>
      <c r="JH247" s="12"/>
      <c r="JI247" s="12"/>
      <c r="JJ247" s="12"/>
      <c r="JK247" s="12"/>
      <c r="JL247" s="12"/>
      <c r="JM247" s="12"/>
      <c r="JN247" s="12"/>
      <c r="JO247" s="12"/>
      <c r="JP247" s="12"/>
      <c r="JQ247" s="12"/>
      <c r="JR247" s="12"/>
      <c r="JS247" s="12"/>
      <c r="JT247" s="12"/>
      <c r="JU247" s="12"/>
      <c r="JV247" s="12"/>
      <c r="JW247" s="12"/>
      <c r="JX247" s="12"/>
      <c r="JY247" s="12"/>
      <c r="JZ247" s="12"/>
      <c r="KA247" s="12"/>
      <c r="KB247" s="12"/>
      <c r="KC247" s="12"/>
      <c r="KD247" s="12"/>
      <c r="KE247" s="12"/>
      <c r="KF247" s="12"/>
      <c r="KG247" s="12"/>
      <c r="KH247" s="12"/>
      <c r="KI247" s="12"/>
      <c r="KJ247" s="12"/>
      <c r="KK247" s="12"/>
      <c r="KL247" s="12"/>
      <c r="KM247" s="12"/>
      <c r="KN247" s="12"/>
      <c r="KO247" s="12"/>
      <c r="KP247" s="12"/>
      <c r="KQ247" s="12"/>
      <c r="KR247" s="12"/>
      <c r="KS247" s="12"/>
      <c r="KT247" s="12"/>
      <c r="KU247" s="12"/>
      <c r="KV247" s="12"/>
      <c r="KW247" s="12"/>
      <c r="KX247" s="12"/>
      <c r="KY247" s="12"/>
      <c r="KZ247" s="12"/>
      <c r="LA247" s="12"/>
      <c r="LB247" s="12"/>
      <c r="LC247" s="12"/>
      <c r="LD247" s="12"/>
      <c r="LE247" s="12"/>
      <c r="LF247" s="12"/>
      <c r="LG247" s="12"/>
      <c r="LH247" s="12"/>
      <c r="LI247" s="12"/>
      <c r="LJ247" s="12"/>
      <c r="LK247" s="12"/>
      <c r="LL247" s="12"/>
      <c r="LM247" s="12"/>
      <c r="LN247" s="12"/>
      <c r="LO247" s="12"/>
      <c r="LP247" s="12"/>
      <c r="LQ247" s="12"/>
      <c r="LR247" s="12"/>
      <c r="LS247" s="12"/>
      <c r="LT247" s="12"/>
      <c r="LU247" s="12"/>
      <c r="LV247" s="12"/>
      <c r="LW247" s="12"/>
      <c r="LX247" s="12"/>
      <c r="LY247" s="12"/>
      <c r="LZ247" s="12"/>
      <c r="MA247" s="12"/>
      <c r="MB247" s="12"/>
      <c r="MC247" s="12"/>
      <c r="MD247" s="12"/>
      <c r="ME247" s="12"/>
      <c r="MF247" s="12"/>
      <c r="MG247" s="12"/>
      <c r="MH247" s="12"/>
      <c r="MI247" s="12"/>
      <c r="MJ247" s="12"/>
      <c r="MK247" s="12"/>
      <c r="ML247" s="12"/>
      <c r="MM247" s="12"/>
      <c r="MN247" s="12"/>
      <c r="MO247" s="12"/>
      <c r="MP247" s="12"/>
      <c r="MQ247" s="12"/>
      <c r="MR247" s="12"/>
      <c r="MS247" s="12"/>
      <c r="MT247" s="12"/>
      <c r="MU247" s="12"/>
      <c r="MV247" s="12"/>
      <c r="MW247" s="12"/>
      <c r="MX247" s="12"/>
      <c r="MY247" s="12"/>
      <c r="MZ247" s="12"/>
      <c r="NA247" s="12"/>
      <c r="NB247" s="12"/>
      <c r="NC247" s="12"/>
      <c r="ND247" s="12"/>
      <c r="NE247" s="12"/>
      <c r="NF247" s="12"/>
      <c r="NG247" s="12"/>
      <c r="NH247" s="12"/>
      <c r="NI247" s="12"/>
      <c r="NJ247" s="12"/>
      <c r="NK247" s="12"/>
      <c r="NL247" s="12"/>
      <c r="NM247" s="12"/>
      <c r="NN247" s="12"/>
      <c r="NO247" s="12"/>
      <c r="NP247" s="12"/>
      <c r="NQ247" s="12"/>
      <c r="NR247" s="12"/>
      <c r="NS247" s="12"/>
      <c r="NT247" s="12"/>
      <c r="NU247" s="12"/>
      <c r="NV247" s="12"/>
      <c r="NW247" s="12"/>
      <c r="NX247" s="12"/>
      <c r="NY247" s="12"/>
      <c r="NZ247" s="12"/>
      <c r="OA247" s="12"/>
      <c r="OB247" s="12"/>
      <c r="OC247" s="12"/>
      <c r="OD247" s="12"/>
      <c r="OE247" s="12"/>
      <c r="OF247" s="12"/>
      <c r="OG247" s="12"/>
      <c r="OH247" s="12"/>
      <c r="OI247" s="12"/>
      <c r="OJ247" s="12"/>
      <c r="OK247" s="12"/>
      <c r="OL247" s="12"/>
      <c r="OM247" s="12"/>
      <c r="ON247" s="12"/>
      <c r="OO247" s="12"/>
      <c r="OP247" s="12"/>
      <c r="OQ247" s="12"/>
      <c r="OR247" s="12"/>
      <c r="OS247" s="12"/>
      <c r="OT247" s="12"/>
      <c r="OU247" s="12"/>
      <c r="OV247" s="12"/>
      <c r="OW247" s="12"/>
      <c r="OX247" s="12"/>
      <c r="OY247" s="12"/>
      <c r="OZ247" s="12"/>
      <c r="PA247" s="12"/>
      <c r="PB247" s="12"/>
      <c r="PC247" s="12"/>
      <c r="PD247" s="12"/>
      <c r="PE247" s="12"/>
      <c r="PF247" s="12"/>
      <c r="PG247" s="12"/>
      <c r="PH247" s="12"/>
      <c r="PI247" s="12"/>
      <c r="PJ247" s="12"/>
      <c r="PK247" s="12"/>
      <c r="PL247" s="12"/>
      <c r="PM247" s="12"/>
      <c r="PN247" s="12"/>
      <c r="PO247" s="12"/>
      <c r="PP247" s="12"/>
      <c r="PQ247" s="12"/>
      <c r="PR247" s="12"/>
      <c r="PS247" s="12"/>
      <c r="PT247" s="12"/>
      <c r="PU247" s="12"/>
      <c r="PV247" s="12"/>
      <c r="PW247" s="12"/>
      <c r="PX247" s="12"/>
      <c r="PY247" s="12"/>
      <c r="PZ247" s="12"/>
      <c r="QA247" s="12"/>
      <c r="QB247" s="12"/>
      <c r="QC247" s="12"/>
      <c r="QD247" s="12"/>
      <c r="QE247" s="12"/>
      <c r="QF247" s="12"/>
      <c r="QG247" s="12"/>
      <c r="QH247" s="12"/>
      <c r="QI247" s="12"/>
      <c r="QJ247" s="12"/>
      <c r="QK247" s="12"/>
      <c r="QL247" s="12"/>
      <c r="QM247" s="12"/>
      <c r="QN247" s="12"/>
      <c r="QO247" s="12"/>
      <c r="QP247" s="12"/>
      <c r="QQ247" s="12"/>
      <c r="QR247" s="12"/>
      <c r="QS247" s="12"/>
      <c r="QT247" s="12"/>
      <c r="QU247" s="12"/>
      <c r="QV247" s="12"/>
      <c r="QW247" s="12"/>
      <c r="QX247" s="12"/>
      <c r="QY247" s="12"/>
      <c r="QZ247" s="12"/>
      <c r="RA247" s="12"/>
      <c r="RB247" s="12"/>
      <c r="RC247" s="12"/>
      <c r="RD247" s="12"/>
      <c r="RE247" s="12"/>
      <c r="RF247" s="12"/>
      <c r="RG247" s="12"/>
      <c r="RH247" s="12"/>
      <c r="RI247" s="12"/>
      <c r="RJ247" s="12"/>
      <c r="RK247" s="12"/>
      <c r="RL247" s="12"/>
      <c r="RM247" s="12"/>
      <c r="RN247" s="12"/>
      <c r="RO247" s="12"/>
      <c r="RP247" s="12"/>
      <c r="RQ247" s="12"/>
      <c r="RR247" s="12"/>
      <c r="RS247" s="12"/>
      <c r="RT247" s="12"/>
      <c r="RU247" s="12"/>
      <c r="RV247" s="12"/>
      <c r="RW247" s="12"/>
      <c r="RX247" s="12"/>
      <c r="RY247" s="12"/>
      <c r="RZ247" s="12"/>
      <c r="SA247" s="12"/>
      <c r="SB247" s="12"/>
      <c r="SC247" s="12"/>
      <c r="SD247" s="12"/>
      <c r="SE247" s="12"/>
      <c r="SF247" s="12"/>
      <c r="SG247" s="12"/>
      <c r="SH247" s="12"/>
      <c r="SI247" s="12"/>
      <c r="SJ247" s="12"/>
      <c r="SK247" s="12"/>
      <c r="SL247" s="12"/>
      <c r="SM247" s="12"/>
      <c r="SN247" s="12"/>
      <c r="SO247" s="12"/>
      <c r="SP247" s="12"/>
      <c r="SQ247" s="12"/>
      <c r="SR247" s="12"/>
      <c r="SS247" s="12"/>
      <c r="ST247" s="12"/>
      <c r="SU247" s="12"/>
      <c r="SV247" s="12"/>
      <c r="SW247" s="12"/>
      <c r="SX247" s="12"/>
      <c r="SY247" s="12"/>
      <c r="SZ247" s="12"/>
      <c r="TA247" s="12"/>
      <c r="TB247" s="12"/>
      <c r="TC247" s="12"/>
      <c r="TD247" s="12"/>
      <c r="TE247" s="12"/>
      <c r="TF247" s="12"/>
      <c r="TG247" s="12"/>
      <c r="TH247" s="12"/>
      <c r="TI247" s="12"/>
      <c r="TJ247" s="12"/>
      <c r="TK247" s="12"/>
      <c r="TL247" s="12"/>
      <c r="TM247" s="12"/>
      <c r="TN247" s="12"/>
      <c r="TO247" s="12"/>
      <c r="TP247" s="12"/>
      <c r="TQ247" s="12"/>
      <c r="TR247" s="12"/>
      <c r="TS247" s="12"/>
      <c r="TT247" s="12"/>
      <c r="TU247" s="12"/>
      <c r="TV247" s="12"/>
      <c r="TW247" s="12"/>
      <c r="TX247" s="12"/>
      <c r="TY247" s="12"/>
      <c r="TZ247" s="12"/>
      <c r="UA247" s="12"/>
      <c r="UB247" s="12"/>
      <c r="UC247" s="12"/>
      <c r="UD247" s="12"/>
      <c r="UE247" s="12"/>
      <c r="UF247" s="12"/>
      <c r="UG247" s="12"/>
      <c r="UH247" s="12"/>
      <c r="UI247" s="12"/>
      <c r="UJ247" s="12"/>
      <c r="UK247" s="12"/>
      <c r="UL247" s="12"/>
      <c r="UM247" s="12"/>
      <c r="UN247" s="12"/>
      <c r="UO247" s="12"/>
      <c r="UP247" s="12"/>
      <c r="UQ247" s="12"/>
      <c r="UR247" s="12"/>
      <c r="US247" s="12"/>
      <c r="UT247" s="12"/>
      <c r="UU247" s="12"/>
      <c r="UV247" s="12"/>
      <c r="UW247" s="12"/>
      <c r="UX247" s="12"/>
      <c r="UY247" s="12"/>
      <c r="UZ247" s="12"/>
      <c r="VA247" s="12"/>
      <c r="VB247" s="12"/>
      <c r="VC247" s="12"/>
      <c r="VD247" s="12"/>
      <c r="VE247" s="12"/>
      <c r="VF247" s="12"/>
      <c r="VG247" s="12"/>
      <c r="VH247" s="12"/>
      <c r="VI247" s="12"/>
      <c r="VJ247" s="12"/>
      <c r="VK247" s="12"/>
      <c r="VL247" s="12"/>
      <c r="VM247" s="12"/>
      <c r="VN247" s="12"/>
      <c r="VO247" s="12"/>
      <c r="VP247" s="12"/>
      <c r="VQ247" s="12"/>
      <c r="VR247" s="12"/>
      <c r="VS247" s="12"/>
      <c r="VT247" s="12"/>
      <c r="VU247" s="12"/>
      <c r="VV247" s="12"/>
      <c r="VW247" s="12"/>
      <c r="VX247" s="12"/>
      <c r="VY247" s="12"/>
      <c r="VZ247" s="12"/>
      <c r="WA247" s="12"/>
      <c r="WB247" s="12"/>
      <c r="WC247" s="12"/>
      <c r="WD247" s="12"/>
      <c r="WE247" s="12"/>
      <c r="WF247" s="12"/>
      <c r="WG247" s="12"/>
      <c r="WH247" s="12"/>
      <c r="WI247" s="12"/>
      <c r="WJ247" s="12"/>
      <c r="WK247" s="12"/>
      <c r="WL247" s="12"/>
      <c r="WM247" s="12"/>
      <c r="WN247" s="12"/>
      <c r="WO247" s="12"/>
      <c r="WP247" s="12"/>
      <c r="WQ247" s="12"/>
      <c r="WR247" s="12"/>
      <c r="WS247" s="12"/>
      <c r="WT247" s="12"/>
      <c r="WU247" s="12"/>
      <c r="WV247" s="12"/>
      <c r="WW247" s="12"/>
      <c r="WX247" s="12"/>
      <c r="WY247" s="12"/>
      <c r="WZ247" s="12"/>
      <c r="XA247" s="12"/>
      <c r="XB247" s="12"/>
      <c r="XC247" s="12"/>
      <c r="XD247" s="12"/>
      <c r="XE247" s="12"/>
      <c r="XF247" s="12"/>
      <c r="XG247" s="12"/>
      <c r="XH247" s="12"/>
      <c r="XI247" s="12"/>
      <c r="XJ247" s="12"/>
      <c r="XK247" s="12"/>
      <c r="XL247" s="12"/>
      <c r="XM247" s="12"/>
      <c r="XN247" s="12"/>
      <c r="XO247" s="12"/>
      <c r="XP247" s="12"/>
      <c r="XQ247" s="12"/>
      <c r="XR247" s="12"/>
      <c r="XS247" s="12"/>
      <c r="XT247" s="12"/>
      <c r="XU247" s="12"/>
      <c r="XV247" s="12"/>
      <c r="XW247" s="12"/>
      <c r="XX247" s="12"/>
      <c r="XY247" s="12"/>
      <c r="XZ247" s="12"/>
      <c r="YA247" s="12"/>
      <c r="YB247" s="12"/>
      <c r="YC247" s="12"/>
      <c r="YD247" s="12"/>
      <c r="YE247" s="12"/>
      <c r="YF247" s="12"/>
      <c r="YG247" s="12"/>
      <c r="YH247" s="12"/>
      <c r="YI247" s="12"/>
      <c r="YJ247" s="12"/>
      <c r="YK247" s="12"/>
      <c r="YL247" s="12"/>
      <c r="YM247" s="12"/>
      <c r="YN247" s="12"/>
      <c r="YO247" s="12"/>
      <c r="YP247" s="12"/>
      <c r="YQ247" s="12"/>
      <c r="YR247" s="12"/>
      <c r="YS247" s="12"/>
      <c r="YT247" s="12"/>
      <c r="YU247" s="12"/>
      <c r="YV247" s="12"/>
      <c r="YW247" s="12"/>
      <c r="YX247" s="12"/>
      <c r="YY247" s="12"/>
      <c r="YZ247" s="12"/>
      <c r="ZA247" s="12"/>
      <c r="ZB247" s="12"/>
      <c r="ZC247" s="12"/>
      <c r="ZD247" s="12"/>
      <c r="ZE247" s="12"/>
      <c r="ZF247" s="12"/>
      <c r="ZG247" s="12"/>
      <c r="ZH247" s="12"/>
      <c r="ZI247" s="12"/>
      <c r="ZJ247" s="12"/>
      <c r="ZK247" s="12"/>
      <c r="ZL247" s="12"/>
      <c r="ZM247" s="12"/>
      <c r="ZN247" s="12"/>
      <c r="ZO247" s="12"/>
      <c r="ZP247" s="12"/>
      <c r="ZQ247" s="12"/>
      <c r="ZR247" s="12"/>
      <c r="ZS247" s="12"/>
      <c r="ZT247" s="12"/>
      <c r="ZU247" s="12"/>
      <c r="ZV247" s="12"/>
      <c r="ZW247" s="12"/>
      <c r="ZX247" s="12"/>
      <c r="ZY247" s="12"/>
      <c r="ZZ247" s="12"/>
      <c r="AAA247" s="12"/>
      <c r="AAB247" s="12"/>
      <c r="AAC247" s="12"/>
      <c r="AAD247" s="12"/>
      <c r="AAE247" s="12"/>
      <c r="AAF247" s="12"/>
      <c r="AAG247" s="12"/>
      <c r="AAH247" s="12"/>
      <c r="AAI247" s="12"/>
      <c r="AAJ247" s="12"/>
      <c r="AAK247" s="12"/>
      <c r="AAL247" s="12"/>
      <c r="AAM247" s="12"/>
      <c r="AAN247" s="12"/>
      <c r="AAO247" s="12"/>
      <c r="AAP247" s="12"/>
      <c r="AAQ247" s="12"/>
      <c r="AAR247" s="12"/>
      <c r="AAS247" s="12"/>
      <c r="AAT247" s="12"/>
      <c r="AAU247" s="12"/>
      <c r="AAV247" s="12"/>
      <c r="AAW247" s="12"/>
      <c r="AAX247" s="12"/>
      <c r="AAY247" s="12"/>
      <c r="AAZ247" s="12"/>
      <c r="ABA247" s="12"/>
      <c r="ABB247" s="12"/>
      <c r="ABC247" s="12"/>
      <c r="ABD247" s="12"/>
      <c r="ABE247" s="12"/>
      <c r="ABF247" s="12"/>
      <c r="ABG247" s="12"/>
      <c r="ABH247" s="12"/>
      <c r="ABI247" s="12"/>
      <c r="ABJ247" s="12"/>
      <c r="ABK247" s="12"/>
      <c r="ABL247" s="12"/>
      <c r="ABM247" s="12"/>
      <c r="ABN247" s="12"/>
      <c r="ABO247" s="12"/>
      <c r="ABP247" s="12"/>
      <c r="ABQ247" s="12"/>
      <c r="ABR247" s="12"/>
      <c r="ABS247" s="12"/>
      <c r="ABT247" s="12"/>
      <c r="ABU247" s="12"/>
      <c r="ABV247" s="12"/>
      <c r="ABW247" s="12"/>
      <c r="ABX247" s="12"/>
      <c r="ABY247" s="12"/>
      <c r="ABZ247" s="12"/>
      <c r="ACA247" s="12"/>
      <c r="ACB247" s="12"/>
      <c r="ACC247" s="12"/>
      <c r="ACD247" s="12"/>
      <c r="ACE247" s="12"/>
      <c r="ACF247" s="12"/>
      <c r="ACG247" s="12"/>
      <c r="ACH247" s="12"/>
      <c r="ACI247" s="12"/>
      <c r="ACJ247" s="12"/>
      <c r="ACK247" s="12"/>
      <c r="ACL247" s="12"/>
      <c r="ACM247" s="12"/>
      <c r="ACN247" s="12"/>
      <c r="ACO247" s="12"/>
      <c r="ACP247" s="12"/>
      <c r="ACQ247" s="12"/>
      <c r="ACR247" s="12"/>
      <c r="ACS247" s="12"/>
      <c r="ACT247" s="12"/>
      <c r="ACU247" s="12"/>
      <c r="ACV247" s="12"/>
      <c r="ACW247" s="12"/>
      <c r="ACX247" s="12"/>
      <c r="ACY247" s="12"/>
      <c r="ACZ247" s="12"/>
      <c r="ADA247" s="12"/>
    </row>
    <row r="248" spans="1:781" s="99" customFormat="1" ht="15.6" x14ac:dyDescent="0.3">
      <c r="A248" s="64">
        <v>3</v>
      </c>
      <c r="B248" s="44" t="s">
        <v>754</v>
      </c>
      <c r="C248" s="45" t="s">
        <v>77</v>
      </c>
      <c r="D248" s="46" t="s">
        <v>131</v>
      </c>
      <c r="E248" s="46" t="s">
        <v>364</v>
      </c>
      <c r="F248" s="46">
        <v>8</v>
      </c>
      <c r="G248" s="97">
        <v>1540000</v>
      </c>
      <c r="H248" s="46">
        <v>1</v>
      </c>
      <c r="I248" s="46" t="s">
        <v>41</v>
      </c>
      <c r="J248" s="46" t="s">
        <v>82</v>
      </c>
      <c r="K248" s="48">
        <v>1984</v>
      </c>
      <c r="L248" s="109">
        <v>1984</v>
      </c>
      <c r="M248" s="50"/>
      <c r="N248" s="51"/>
      <c r="O248" s="51"/>
      <c r="P248" s="52" t="s">
        <v>601</v>
      </c>
      <c r="Q248" s="53" t="s">
        <v>755</v>
      </c>
      <c r="R248" s="54"/>
      <c r="S248" s="55" t="str">
        <f t="shared" si="53"/>
        <v>Au</v>
      </c>
      <c r="T248" s="56"/>
      <c r="U248" s="56"/>
      <c r="V248" s="56"/>
      <c r="W248" s="56"/>
      <c r="X248" s="56"/>
      <c r="Y248" s="56"/>
      <c r="Z248" s="56"/>
      <c r="AA248" s="12"/>
      <c r="AB248" s="57">
        <f t="shared" si="52"/>
        <v>0</v>
      </c>
      <c r="AC248" s="57">
        <f t="shared" si="54"/>
        <v>0</v>
      </c>
      <c r="AD248" s="57">
        <f t="shared" si="55"/>
        <v>0</v>
      </c>
      <c r="AE248" s="57">
        <f t="shared" si="60"/>
        <v>0</v>
      </c>
      <c r="AF248" s="58"/>
      <c r="AG248" s="58">
        <f t="shared" si="57"/>
        <v>0</v>
      </c>
      <c r="AH248" s="58">
        <f t="shared" si="58"/>
        <v>0</v>
      </c>
      <c r="AI248" s="58">
        <f t="shared" si="59"/>
        <v>0</v>
      </c>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c r="CV248" s="12"/>
      <c r="CW248" s="12"/>
      <c r="CX248" s="12"/>
      <c r="CY248" s="12"/>
      <c r="CZ248" s="12"/>
      <c r="DA248" s="12"/>
      <c r="DB248" s="12"/>
      <c r="DC248" s="12"/>
      <c r="DD248" s="12"/>
      <c r="DE248" s="12"/>
      <c r="DF248" s="12"/>
      <c r="DG248" s="12"/>
      <c r="DH248" s="12"/>
      <c r="DI248" s="12"/>
      <c r="DJ248" s="12"/>
      <c r="DK248" s="12"/>
      <c r="DL248" s="12"/>
      <c r="DM248" s="12"/>
      <c r="DN248" s="12"/>
      <c r="DO248" s="12"/>
      <c r="DP248" s="12"/>
      <c r="DQ248" s="12"/>
      <c r="DR248" s="12"/>
      <c r="DS248" s="12"/>
      <c r="DT248" s="12"/>
      <c r="DU248" s="12"/>
      <c r="DV248" s="12"/>
      <c r="DW248" s="12"/>
      <c r="DX248" s="12"/>
      <c r="DY248" s="12"/>
      <c r="DZ248" s="12"/>
      <c r="EA248" s="12"/>
      <c r="EB248" s="12"/>
      <c r="EC248" s="12"/>
      <c r="ED248" s="12"/>
      <c r="EE248" s="12"/>
      <c r="EF248" s="12"/>
      <c r="EG248" s="12"/>
      <c r="EH248" s="12"/>
      <c r="EI248" s="12"/>
      <c r="EJ248" s="12"/>
      <c r="EK248" s="12"/>
      <c r="EL248" s="12"/>
      <c r="EM248" s="12"/>
      <c r="EN248" s="12"/>
      <c r="EO248" s="12"/>
      <c r="EP248" s="12"/>
      <c r="EQ248" s="12"/>
      <c r="ER248" s="12"/>
      <c r="ES248" s="12"/>
      <c r="ET248" s="12"/>
      <c r="EU248" s="12"/>
      <c r="EV248" s="12"/>
      <c r="EW248" s="12"/>
      <c r="EX248" s="12"/>
      <c r="EY248" s="12"/>
      <c r="EZ248" s="12"/>
      <c r="FA248" s="12"/>
      <c r="FB248" s="12"/>
      <c r="FC248" s="12"/>
      <c r="FD248" s="12"/>
      <c r="FE248" s="12"/>
      <c r="FF248" s="12"/>
      <c r="FG248" s="12"/>
      <c r="FH248" s="12"/>
      <c r="FI248" s="12"/>
      <c r="FJ248" s="12"/>
      <c r="FK248" s="12"/>
      <c r="FL248" s="12"/>
      <c r="FM248" s="12"/>
      <c r="FN248" s="12"/>
      <c r="FO248" s="12"/>
      <c r="FP248" s="12"/>
      <c r="FQ248" s="12"/>
      <c r="FR248" s="12"/>
      <c r="FS248" s="12"/>
      <c r="FT248" s="12"/>
      <c r="FU248" s="12"/>
      <c r="FV248" s="12"/>
      <c r="FW248" s="12"/>
      <c r="FX248" s="12"/>
      <c r="FY248" s="12"/>
      <c r="FZ248" s="12"/>
      <c r="GA248" s="12"/>
      <c r="GB248" s="12"/>
      <c r="GC248" s="12"/>
      <c r="GD248" s="12"/>
      <c r="GE248" s="12"/>
      <c r="GF248" s="12"/>
      <c r="GG248" s="12"/>
      <c r="GH248" s="12"/>
      <c r="GI248" s="12"/>
      <c r="GJ248" s="12"/>
      <c r="GK248" s="12"/>
      <c r="GL248" s="12"/>
      <c r="GM248" s="12"/>
      <c r="GN248" s="12"/>
      <c r="GO248" s="12"/>
      <c r="GP248" s="12"/>
      <c r="GQ248" s="12"/>
      <c r="GR248" s="12"/>
      <c r="GS248" s="12"/>
      <c r="GT248" s="12"/>
      <c r="GU248" s="12"/>
      <c r="GV248" s="12"/>
      <c r="GW248" s="12"/>
      <c r="GX248" s="12"/>
      <c r="GY248" s="12"/>
      <c r="GZ248" s="12"/>
      <c r="HA248" s="12"/>
      <c r="HB248" s="12"/>
      <c r="HC248" s="12"/>
      <c r="HD248" s="12"/>
      <c r="HE248" s="12"/>
      <c r="HF248" s="12"/>
      <c r="HG248" s="12"/>
      <c r="HH248" s="12"/>
      <c r="HI248" s="12"/>
      <c r="HJ248" s="12"/>
      <c r="HK248" s="12"/>
      <c r="HL248" s="12"/>
      <c r="HM248" s="12"/>
      <c r="HN248" s="12"/>
      <c r="HO248" s="12"/>
      <c r="HP248" s="12"/>
      <c r="HQ248" s="12"/>
      <c r="HR248" s="12"/>
      <c r="HS248" s="12"/>
      <c r="HT248" s="12"/>
      <c r="HU248" s="12"/>
      <c r="HV248" s="12"/>
      <c r="HW248" s="12"/>
      <c r="HX248" s="12"/>
      <c r="HY248" s="12"/>
      <c r="HZ248" s="12"/>
      <c r="IA248" s="12"/>
      <c r="IB248" s="12"/>
      <c r="IC248" s="12"/>
      <c r="ID248" s="12"/>
      <c r="IE248" s="12"/>
      <c r="IF248" s="12"/>
      <c r="IG248" s="12"/>
      <c r="IH248" s="12"/>
      <c r="II248" s="12"/>
      <c r="IJ248" s="12"/>
      <c r="IK248" s="12"/>
      <c r="IL248" s="12"/>
      <c r="IM248" s="12"/>
      <c r="IN248" s="12"/>
      <c r="IO248" s="12"/>
      <c r="IP248" s="12"/>
      <c r="IQ248" s="12"/>
      <c r="IR248" s="12"/>
      <c r="IS248" s="12"/>
      <c r="IT248" s="12"/>
      <c r="IU248" s="12"/>
      <c r="IV248" s="12"/>
      <c r="IW248" s="12"/>
      <c r="IX248" s="12"/>
      <c r="IY248" s="12"/>
      <c r="IZ248" s="12"/>
      <c r="JA248" s="12"/>
      <c r="JB248" s="12"/>
      <c r="JC248" s="12"/>
      <c r="JD248" s="12"/>
      <c r="JE248" s="12"/>
      <c r="JF248" s="12"/>
      <c r="JG248" s="12"/>
      <c r="JH248" s="12"/>
      <c r="JI248" s="12"/>
      <c r="JJ248" s="12"/>
      <c r="JK248" s="12"/>
      <c r="JL248" s="12"/>
      <c r="JM248" s="12"/>
      <c r="JN248" s="12"/>
      <c r="JO248" s="12"/>
      <c r="JP248" s="12"/>
      <c r="JQ248" s="12"/>
      <c r="JR248" s="12"/>
      <c r="JS248" s="12"/>
      <c r="JT248" s="12"/>
      <c r="JU248" s="12"/>
      <c r="JV248" s="12"/>
      <c r="JW248" s="12"/>
      <c r="JX248" s="12"/>
      <c r="JY248" s="12"/>
      <c r="JZ248" s="12"/>
      <c r="KA248" s="12"/>
      <c r="KB248" s="12"/>
      <c r="KC248" s="12"/>
      <c r="KD248" s="12"/>
      <c r="KE248" s="12"/>
      <c r="KF248" s="12"/>
      <c r="KG248" s="12"/>
      <c r="KH248" s="12"/>
      <c r="KI248" s="12"/>
      <c r="KJ248" s="12"/>
      <c r="KK248" s="12"/>
      <c r="KL248" s="12"/>
      <c r="KM248" s="12"/>
      <c r="KN248" s="12"/>
      <c r="KO248" s="12"/>
      <c r="KP248" s="12"/>
      <c r="KQ248" s="12"/>
      <c r="KR248" s="12"/>
      <c r="KS248" s="12"/>
      <c r="KT248" s="12"/>
      <c r="KU248" s="12"/>
      <c r="KV248" s="12"/>
      <c r="KW248" s="12"/>
      <c r="KX248" s="12"/>
      <c r="KY248" s="12"/>
      <c r="KZ248" s="12"/>
      <c r="LA248" s="12"/>
      <c r="LB248" s="12"/>
      <c r="LC248" s="12"/>
      <c r="LD248" s="12"/>
      <c r="LE248" s="12"/>
      <c r="LF248" s="12"/>
      <c r="LG248" s="12"/>
      <c r="LH248" s="12"/>
      <c r="LI248" s="12"/>
      <c r="LJ248" s="12"/>
      <c r="LK248" s="12"/>
      <c r="LL248" s="12"/>
      <c r="LM248" s="12"/>
      <c r="LN248" s="12"/>
      <c r="LO248" s="12"/>
      <c r="LP248" s="12"/>
      <c r="LQ248" s="12"/>
      <c r="LR248" s="12"/>
      <c r="LS248" s="12"/>
      <c r="LT248" s="12"/>
      <c r="LU248" s="12"/>
      <c r="LV248" s="12"/>
      <c r="LW248" s="12"/>
      <c r="LX248" s="12"/>
      <c r="LY248" s="12"/>
      <c r="LZ248" s="12"/>
      <c r="MA248" s="12"/>
      <c r="MB248" s="12"/>
      <c r="MC248" s="12"/>
      <c r="MD248" s="12"/>
      <c r="ME248" s="12"/>
      <c r="MF248" s="12"/>
      <c r="MG248" s="12"/>
      <c r="MH248" s="12"/>
      <c r="MI248" s="12"/>
      <c r="MJ248" s="12"/>
      <c r="MK248" s="12"/>
      <c r="ML248" s="12"/>
      <c r="MM248" s="12"/>
      <c r="MN248" s="12"/>
      <c r="MO248" s="12"/>
      <c r="MP248" s="12"/>
      <c r="MQ248" s="12"/>
      <c r="MR248" s="12"/>
      <c r="MS248" s="12"/>
      <c r="MT248" s="12"/>
      <c r="MU248" s="12"/>
      <c r="MV248" s="12"/>
      <c r="MW248" s="12"/>
      <c r="MX248" s="12"/>
      <c r="MY248" s="12"/>
      <c r="MZ248" s="12"/>
      <c r="NA248" s="12"/>
      <c r="NB248" s="12"/>
      <c r="NC248" s="12"/>
      <c r="ND248" s="12"/>
      <c r="NE248" s="12"/>
      <c r="NF248" s="12"/>
      <c r="NG248" s="12"/>
      <c r="NH248" s="12"/>
      <c r="NI248" s="12"/>
      <c r="NJ248" s="12"/>
      <c r="NK248" s="12"/>
      <c r="NL248" s="12"/>
      <c r="NM248" s="12"/>
      <c r="NN248" s="12"/>
      <c r="NO248" s="12"/>
      <c r="NP248" s="12"/>
      <c r="NQ248" s="12"/>
      <c r="NR248" s="12"/>
      <c r="NS248" s="12"/>
      <c r="NT248" s="12"/>
      <c r="NU248" s="12"/>
      <c r="NV248" s="12"/>
      <c r="NW248" s="12"/>
      <c r="NX248" s="12"/>
      <c r="NY248" s="12"/>
      <c r="NZ248" s="12"/>
      <c r="OA248" s="12"/>
      <c r="OB248" s="12"/>
      <c r="OC248" s="12"/>
      <c r="OD248" s="12"/>
      <c r="OE248" s="12"/>
      <c r="OF248" s="12"/>
      <c r="OG248" s="12"/>
      <c r="OH248" s="12"/>
      <c r="OI248" s="12"/>
      <c r="OJ248" s="12"/>
      <c r="OK248" s="12"/>
      <c r="OL248" s="12"/>
      <c r="OM248" s="12"/>
      <c r="ON248" s="12"/>
      <c r="OO248" s="12"/>
      <c r="OP248" s="12"/>
      <c r="OQ248" s="12"/>
      <c r="OR248" s="12"/>
      <c r="OS248" s="12"/>
      <c r="OT248" s="12"/>
      <c r="OU248" s="12"/>
      <c r="OV248" s="12"/>
      <c r="OW248" s="12"/>
      <c r="OX248" s="12"/>
      <c r="OY248" s="12"/>
      <c r="OZ248" s="12"/>
      <c r="PA248" s="12"/>
      <c r="PB248" s="12"/>
      <c r="PC248" s="12"/>
      <c r="PD248" s="12"/>
      <c r="PE248" s="12"/>
      <c r="PF248" s="12"/>
      <c r="PG248" s="12"/>
      <c r="PH248" s="12"/>
      <c r="PI248" s="12"/>
      <c r="PJ248" s="12"/>
      <c r="PK248" s="12"/>
      <c r="PL248" s="12"/>
      <c r="PM248" s="12"/>
      <c r="PN248" s="12"/>
      <c r="PO248" s="12"/>
      <c r="PP248" s="12"/>
      <c r="PQ248" s="12"/>
      <c r="PR248" s="12"/>
      <c r="PS248" s="12"/>
      <c r="PT248" s="12"/>
      <c r="PU248" s="12"/>
      <c r="PV248" s="12"/>
      <c r="PW248" s="12"/>
      <c r="PX248" s="12"/>
      <c r="PY248" s="12"/>
      <c r="PZ248" s="12"/>
      <c r="QA248" s="12"/>
      <c r="QB248" s="12"/>
      <c r="QC248" s="12"/>
      <c r="QD248" s="12"/>
      <c r="QE248" s="12"/>
      <c r="QF248" s="12"/>
      <c r="QG248" s="12"/>
      <c r="QH248" s="12"/>
      <c r="QI248" s="12"/>
      <c r="QJ248" s="12"/>
      <c r="QK248" s="12"/>
      <c r="QL248" s="12"/>
      <c r="QM248" s="12"/>
      <c r="QN248" s="12"/>
      <c r="QO248" s="12"/>
      <c r="QP248" s="12"/>
      <c r="QQ248" s="12"/>
      <c r="QR248" s="12"/>
      <c r="QS248" s="12"/>
      <c r="QT248" s="12"/>
      <c r="QU248" s="12"/>
      <c r="QV248" s="12"/>
      <c r="QW248" s="12"/>
      <c r="QX248" s="12"/>
      <c r="QY248" s="12"/>
      <c r="QZ248" s="12"/>
      <c r="RA248" s="12"/>
      <c r="RB248" s="12"/>
      <c r="RC248" s="12"/>
      <c r="RD248" s="12"/>
      <c r="RE248" s="12"/>
      <c r="RF248" s="12"/>
      <c r="RG248" s="12"/>
      <c r="RH248" s="12"/>
      <c r="RI248" s="12"/>
      <c r="RJ248" s="12"/>
      <c r="RK248" s="12"/>
      <c r="RL248" s="12"/>
      <c r="RM248" s="12"/>
      <c r="RN248" s="12"/>
      <c r="RO248" s="12"/>
      <c r="RP248" s="12"/>
      <c r="RQ248" s="12"/>
      <c r="RR248" s="12"/>
      <c r="RS248" s="12"/>
      <c r="RT248" s="12"/>
      <c r="RU248" s="12"/>
      <c r="RV248" s="12"/>
      <c r="RW248" s="12"/>
      <c r="RX248" s="12"/>
      <c r="RY248" s="12"/>
      <c r="RZ248" s="12"/>
      <c r="SA248" s="12"/>
      <c r="SB248" s="12"/>
      <c r="SC248" s="12"/>
      <c r="SD248" s="12"/>
      <c r="SE248" s="12"/>
      <c r="SF248" s="12"/>
      <c r="SG248" s="12"/>
      <c r="SH248" s="12"/>
      <c r="SI248" s="12"/>
      <c r="SJ248" s="12"/>
      <c r="SK248" s="12"/>
      <c r="SL248" s="12"/>
      <c r="SM248" s="12"/>
      <c r="SN248" s="12"/>
      <c r="SO248" s="12"/>
      <c r="SP248" s="12"/>
      <c r="SQ248" s="12"/>
      <c r="SR248" s="12"/>
      <c r="SS248" s="12"/>
      <c r="ST248" s="12"/>
      <c r="SU248" s="12"/>
      <c r="SV248" s="12"/>
      <c r="SW248" s="12"/>
      <c r="SX248" s="12"/>
      <c r="SY248" s="12"/>
      <c r="SZ248" s="12"/>
      <c r="TA248" s="12"/>
      <c r="TB248" s="12"/>
      <c r="TC248" s="12"/>
      <c r="TD248" s="12"/>
      <c r="TE248" s="12"/>
      <c r="TF248" s="12"/>
      <c r="TG248" s="12"/>
      <c r="TH248" s="12"/>
      <c r="TI248" s="12"/>
      <c r="TJ248" s="12"/>
      <c r="TK248" s="12"/>
      <c r="TL248" s="12"/>
      <c r="TM248" s="12"/>
      <c r="TN248" s="12"/>
      <c r="TO248" s="12"/>
      <c r="TP248" s="12"/>
      <c r="TQ248" s="12"/>
      <c r="TR248" s="12"/>
      <c r="TS248" s="12"/>
      <c r="TT248" s="12"/>
      <c r="TU248" s="12"/>
      <c r="TV248" s="12"/>
      <c r="TW248" s="12"/>
      <c r="TX248" s="12"/>
      <c r="TY248" s="12"/>
      <c r="TZ248" s="12"/>
      <c r="UA248" s="12"/>
      <c r="UB248" s="12"/>
      <c r="UC248" s="12"/>
      <c r="UD248" s="12"/>
      <c r="UE248" s="12"/>
      <c r="UF248" s="12"/>
      <c r="UG248" s="12"/>
      <c r="UH248" s="12"/>
      <c r="UI248" s="12"/>
      <c r="UJ248" s="12"/>
      <c r="UK248" s="12"/>
      <c r="UL248" s="12"/>
      <c r="UM248" s="12"/>
      <c r="UN248" s="12"/>
      <c r="UO248" s="12"/>
      <c r="UP248" s="12"/>
      <c r="UQ248" s="12"/>
      <c r="UR248" s="12"/>
      <c r="US248" s="12"/>
      <c r="UT248" s="12"/>
      <c r="UU248" s="12"/>
      <c r="UV248" s="12"/>
      <c r="UW248" s="12"/>
      <c r="UX248" s="12"/>
      <c r="UY248" s="12"/>
      <c r="UZ248" s="12"/>
      <c r="VA248" s="12"/>
      <c r="VB248" s="12"/>
      <c r="VC248" s="12"/>
      <c r="VD248" s="12"/>
      <c r="VE248" s="12"/>
      <c r="VF248" s="12"/>
      <c r="VG248" s="12"/>
      <c r="VH248" s="12"/>
      <c r="VI248" s="12"/>
      <c r="VJ248" s="12"/>
      <c r="VK248" s="12"/>
      <c r="VL248" s="12"/>
      <c r="VM248" s="12"/>
      <c r="VN248" s="12"/>
      <c r="VO248" s="12"/>
      <c r="VP248" s="12"/>
      <c r="VQ248" s="12"/>
      <c r="VR248" s="12"/>
      <c r="VS248" s="12"/>
      <c r="VT248" s="12"/>
      <c r="VU248" s="12"/>
      <c r="VV248" s="12"/>
      <c r="VW248" s="12"/>
      <c r="VX248" s="12"/>
      <c r="VY248" s="12"/>
      <c r="VZ248" s="12"/>
      <c r="WA248" s="12"/>
      <c r="WB248" s="12"/>
      <c r="WC248" s="12"/>
      <c r="WD248" s="12"/>
      <c r="WE248" s="12"/>
      <c r="WF248" s="12"/>
      <c r="WG248" s="12"/>
      <c r="WH248" s="12"/>
      <c r="WI248" s="12"/>
      <c r="WJ248" s="12"/>
      <c r="WK248" s="12"/>
      <c r="WL248" s="12"/>
      <c r="WM248" s="12"/>
      <c r="WN248" s="12"/>
      <c r="WO248" s="12"/>
      <c r="WP248" s="12"/>
      <c r="WQ248" s="12"/>
      <c r="WR248" s="12"/>
      <c r="WS248" s="12"/>
      <c r="WT248" s="12"/>
      <c r="WU248" s="12"/>
      <c r="WV248" s="12"/>
      <c r="WW248" s="12"/>
      <c r="WX248" s="12"/>
      <c r="WY248" s="12"/>
      <c r="WZ248" s="12"/>
      <c r="XA248" s="12"/>
      <c r="XB248" s="12"/>
      <c r="XC248" s="12"/>
      <c r="XD248" s="12"/>
      <c r="XE248" s="12"/>
      <c r="XF248" s="12"/>
      <c r="XG248" s="12"/>
      <c r="XH248" s="12"/>
      <c r="XI248" s="12"/>
      <c r="XJ248" s="12"/>
      <c r="XK248" s="12"/>
      <c r="XL248" s="12"/>
      <c r="XM248" s="12"/>
      <c r="XN248" s="12"/>
      <c r="XO248" s="12"/>
      <c r="XP248" s="12"/>
      <c r="XQ248" s="12"/>
      <c r="XR248" s="12"/>
      <c r="XS248" s="12"/>
      <c r="XT248" s="12"/>
      <c r="XU248" s="12"/>
      <c r="XV248" s="12"/>
      <c r="XW248" s="12"/>
      <c r="XX248" s="12"/>
      <c r="XY248" s="12"/>
      <c r="XZ248" s="12"/>
      <c r="YA248" s="12"/>
      <c r="YB248" s="12"/>
      <c r="YC248" s="12"/>
      <c r="YD248" s="12"/>
      <c r="YE248" s="12"/>
      <c r="YF248" s="12"/>
      <c r="YG248" s="12"/>
      <c r="YH248" s="12"/>
      <c r="YI248" s="12"/>
      <c r="YJ248" s="12"/>
      <c r="YK248" s="12"/>
      <c r="YL248" s="12"/>
      <c r="YM248" s="12"/>
      <c r="YN248" s="12"/>
      <c r="YO248" s="12"/>
      <c r="YP248" s="12"/>
      <c r="YQ248" s="12"/>
      <c r="YR248" s="12"/>
      <c r="YS248" s="12"/>
      <c r="YT248" s="12"/>
      <c r="YU248" s="12"/>
      <c r="YV248" s="12"/>
      <c r="YW248" s="12"/>
      <c r="YX248" s="12"/>
      <c r="YY248" s="12"/>
      <c r="YZ248" s="12"/>
      <c r="ZA248" s="12"/>
      <c r="ZB248" s="12"/>
      <c r="ZC248" s="12"/>
      <c r="ZD248" s="12"/>
      <c r="ZE248" s="12"/>
      <c r="ZF248" s="12"/>
      <c r="ZG248" s="12"/>
      <c r="ZH248" s="12"/>
      <c r="ZI248" s="12"/>
      <c r="ZJ248" s="12"/>
      <c r="ZK248" s="12"/>
      <c r="ZL248" s="12"/>
      <c r="ZM248" s="12"/>
      <c r="ZN248" s="12"/>
      <c r="ZO248" s="12"/>
      <c r="ZP248" s="12"/>
      <c r="ZQ248" s="12"/>
      <c r="ZR248" s="12"/>
      <c r="ZS248" s="12"/>
      <c r="ZT248" s="12"/>
      <c r="ZU248" s="12"/>
      <c r="ZV248" s="12"/>
      <c r="ZW248" s="12"/>
      <c r="ZX248" s="12"/>
      <c r="ZY248" s="12"/>
      <c r="ZZ248" s="12"/>
      <c r="AAA248" s="12"/>
      <c r="AAB248" s="12"/>
      <c r="AAC248" s="12"/>
      <c r="AAD248" s="12"/>
      <c r="AAE248" s="12"/>
      <c r="AAF248" s="12"/>
      <c r="AAG248" s="12"/>
      <c r="AAH248" s="12"/>
      <c r="AAI248" s="12"/>
      <c r="AAJ248" s="12"/>
      <c r="AAK248" s="12"/>
      <c r="AAL248" s="12"/>
      <c r="AAM248" s="12"/>
      <c r="AAN248" s="12"/>
      <c r="AAO248" s="12"/>
      <c r="AAP248" s="12"/>
      <c r="AAQ248" s="12"/>
      <c r="AAR248" s="12"/>
      <c r="AAS248" s="12"/>
      <c r="AAT248" s="12"/>
      <c r="AAU248" s="12"/>
      <c r="AAV248" s="12"/>
      <c r="AAW248" s="12"/>
      <c r="AAX248" s="12"/>
      <c r="AAY248" s="12"/>
      <c r="AAZ248" s="12"/>
      <c r="ABA248" s="12"/>
      <c r="ABB248" s="12"/>
      <c r="ABC248" s="12"/>
      <c r="ABD248" s="12"/>
      <c r="ABE248" s="12"/>
      <c r="ABF248" s="12"/>
      <c r="ABG248" s="12"/>
      <c r="ABH248" s="12"/>
      <c r="ABI248" s="12"/>
      <c r="ABJ248" s="12"/>
      <c r="ABK248" s="12"/>
      <c r="ABL248" s="12"/>
      <c r="ABM248" s="12"/>
      <c r="ABN248" s="12"/>
      <c r="ABO248" s="12"/>
      <c r="ABP248" s="12"/>
      <c r="ABQ248" s="12"/>
      <c r="ABR248" s="12"/>
      <c r="ABS248" s="12"/>
      <c r="ABT248" s="12"/>
      <c r="ABU248" s="12"/>
      <c r="ABV248" s="12"/>
      <c r="ABW248" s="12"/>
      <c r="ABX248" s="12"/>
      <c r="ABY248" s="12"/>
      <c r="ABZ248" s="12"/>
      <c r="ACA248" s="12"/>
      <c r="ACB248" s="12"/>
      <c r="ACC248" s="12"/>
      <c r="ACD248" s="12"/>
      <c r="ACE248" s="12"/>
      <c r="ACF248" s="12"/>
      <c r="ACG248" s="12"/>
      <c r="ACH248" s="12"/>
      <c r="ACI248" s="12"/>
      <c r="ACJ248" s="12"/>
      <c r="ACK248" s="12"/>
      <c r="ACL248" s="12"/>
      <c r="ACM248" s="12"/>
      <c r="ACN248" s="12"/>
      <c r="ACO248" s="12"/>
      <c r="ACP248" s="12"/>
      <c r="ACQ248" s="12"/>
      <c r="ACR248" s="12"/>
      <c r="ACS248" s="12"/>
      <c r="ACT248" s="12"/>
      <c r="ACU248" s="12"/>
      <c r="ACV248" s="12"/>
      <c r="ACW248" s="12"/>
      <c r="ACX248" s="12"/>
      <c r="ACY248" s="12"/>
      <c r="ACZ248" s="12"/>
      <c r="ADA248" s="12"/>
    </row>
    <row r="249" spans="1:781" s="99" customFormat="1" ht="24" x14ac:dyDescent="0.3">
      <c r="A249" s="64">
        <v>3</v>
      </c>
      <c r="B249" s="44" t="s">
        <v>756</v>
      </c>
      <c r="C249" s="45" t="s">
        <v>757</v>
      </c>
      <c r="D249" s="46" t="s">
        <v>434</v>
      </c>
      <c r="E249" s="46" t="s">
        <v>364</v>
      </c>
      <c r="F249" s="46">
        <v>9</v>
      </c>
      <c r="G249" s="97"/>
      <c r="H249" s="46">
        <v>1</v>
      </c>
      <c r="I249" s="46" t="s">
        <v>41</v>
      </c>
      <c r="J249" s="46" t="s">
        <v>51</v>
      </c>
      <c r="K249" s="48">
        <v>1984</v>
      </c>
      <c r="L249" s="109">
        <v>1984</v>
      </c>
      <c r="M249" s="50"/>
      <c r="N249" s="51"/>
      <c r="O249" s="51"/>
      <c r="P249" s="52" t="s">
        <v>601</v>
      </c>
      <c r="Q249" s="53" t="s">
        <v>758</v>
      </c>
      <c r="R249" s="54"/>
      <c r="S249" s="55" t="str">
        <f t="shared" si="53"/>
        <v>Vermiculite</v>
      </c>
      <c r="T249" s="56"/>
      <c r="U249" s="56"/>
      <c r="V249" s="56"/>
      <c r="W249" s="56"/>
      <c r="X249" s="56"/>
      <c r="Y249" s="56"/>
      <c r="Z249" s="56"/>
      <c r="AA249" s="12"/>
      <c r="AB249" s="57">
        <f t="shared" si="52"/>
        <v>0</v>
      </c>
      <c r="AC249" s="57">
        <f t="shared" si="54"/>
        <v>0</v>
      </c>
      <c r="AD249" s="57">
        <f t="shared" si="55"/>
        <v>0</v>
      </c>
      <c r="AE249" s="57">
        <f t="shared" si="60"/>
        <v>0</v>
      </c>
      <c r="AF249" s="58"/>
      <c r="AG249" s="58">
        <f t="shared" si="57"/>
        <v>0</v>
      </c>
      <c r="AH249" s="58">
        <f t="shared" si="58"/>
        <v>0</v>
      </c>
      <c r="AI249" s="58">
        <f t="shared" si="59"/>
        <v>0</v>
      </c>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c r="CV249" s="12"/>
      <c r="CW249" s="12"/>
      <c r="CX249" s="12"/>
      <c r="CY249" s="12"/>
      <c r="CZ249" s="12"/>
      <c r="DA249" s="12"/>
      <c r="DB249" s="12"/>
      <c r="DC249" s="12"/>
      <c r="DD249" s="12"/>
      <c r="DE249" s="12"/>
      <c r="DF249" s="12"/>
      <c r="DG249" s="12"/>
      <c r="DH249" s="12"/>
      <c r="DI249" s="12"/>
      <c r="DJ249" s="12"/>
      <c r="DK249" s="12"/>
      <c r="DL249" s="12"/>
      <c r="DM249" s="12"/>
      <c r="DN249" s="12"/>
      <c r="DO249" s="12"/>
      <c r="DP249" s="12"/>
      <c r="DQ249" s="12"/>
      <c r="DR249" s="12"/>
      <c r="DS249" s="12"/>
      <c r="DT249" s="12"/>
      <c r="DU249" s="12"/>
      <c r="DV249" s="12"/>
      <c r="DW249" s="12"/>
      <c r="DX249" s="12"/>
      <c r="DY249" s="12"/>
      <c r="DZ249" s="12"/>
      <c r="EA249" s="12"/>
      <c r="EB249" s="12"/>
      <c r="EC249" s="12"/>
      <c r="ED249" s="12"/>
      <c r="EE249" s="12"/>
      <c r="EF249" s="12"/>
      <c r="EG249" s="12"/>
      <c r="EH249" s="12"/>
      <c r="EI249" s="12"/>
      <c r="EJ249" s="12"/>
      <c r="EK249" s="12"/>
      <c r="EL249" s="12"/>
      <c r="EM249" s="12"/>
      <c r="EN249" s="12"/>
      <c r="EO249" s="12"/>
      <c r="EP249" s="12"/>
      <c r="EQ249" s="12"/>
      <c r="ER249" s="12"/>
      <c r="ES249" s="12"/>
      <c r="ET249" s="12"/>
      <c r="EU249" s="12"/>
      <c r="EV249" s="12"/>
      <c r="EW249" s="12"/>
      <c r="EX249" s="12"/>
      <c r="EY249" s="12"/>
      <c r="EZ249" s="12"/>
      <c r="FA249" s="12"/>
      <c r="FB249" s="12"/>
      <c r="FC249" s="12"/>
      <c r="FD249" s="12"/>
      <c r="FE249" s="12"/>
      <c r="FF249" s="12"/>
      <c r="FG249" s="12"/>
      <c r="FH249" s="12"/>
      <c r="FI249" s="12"/>
      <c r="FJ249" s="12"/>
      <c r="FK249" s="12"/>
      <c r="FL249" s="12"/>
      <c r="FM249" s="12"/>
      <c r="FN249" s="12"/>
      <c r="FO249" s="12"/>
      <c r="FP249" s="12"/>
      <c r="FQ249" s="12"/>
      <c r="FR249" s="12"/>
      <c r="FS249" s="12"/>
      <c r="FT249" s="12"/>
      <c r="FU249" s="12"/>
      <c r="FV249" s="12"/>
      <c r="FW249" s="12"/>
      <c r="FX249" s="12"/>
      <c r="FY249" s="12"/>
      <c r="FZ249" s="12"/>
      <c r="GA249" s="12"/>
      <c r="GB249" s="12"/>
      <c r="GC249" s="12"/>
      <c r="GD249" s="12"/>
      <c r="GE249" s="12"/>
      <c r="GF249" s="12"/>
      <c r="GG249" s="12"/>
      <c r="GH249" s="12"/>
      <c r="GI249" s="12"/>
      <c r="GJ249" s="12"/>
      <c r="GK249" s="12"/>
      <c r="GL249" s="12"/>
      <c r="GM249" s="12"/>
      <c r="GN249" s="12"/>
      <c r="GO249" s="12"/>
      <c r="GP249" s="12"/>
      <c r="GQ249" s="12"/>
      <c r="GR249" s="12"/>
      <c r="GS249" s="12"/>
      <c r="GT249" s="12"/>
      <c r="GU249" s="12"/>
      <c r="GV249" s="12"/>
      <c r="GW249" s="12"/>
      <c r="GX249" s="12"/>
      <c r="GY249" s="12"/>
      <c r="GZ249" s="12"/>
      <c r="HA249" s="12"/>
      <c r="HB249" s="12"/>
      <c r="HC249" s="12"/>
      <c r="HD249" s="12"/>
      <c r="HE249" s="12"/>
      <c r="HF249" s="12"/>
      <c r="HG249" s="12"/>
      <c r="HH249" s="12"/>
      <c r="HI249" s="12"/>
      <c r="HJ249" s="12"/>
      <c r="HK249" s="12"/>
      <c r="HL249" s="12"/>
      <c r="HM249" s="12"/>
      <c r="HN249" s="12"/>
      <c r="HO249" s="12"/>
      <c r="HP249" s="12"/>
      <c r="HQ249" s="12"/>
      <c r="HR249" s="12"/>
      <c r="HS249" s="12"/>
      <c r="HT249" s="12"/>
      <c r="HU249" s="12"/>
      <c r="HV249" s="12"/>
      <c r="HW249" s="12"/>
      <c r="HX249" s="12"/>
      <c r="HY249" s="12"/>
      <c r="HZ249" s="12"/>
      <c r="IA249" s="12"/>
      <c r="IB249" s="12"/>
      <c r="IC249" s="12"/>
      <c r="ID249" s="12"/>
      <c r="IE249" s="12"/>
      <c r="IF249" s="12"/>
      <c r="IG249" s="12"/>
      <c r="IH249" s="12"/>
      <c r="II249" s="12"/>
      <c r="IJ249" s="12"/>
      <c r="IK249" s="12"/>
      <c r="IL249" s="12"/>
      <c r="IM249" s="12"/>
      <c r="IN249" s="12"/>
      <c r="IO249" s="12"/>
      <c r="IP249" s="12"/>
      <c r="IQ249" s="12"/>
      <c r="IR249" s="12"/>
      <c r="IS249" s="12"/>
      <c r="IT249" s="12"/>
      <c r="IU249" s="12"/>
      <c r="IV249" s="12"/>
      <c r="IW249" s="12"/>
      <c r="IX249" s="12"/>
      <c r="IY249" s="12"/>
      <c r="IZ249" s="12"/>
      <c r="JA249" s="12"/>
      <c r="JB249" s="12"/>
      <c r="JC249" s="12"/>
      <c r="JD249" s="12"/>
      <c r="JE249" s="12"/>
      <c r="JF249" s="12"/>
      <c r="JG249" s="12"/>
      <c r="JH249" s="12"/>
      <c r="JI249" s="12"/>
      <c r="JJ249" s="12"/>
      <c r="JK249" s="12"/>
      <c r="JL249" s="12"/>
      <c r="JM249" s="12"/>
      <c r="JN249" s="12"/>
      <c r="JO249" s="12"/>
      <c r="JP249" s="12"/>
      <c r="JQ249" s="12"/>
      <c r="JR249" s="12"/>
      <c r="JS249" s="12"/>
      <c r="JT249" s="12"/>
      <c r="JU249" s="12"/>
      <c r="JV249" s="12"/>
      <c r="JW249" s="12"/>
      <c r="JX249" s="12"/>
      <c r="JY249" s="12"/>
      <c r="JZ249" s="12"/>
      <c r="KA249" s="12"/>
      <c r="KB249" s="12"/>
      <c r="KC249" s="12"/>
      <c r="KD249" s="12"/>
      <c r="KE249" s="12"/>
      <c r="KF249" s="12"/>
      <c r="KG249" s="12"/>
      <c r="KH249" s="12"/>
      <c r="KI249" s="12"/>
      <c r="KJ249" s="12"/>
      <c r="KK249" s="12"/>
      <c r="KL249" s="12"/>
      <c r="KM249" s="12"/>
      <c r="KN249" s="12"/>
      <c r="KO249" s="12"/>
      <c r="KP249" s="12"/>
      <c r="KQ249" s="12"/>
      <c r="KR249" s="12"/>
      <c r="KS249" s="12"/>
      <c r="KT249" s="12"/>
      <c r="KU249" s="12"/>
      <c r="KV249" s="12"/>
      <c r="KW249" s="12"/>
      <c r="KX249" s="12"/>
      <c r="KY249" s="12"/>
      <c r="KZ249" s="12"/>
      <c r="LA249" s="12"/>
      <c r="LB249" s="12"/>
      <c r="LC249" s="12"/>
      <c r="LD249" s="12"/>
      <c r="LE249" s="12"/>
      <c r="LF249" s="12"/>
      <c r="LG249" s="12"/>
      <c r="LH249" s="12"/>
      <c r="LI249" s="12"/>
      <c r="LJ249" s="12"/>
      <c r="LK249" s="12"/>
      <c r="LL249" s="12"/>
      <c r="LM249" s="12"/>
      <c r="LN249" s="12"/>
      <c r="LO249" s="12"/>
      <c r="LP249" s="12"/>
      <c r="LQ249" s="12"/>
      <c r="LR249" s="12"/>
      <c r="LS249" s="12"/>
      <c r="LT249" s="12"/>
      <c r="LU249" s="12"/>
      <c r="LV249" s="12"/>
      <c r="LW249" s="12"/>
      <c r="LX249" s="12"/>
      <c r="LY249" s="12"/>
      <c r="LZ249" s="12"/>
      <c r="MA249" s="12"/>
      <c r="MB249" s="12"/>
      <c r="MC249" s="12"/>
      <c r="MD249" s="12"/>
      <c r="ME249" s="12"/>
      <c r="MF249" s="12"/>
      <c r="MG249" s="12"/>
      <c r="MH249" s="12"/>
      <c r="MI249" s="12"/>
      <c r="MJ249" s="12"/>
      <c r="MK249" s="12"/>
      <c r="ML249" s="12"/>
      <c r="MM249" s="12"/>
      <c r="MN249" s="12"/>
      <c r="MO249" s="12"/>
      <c r="MP249" s="12"/>
      <c r="MQ249" s="12"/>
      <c r="MR249" s="12"/>
      <c r="MS249" s="12"/>
      <c r="MT249" s="12"/>
      <c r="MU249" s="12"/>
      <c r="MV249" s="12"/>
      <c r="MW249" s="12"/>
      <c r="MX249" s="12"/>
      <c r="MY249" s="12"/>
      <c r="MZ249" s="12"/>
      <c r="NA249" s="12"/>
      <c r="NB249" s="12"/>
      <c r="NC249" s="12"/>
      <c r="ND249" s="12"/>
      <c r="NE249" s="12"/>
      <c r="NF249" s="12"/>
      <c r="NG249" s="12"/>
      <c r="NH249" s="12"/>
      <c r="NI249" s="12"/>
      <c r="NJ249" s="12"/>
      <c r="NK249" s="12"/>
      <c r="NL249" s="12"/>
      <c r="NM249" s="12"/>
      <c r="NN249" s="12"/>
      <c r="NO249" s="12"/>
      <c r="NP249" s="12"/>
      <c r="NQ249" s="12"/>
      <c r="NR249" s="12"/>
      <c r="NS249" s="12"/>
      <c r="NT249" s="12"/>
      <c r="NU249" s="12"/>
      <c r="NV249" s="12"/>
      <c r="NW249" s="12"/>
      <c r="NX249" s="12"/>
      <c r="NY249" s="12"/>
      <c r="NZ249" s="12"/>
      <c r="OA249" s="12"/>
      <c r="OB249" s="12"/>
      <c r="OC249" s="12"/>
      <c r="OD249" s="12"/>
      <c r="OE249" s="12"/>
      <c r="OF249" s="12"/>
      <c r="OG249" s="12"/>
      <c r="OH249" s="12"/>
      <c r="OI249" s="12"/>
      <c r="OJ249" s="12"/>
      <c r="OK249" s="12"/>
      <c r="OL249" s="12"/>
      <c r="OM249" s="12"/>
      <c r="ON249" s="12"/>
      <c r="OO249" s="12"/>
      <c r="OP249" s="12"/>
      <c r="OQ249" s="12"/>
      <c r="OR249" s="12"/>
      <c r="OS249" s="12"/>
      <c r="OT249" s="12"/>
      <c r="OU249" s="12"/>
      <c r="OV249" s="12"/>
      <c r="OW249" s="12"/>
      <c r="OX249" s="12"/>
      <c r="OY249" s="12"/>
      <c r="OZ249" s="12"/>
      <c r="PA249" s="12"/>
      <c r="PB249" s="12"/>
      <c r="PC249" s="12"/>
      <c r="PD249" s="12"/>
      <c r="PE249" s="12"/>
      <c r="PF249" s="12"/>
      <c r="PG249" s="12"/>
      <c r="PH249" s="12"/>
      <c r="PI249" s="12"/>
      <c r="PJ249" s="12"/>
      <c r="PK249" s="12"/>
      <c r="PL249" s="12"/>
      <c r="PM249" s="12"/>
      <c r="PN249" s="12"/>
      <c r="PO249" s="12"/>
      <c r="PP249" s="12"/>
      <c r="PQ249" s="12"/>
      <c r="PR249" s="12"/>
      <c r="PS249" s="12"/>
      <c r="PT249" s="12"/>
      <c r="PU249" s="12"/>
      <c r="PV249" s="12"/>
      <c r="PW249" s="12"/>
      <c r="PX249" s="12"/>
      <c r="PY249" s="12"/>
      <c r="PZ249" s="12"/>
      <c r="QA249" s="12"/>
      <c r="QB249" s="12"/>
      <c r="QC249" s="12"/>
      <c r="QD249" s="12"/>
      <c r="QE249" s="12"/>
      <c r="QF249" s="12"/>
      <c r="QG249" s="12"/>
      <c r="QH249" s="12"/>
      <c r="QI249" s="12"/>
      <c r="QJ249" s="12"/>
      <c r="QK249" s="12"/>
      <c r="QL249" s="12"/>
      <c r="QM249" s="12"/>
      <c r="QN249" s="12"/>
      <c r="QO249" s="12"/>
      <c r="QP249" s="12"/>
      <c r="QQ249" s="12"/>
      <c r="QR249" s="12"/>
      <c r="QS249" s="12"/>
      <c r="QT249" s="12"/>
      <c r="QU249" s="12"/>
      <c r="QV249" s="12"/>
      <c r="QW249" s="12"/>
      <c r="QX249" s="12"/>
      <c r="QY249" s="12"/>
      <c r="QZ249" s="12"/>
      <c r="RA249" s="12"/>
      <c r="RB249" s="12"/>
      <c r="RC249" s="12"/>
      <c r="RD249" s="12"/>
      <c r="RE249" s="12"/>
      <c r="RF249" s="12"/>
      <c r="RG249" s="12"/>
      <c r="RH249" s="12"/>
      <c r="RI249" s="12"/>
      <c r="RJ249" s="12"/>
      <c r="RK249" s="12"/>
      <c r="RL249" s="12"/>
      <c r="RM249" s="12"/>
      <c r="RN249" s="12"/>
      <c r="RO249" s="12"/>
      <c r="RP249" s="12"/>
      <c r="RQ249" s="12"/>
      <c r="RR249" s="12"/>
      <c r="RS249" s="12"/>
      <c r="RT249" s="12"/>
      <c r="RU249" s="12"/>
      <c r="RV249" s="12"/>
      <c r="RW249" s="12"/>
      <c r="RX249" s="12"/>
      <c r="RY249" s="12"/>
      <c r="RZ249" s="12"/>
      <c r="SA249" s="12"/>
      <c r="SB249" s="12"/>
      <c r="SC249" s="12"/>
      <c r="SD249" s="12"/>
      <c r="SE249" s="12"/>
      <c r="SF249" s="12"/>
      <c r="SG249" s="12"/>
      <c r="SH249" s="12"/>
      <c r="SI249" s="12"/>
      <c r="SJ249" s="12"/>
      <c r="SK249" s="12"/>
      <c r="SL249" s="12"/>
      <c r="SM249" s="12"/>
      <c r="SN249" s="12"/>
      <c r="SO249" s="12"/>
      <c r="SP249" s="12"/>
      <c r="SQ249" s="12"/>
      <c r="SR249" s="12"/>
      <c r="SS249" s="12"/>
      <c r="ST249" s="12"/>
      <c r="SU249" s="12"/>
      <c r="SV249" s="12"/>
      <c r="SW249" s="12"/>
      <c r="SX249" s="12"/>
      <c r="SY249" s="12"/>
      <c r="SZ249" s="12"/>
      <c r="TA249" s="12"/>
      <c r="TB249" s="12"/>
      <c r="TC249" s="12"/>
      <c r="TD249" s="12"/>
      <c r="TE249" s="12"/>
      <c r="TF249" s="12"/>
      <c r="TG249" s="12"/>
      <c r="TH249" s="12"/>
      <c r="TI249" s="12"/>
      <c r="TJ249" s="12"/>
      <c r="TK249" s="12"/>
      <c r="TL249" s="12"/>
      <c r="TM249" s="12"/>
      <c r="TN249" s="12"/>
      <c r="TO249" s="12"/>
      <c r="TP249" s="12"/>
      <c r="TQ249" s="12"/>
      <c r="TR249" s="12"/>
      <c r="TS249" s="12"/>
      <c r="TT249" s="12"/>
      <c r="TU249" s="12"/>
      <c r="TV249" s="12"/>
      <c r="TW249" s="12"/>
      <c r="TX249" s="12"/>
      <c r="TY249" s="12"/>
      <c r="TZ249" s="12"/>
      <c r="UA249" s="12"/>
      <c r="UB249" s="12"/>
      <c r="UC249" s="12"/>
      <c r="UD249" s="12"/>
      <c r="UE249" s="12"/>
      <c r="UF249" s="12"/>
      <c r="UG249" s="12"/>
      <c r="UH249" s="12"/>
      <c r="UI249" s="12"/>
      <c r="UJ249" s="12"/>
      <c r="UK249" s="12"/>
      <c r="UL249" s="12"/>
      <c r="UM249" s="12"/>
      <c r="UN249" s="12"/>
      <c r="UO249" s="12"/>
      <c r="UP249" s="12"/>
      <c r="UQ249" s="12"/>
      <c r="UR249" s="12"/>
      <c r="US249" s="12"/>
      <c r="UT249" s="12"/>
      <c r="UU249" s="12"/>
      <c r="UV249" s="12"/>
      <c r="UW249" s="12"/>
      <c r="UX249" s="12"/>
      <c r="UY249" s="12"/>
      <c r="UZ249" s="12"/>
      <c r="VA249" s="12"/>
      <c r="VB249" s="12"/>
      <c r="VC249" s="12"/>
      <c r="VD249" s="12"/>
      <c r="VE249" s="12"/>
      <c r="VF249" s="12"/>
      <c r="VG249" s="12"/>
      <c r="VH249" s="12"/>
      <c r="VI249" s="12"/>
      <c r="VJ249" s="12"/>
      <c r="VK249" s="12"/>
      <c r="VL249" s="12"/>
      <c r="VM249" s="12"/>
      <c r="VN249" s="12"/>
      <c r="VO249" s="12"/>
      <c r="VP249" s="12"/>
      <c r="VQ249" s="12"/>
      <c r="VR249" s="12"/>
      <c r="VS249" s="12"/>
      <c r="VT249" s="12"/>
      <c r="VU249" s="12"/>
      <c r="VV249" s="12"/>
      <c r="VW249" s="12"/>
      <c r="VX249" s="12"/>
      <c r="VY249" s="12"/>
      <c r="VZ249" s="12"/>
      <c r="WA249" s="12"/>
      <c r="WB249" s="12"/>
      <c r="WC249" s="12"/>
      <c r="WD249" s="12"/>
      <c r="WE249" s="12"/>
      <c r="WF249" s="12"/>
      <c r="WG249" s="12"/>
      <c r="WH249" s="12"/>
      <c r="WI249" s="12"/>
      <c r="WJ249" s="12"/>
      <c r="WK249" s="12"/>
      <c r="WL249" s="12"/>
      <c r="WM249" s="12"/>
      <c r="WN249" s="12"/>
      <c r="WO249" s="12"/>
      <c r="WP249" s="12"/>
      <c r="WQ249" s="12"/>
      <c r="WR249" s="12"/>
      <c r="WS249" s="12"/>
      <c r="WT249" s="12"/>
      <c r="WU249" s="12"/>
      <c r="WV249" s="12"/>
      <c r="WW249" s="12"/>
      <c r="WX249" s="12"/>
      <c r="WY249" s="12"/>
      <c r="WZ249" s="12"/>
      <c r="XA249" s="12"/>
      <c r="XB249" s="12"/>
      <c r="XC249" s="12"/>
      <c r="XD249" s="12"/>
      <c r="XE249" s="12"/>
      <c r="XF249" s="12"/>
      <c r="XG249" s="12"/>
      <c r="XH249" s="12"/>
      <c r="XI249" s="12"/>
      <c r="XJ249" s="12"/>
      <c r="XK249" s="12"/>
      <c r="XL249" s="12"/>
      <c r="XM249" s="12"/>
      <c r="XN249" s="12"/>
      <c r="XO249" s="12"/>
      <c r="XP249" s="12"/>
      <c r="XQ249" s="12"/>
      <c r="XR249" s="12"/>
      <c r="XS249" s="12"/>
      <c r="XT249" s="12"/>
      <c r="XU249" s="12"/>
      <c r="XV249" s="12"/>
      <c r="XW249" s="12"/>
      <c r="XX249" s="12"/>
      <c r="XY249" s="12"/>
      <c r="XZ249" s="12"/>
      <c r="YA249" s="12"/>
      <c r="YB249" s="12"/>
      <c r="YC249" s="12"/>
      <c r="YD249" s="12"/>
      <c r="YE249" s="12"/>
      <c r="YF249" s="12"/>
      <c r="YG249" s="12"/>
      <c r="YH249" s="12"/>
      <c r="YI249" s="12"/>
      <c r="YJ249" s="12"/>
      <c r="YK249" s="12"/>
      <c r="YL249" s="12"/>
      <c r="YM249" s="12"/>
      <c r="YN249" s="12"/>
      <c r="YO249" s="12"/>
      <c r="YP249" s="12"/>
      <c r="YQ249" s="12"/>
      <c r="YR249" s="12"/>
      <c r="YS249" s="12"/>
      <c r="YT249" s="12"/>
      <c r="YU249" s="12"/>
      <c r="YV249" s="12"/>
      <c r="YW249" s="12"/>
      <c r="YX249" s="12"/>
      <c r="YY249" s="12"/>
      <c r="YZ249" s="12"/>
      <c r="ZA249" s="12"/>
      <c r="ZB249" s="12"/>
      <c r="ZC249" s="12"/>
      <c r="ZD249" s="12"/>
      <c r="ZE249" s="12"/>
      <c r="ZF249" s="12"/>
      <c r="ZG249" s="12"/>
      <c r="ZH249" s="12"/>
      <c r="ZI249" s="12"/>
      <c r="ZJ249" s="12"/>
      <c r="ZK249" s="12"/>
      <c r="ZL249" s="12"/>
      <c r="ZM249" s="12"/>
      <c r="ZN249" s="12"/>
      <c r="ZO249" s="12"/>
      <c r="ZP249" s="12"/>
      <c r="ZQ249" s="12"/>
      <c r="ZR249" s="12"/>
      <c r="ZS249" s="12"/>
      <c r="ZT249" s="12"/>
      <c r="ZU249" s="12"/>
      <c r="ZV249" s="12"/>
      <c r="ZW249" s="12"/>
      <c r="ZX249" s="12"/>
      <c r="ZY249" s="12"/>
      <c r="ZZ249" s="12"/>
      <c r="AAA249" s="12"/>
      <c r="AAB249" s="12"/>
      <c r="AAC249" s="12"/>
      <c r="AAD249" s="12"/>
      <c r="AAE249" s="12"/>
      <c r="AAF249" s="12"/>
      <c r="AAG249" s="12"/>
      <c r="AAH249" s="12"/>
      <c r="AAI249" s="12"/>
      <c r="AAJ249" s="12"/>
      <c r="AAK249" s="12"/>
      <c r="AAL249" s="12"/>
      <c r="AAM249" s="12"/>
      <c r="AAN249" s="12"/>
      <c r="AAO249" s="12"/>
      <c r="AAP249" s="12"/>
      <c r="AAQ249" s="12"/>
      <c r="AAR249" s="12"/>
      <c r="AAS249" s="12"/>
      <c r="AAT249" s="12"/>
      <c r="AAU249" s="12"/>
      <c r="AAV249" s="12"/>
      <c r="AAW249" s="12"/>
      <c r="AAX249" s="12"/>
      <c r="AAY249" s="12"/>
      <c r="AAZ249" s="12"/>
      <c r="ABA249" s="12"/>
      <c r="ABB249" s="12"/>
      <c r="ABC249" s="12"/>
      <c r="ABD249" s="12"/>
      <c r="ABE249" s="12"/>
      <c r="ABF249" s="12"/>
      <c r="ABG249" s="12"/>
      <c r="ABH249" s="12"/>
      <c r="ABI249" s="12"/>
      <c r="ABJ249" s="12"/>
      <c r="ABK249" s="12"/>
      <c r="ABL249" s="12"/>
      <c r="ABM249" s="12"/>
      <c r="ABN249" s="12"/>
      <c r="ABO249" s="12"/>
      <c r="ABP249" s="12"/>
      <c r="ABQ249" s="12"/>
      <c r="ABR249" s="12"/>
      <c r="ABS249" s="12"/>
      <c r="ABT249" s="12"/>
      <c r="ABU249" s="12"/>
      <c r="ABV249" s="12"/>
      <c r="ABW249" s="12"/>
      <c r="ABX249" s="12"/>
      <c r="ABY249" s="12"/>
      <c r="ABZ249" s="12"/>
      <c r="ACA249" s="12"/>
      <c r="ACB249" s="12"/>
      <c r="ACC249" s="12"/>
      <c r="ACD249" s="12"/>
      <c r="ACE249" s="12"/>
      <c r="ACF249" s="12"/>
      <c r="ACG249" s="12"/>
      <c r="ACH249" s="12"/>
      <c r="ACI249" s="12"/>
      <c r="ACJ249" s="12"/>
      <c r="ACK249" s="12"/>
      <c r="ACL249" s="12"/>
      <c r="ACM249" s="12"/>
      <c r="ACN249" s="12"/>
      <c r="ACO249" s="12"/>
      <c r="ACP249" s="12"/>
      <c r="ACQ249" s="12"/>
      <c r="ACR249" s="12"/>
      <c r="ACS249" s="12"/>
      <c r="ACT249" s="12"/>
      <c r="ACU249" s="12"/>
      <c r="ACV249" s="12"/>
      <c r="ACW249" s="12"/>
      <c r="ACX249" s="12"/>
      <c r="ACY249" s="12"/>
      <c r="ACZ249" s="12"/>
      <c r="ADA249" s="12"/>
    </row>
    <row r="250" spans="1:781" s="99" customFormat="1" ht="24" x14ac:dyDescent="0.3">
      <c r="A250" s="64">
        <v>3</v>
      </c>
      <c r="B250" s="44" t="s">
        <v>759</v>
      </c>
      <c r="C250" s="45" t="s">
        <v>682</v>
      </c>
      <c r="D250" s="46" t="s">
        <v>110</v>
      </c>
      <c r="E250" s="46" t="s">
        <v>230</v>
      </c>
      <c r="F250" s="46">
        <v>24</v>
      </c>
      <c r="G250" s="97">
        <v>215000</v>
      </c>
      <c r="H250" s="46">
        <v>2</v>
      </c>
      <c r="I250" s="46" t="s">
        <v>41</v>
      </c>
      <c r="J250" s="46" t="s">
        <v>51</v>
      </c>
      <c r="K250" s="48">
        <v>1983</v>
      </c>
      <c r="L250" s="49">
        <v>30469</v>
      </c>
      <c r="M250" s="50"/>
      <c r="N250" s="51"/>
      <c r="O250" s="51"/>
      <c r="P250" s="52" t="s">
        <v>601</v>
      </c>
      <c r="Q250" s="53" t="s">
        <v>760</v>
      </c>
      <c r="R250" s="54" t="s">
        <v>426</v>
      </c>
      <c r="S250" s="55" t="str">
        <f t="shared" si="53"/>
        <v>Ag Pb</v>
      </c>
      <c r="T250" s="56"/>
      <c r="U250" s="56"/>
      <c r="V250" s="56"/>
      <c r="W250" s="56"/>
      <c r="X250" s="56">
        <v>1881</v>
      </c>
      <c r="Y250" s="56"/>
      <c r="Z250" s="56"/>
      <c r="AA250" s="12"/>
      <c r="AB250" s="57">
        <f t="shared" si="52"/>
        <v>0</v>
      </c>
      <c r="AC250" s="57">
        <f t="shared" si="54"/>
        <v>0</v>
      </c>
      <c r="AD250" s="57">
        <f t="shared" si="55"/>
        <v>0</v>
      </c>
      <c r="AE250" s="57">
        <f t="shared" si="60"/>
        <v>0</v>
      </c>
      <c r="AF250" s="58"/>
      <c r="AG250" s="58">
        <f t="shared" si="57"/>
        <v>0</v>
      </c>
      <c r="AH250" s="58">
        <f t="shared" si="58"/>
        <v>0</v>
      </c>
      <c r="AI250" s="58">
        <f t="shared" si="59"/>
        <v>0</v>
      </c>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c r="CV250" s="12"/>
      <c r="CW250" s="12"/>
      <c r="CX250" s="12"/>
      <c r="CY250" s="12"/>
      <c r="CZ250" s="12"/>
      <c r="DA250" s="12"/>
      <c r="DB250" s="12"/>
      <c r="DC250" s="12"/>
      <c r="DD250" s="12"/>
      <c r="DE250" s="12"/>
      <c r="DF250" s="12"/>
      <c r="DG250" s="12"/>
      <c r="DH250" s="12"/>
      <c r="DI250" s="12"/>
      <c r="DJ250" s="12"/>
      <c r="DK250" s="12"/>
      <c r="DL250" s="12"/>
      <c r="DM250" s="12"/>
      <c r="DN250" s="12"/>
      <c r="DO250" s="12"/>
      <c r="DP250" s="12"/>
      <c r="DQ250" s="12"/>
      <c r="DR250" s="12"/>
      <c r="DS250" s="12"/>
      <c r="DT250" s="12"/>
      <c r="DU250" s="12"/>
      <c r="DV250" s="12"/>
      <c r="DW250" s="12"/>
      <c r="DX250" s="12"/>
      <c r="DY250" s="12"/>
      <c r="DZ250" s="12"/>
      <c r="EA250" s="12"/>
      <c r="EB250" s="12"/>
      <c r="EC250" s="12"/>
      <c r="ED250" s="12"/>
      <c r="EE250" s="12"/>
      <c r="EF250" s="12"/>
      <c r="EG250" s="12"/>
      <c r="EH250" s="12"/>
      <c r="EI250" s="12"/>
      <c r="EJ250" s="12"/>
      <c r="EK250" s="12"/>
      <c r="EL250" s="12"/>
      <c r="EM250" s="12"/>
      <c r="EN250" s="12"/>
      <c r="EO250" s="12"/>
      <c r="EP250" s="12"/>
      <c r="EQ250" s="12"/>
      <c r="ER250" s="12"/>
      <c r="ES250" s="12"/>
      <c r="ET250" s="12"/>
      <c r="EU250" s="12"/>
      <c r="EV250" s="12"/>
      <c r="EW250" s="12"/>
      <c r="EX250" s="12"/>
      <c r="EY250" s="12"/>
      <c r="EZ250" s="12"/>
      <c r="FA250" s="12"/>
      <c r="FB250" s="12"/>
      <c r="FC250" s="12"/>
      <c r="FD250" s="12"/>
      <c r="FE250" s="12"/>
      <c r="FF250" s="12"/>
      <c r="FG250" s="12"/>
      <c r="FH250" s="12"/>
      <c r="FI250" s="12"/>
      <c r="FJ250" s="12"/>
      <c r="FK250" s="12"/>
      <c r="FL250" s="12"/>
      <c r="FM250" s="12"/>
      <c r="FN250" s="12"/>
      <c r="FO250" s="12"/>
      <c r="FP250" s="12"/>
      <c r="FQ250" s="12"/>
      <c r="FR250" s="12"/>
      <c r="FS250" s="12"/>
      <c r="FT250" s="12"/>
      <c r="FU250" s="12"/>
      <c r="FV250" s="12"/>
      <c r="FW250" s="12"/>
      <c r="FX250" s="12"/>
      <c r="FY250" s="12"/>
      <c r="FZ250" s="12"/>
      <c r="GA250" s="12"/>
      <c r="GB250" s="12"/>
      <c r="GC250" s="12"/>
      <c r="GD250" s="12"/>
      <c r="GE250" s="12"/>
      <c r="GF250" s="12"/>
      <c r="GG250" s="12"/>
      <c r="GH250" s="12"/>
      <c r="GI250" s="12"/>
      <c r="GJ250" s="12"/>
      <c r="GK250" s="12"/>
      <c r="GL250" s="12"/>
      <c r="GM250" s="12"/>
      <c r="GN250" s="12"/>
      <c r="GO250" s="12"/>
      <c r="GP250" s="12"/>
      <c r="GQ250" s="12"/>
      <c r="GR250" s="12"/>
      <c r="GS250" s="12"/>
      <c r="GT250" s="12"/>
      <c r="GU250" s="12"/>
      <c r="GV250" s="12"/>
      <c r="GW250" s="12"/>
      <c r="GX250" s="12"/>
      <c r="GY250" s="12"/>
      <c r="GZ250" s="12"/>
      <c r="HA250" s="12"/>
      <c r="HB250" s="12"/>
      <c r="HC250" s="12"/>
      <c r="HD250" s="12"/>
      <c r="HE250" s="12"/>
      <c r="HF250" s="12"/>
      <c r="HG250" s="12"/>
      <c r="HH250" s="12"/>
      <c r="HI250" s="12"/>
      <c r="HJ250" s="12"/>
      <c r="HK250" s="12"/>
      <c r="HL250" s="12"/>
      <c r="HM250" s="12"/>
      <c r="HN250" s="12"/>
      <c r="HO250" s="12"/>
      <c r="HP250" s="12"/>
      <c r="HQ250" s="12"/>
      <c r="HR250" s="12"/>
      <c r="HS250" s="12"/>
      <c r="HT250" s="12"/>
      <c r="HU250" s="12"/>
      <c r="HV250" s="12"/>
      <c r="HW250" s="12"/>
      <c r="HX250" s="12"/>
      <c r="HY250" s="12"/>
      <c r="HZ250" s="12"/>
      <c r="IA250" s="12"/>
      <c r="IB250" s="12"/>
      <c r="IC250" s="12"/>
      <c r="ID250" s="12"/>
      <c r="IE250" s="12"/>
      <c r="IF250" s="12"/>
      <c r="IG250" s="12"/>
      <c r="IH250" s="12"/>
      <c r="II250" s="12"/>
      <c r="IJ250" s="12"/>
      <c r="IK250" s="12"/>
      <c r="IL250" s="12"/>
      <c r="IM250" s="12"/>
      <c r="IN250" s="12"/>
      <c r="IO250" s="12"/>
      <c r="IP250" s="12"/>
      <c r="IQ250" s="12"/>
      <c r="IR250" s="12"/>
      <c r="IS250" s="12"/>
      <c r="IT250" s="12"/>
      <c r="IU250" s="12"/>
      <c r="IV250" s="12"/>
      <c r="IW250" s="12"/>
      <c r="IX250" s="12"/>
      <c r="IY250" s="12"/>
      <c r="IZ250" s="12"/>
      <c r="JA250" s="12"/>
      <c r="JB250" s="12"/>
      <c r="JC250" s="12"/>
      <c r="JD250" s="12"/>
      <c r="JE250" s="12"/>
      <c r="JF250" s="12"/>
      <c r="JG250" s="12"/>
      <c r="JH250" s="12"/>
      <c r="JI250" s="12"/>
      <c r="JJ250" s="12"/>
      <c r="JK250" s="12"/>
      <c r="JL250" s="12"/>
      <c r="JM250" s="12"/>
      <c r="JN250" s="12"/>
      <c r="JO250" s="12"/>
      <c r="JP250" s="12"/>
      <c r="JQ250" s="12"/>
      <c r="JR250" s="12"/>
      <c r="JS250" s="12"/>
      <c r="JT250" s="12"/>
      <c r="JU250" s="12"/>
      <c r="JV250" s="12"/>
      <c r="JW250" s="12"/>
      <c r="JX250" s="12"/>
      <c r="JY250" s="12"/>
      <c r="JZ250" s="12"/>
      <c r="KA250" s="12"/>
      <c r="KB250" s="12"/>
      <c r="KC250" s="12"/>
      <c r="KD250" s="12"/>
      <c r="KE250" s="12"/>
      <c r="KF250" s="12"/>
      <c r="KG250" s="12"/>
      <c r="KH250" s="12"/>
      <c r="KI250" s="12"/>
      <c r="KJ250" s="12"/>
      <c r="KK250" s="12"/>
      <c r="KL250" s="12"/>
      <c r="KM250" s="12"/>
      <c r="KN250" s="12"/>
      <c r="KO250" s="12"/>
      <c r="KP250" s="12"/>
      <c r="KQ250" s="12"/>
      <c r="KR250" s="12"/>
      <c r="KS250" s="12"/>
      <c r="KT250" s="12"/>
      <c r="KU250" s="12"/>
      <c r="KV250" s="12"/>
      <c r="KW250" s="12"/>
      <c r="KX250" s="12"/>
      <c r="KY250" s="12"/>
      <c r="KZ250" s="12"/>
      <c r="LA250" s="12"/>
      <c r="LB250" s="12"/>
      <c r="LC250" s="12"/>
      <c r="LD250" s="12"/>
      <c r="LE250" s="12"/>
      <c r="LF250" s="12"/>
      <c r="LG250" s="12"/>
      <c r="LH250" s="12"/>
      <c r="LI250" s="12"/>
      <c r="LJ250" s="12"/>
      <c r="LK250" s="12"/>
      <c r="LL250" s="12"/>
      <c r="LM250" s="12"/>
      <c r="LN250" s="12"/>
      <c r="LO250" s="12"/>
      <c r="LP250" s="12"/>
      <c r="LQ250" s="12"/>
      <c r="LR250" s="12"/>
      <c r="LS250" s="12"/>
      <c r="LT250" s="12"/>
      <c r="LU250" s="12"/>
      <c r="LV250" s="12"/>
      <c r="LW250" s="12"/>
      <c r="LX250" s="12"/>
      <c r="LY250" s="12"/>
      <c r="LZ250" s="12"/>
      <c r="MA250" s="12"/>
      <c r="MB250" s="12"/>
      <c r="MC250" s="12"/>
      <c r="MD250" s="12"/>
      <c r="ME250" s="12"/>
      <c r="MF250" s="12"/>
      <c r="MG250" s="12"/>
      <c r="MH250" s="12"/>
      <c r="MI250" s="12"/>
      <c r="MJ250" s="12"/>
      <c r="MK250" s="12"/>
      <c r="ML250" s="12"/>
      <c r="MM250" s="12"/>
      <c r="MN250" s="12"/>
      <c r="MO250" s="12"/>
      <c r="MP250" s="12"/>
      <c r="MQ250" s="12"/>
      <c r="MR250" s="12"/>
      <c r="MS250" s="12"/>
      <c r="MT250" s="12"/>
      <c r="MU250" s="12"/>
      <c r="MV250" s="12"/>
      <c r="MW250" s="12"/>
      <c r="MX250" s="12"/>
      <c r="MY250" s="12"/>
      <c r="MZ250" s="12"/>
      <c r="NA250" s="12"/>
      <c r="NB250" s="12"/>
      <c r="NC250" s="12"/>
      <c r="ND250" s="12"/>
      <c r="NE250" s="12"/>
      <c r="NF250" s="12"/>
      <c r="NG250" s="12"/>
      <c r="NH250" s="12"/>
      <c r="NI250" s="12"/>
      <c r="NJ250" s="12"/>
      <c r="NK250" s="12"/>
      <c r="NL250" s="12"/>
      <c r="NM250" s="12"/>
      <c r="NN250" s="12"/>
      <c r="NO250" s="12"/>
      <c r="NP250" s="12"/>
      <c r="NQ250" s="12"/>
      <c r="NR250" s="12"/>
      <c r="NS250" s="12"/>
      <c r="NT250" s="12"/>
      <c r="NU250" s="12"/>
      <c r="NV250" s="12"/>
      <c r="NW250" s="12"/>
      <c r="NX250" s="12"/>
      <c r="NY250" s="12"/>
      <c r="NZ250" s="12"/>
      <c r="OA250" s="12"/>
      <c r="OB250" s="12"/>
      <c r="OC250" s="12"/>
      <c r="OD250" s="12"/>
      <c r="OE250" s="12"/>
      <c r="OF250" s="12"/>
      <c r="OG250" s="12"/>
      <c r="OH250" s="12"/>
      <c r="OI250" s="12"/>
      <c r="OJ250" s="12"/>
      <c r="OK250" s="12"/>
      <c r="OL250" s="12"/>
      <c r="OM250" s="12"/>
      <c r="ON250" s="12"/>
      <c r="OO250" s="12"/>
      <c r="OP250" s="12"/>
      <c r="OQ250" s="12"/>
      <c r="OR250" s="12"/>
      <c r="OS250" s="12"/>
      <c r="OT250" s="12"/>
      <c r="OU250" s="12"/>
      <c r="OV250" s="12"/>
      <c r="OW250" s="12"/>
      <c r="OX250" s="12"/>
      <c r="OY250" s="12"/>
      <c r="OZ250" s="12"/>
      <c r="PA250" s="12"/>
      <c r="PB250" s="12"/>
      <c r="PC250" s="12"/>
      <c r="PD250" s="12"/>
      <c r="PE250" s="12"/>
      <c r="PF250" s="12"/>
      <c r="PG250" s="12"/>
      <c r="PH250" s="12"/>
      <c r="PI250" s="12"/>
      <c r="PJ250" s="12"/>
      <c r="PK250" s="12"/>
      <c r="PL250" s="12"/>
      <c r="PM250" s="12"/>
      <c r="PN250" s="12"/>
      <c r="PO250" s="12"/>
      <c r="PP250" s="12"/>
      <c r="PQ250" s="12"/>
      <c r="PR250" s="12"/>
      <c r="PS250" s="12"/>
      <c r="PT250" s="12"/>
      <c r="PU250" s="12"/>
      <c r="PV250" s="12"/>
      <c r="PW250" s="12"/>
      <c r="PX250" s="12"/>
      <c r="PY250" s="12"/>
      <c r="PZ250" s="12"/>
      <c r="QA250" s="12"/>
      <c r="QB250" s="12"/>
      <c r="QC250" s="12"/>
      <c r="QD250" s="12"/>
      <c r="QE250" s="12"/>
      <c r="QF250" s="12"/>
      <c r="QG250" s="12"/>
      <c r="QH250" s="12"/>
      <c r="QI250" s="12"/>
      <c r="QJ250" s="12"/>
      <c r="QK250" s="12"/>
      <c r="QL250" s="12"/>
      <c r="QM250" s="12"/>
      <c r="QN250" s="12"/>
      <c r="QO250" s="12"/>
      <c r="QP250" s="12"/>
      <c r="QQ250" s="12"/>
      <c r="QR250" s="12"/>
      <c r="QS250" s="12"/>
      <c r="QT250" s="12"/>
      <c r="QU250" s="12"/>
      <c r="QV250" s="12"/>
      <c r="QW250" s="12"/>
      <c r="QX250" s="12"/>
      <c r="QY250" s="12"/>
      <c r="QZ250" s="12"/>
      <c r="RA250" s="12"/>
      <c r="RB250" s="12"/>
      <c r="RC250" s="12"/>
      <c r="RD250" s="12"/>
      <c r="RE250" s="12"/>
      <c r="RF250" s="12"/>
      <c r="RG250" s="12"/>
      <c r="RH250" s="12"/>
      <c r="RI250" s="12"/>
      <c r="RJ250" s="12"/>
      <c r="RK250" s="12"/>
      <c r="RL250" s="12"/>
      <c r="RM250" s="12"/>
      <c r="RN250" s="12"/>
      <c r="RO250" s="12"/>
      <c r="RP250" s="12"/>
      <c r="RQ250" s="12"/>
      <c r="RR250" s="12"/>
      <c r="RS250" s="12"/>
      <c r="RT250" s="12"/>
      <c r="RU250" s="12"/>
      <c r="RV250" s="12"/>
      <c r="RW250" s="12"/>
      <c r="RX250" s="12"/>
      <c r="RY250" s="12"/>
      <c r="RZ250" s="12"/>
      <c r="SA250" s="12"/>
      <c r="SB250" s="12"/>
      <c r="SC250" s="12"/>
      <c r="SD250" s="12"/>
      <c r="SE250" s="12"/>
      <c r="SF250" s="12"/>
      <c r="SG250" s="12"/>
      <c r="SH250" s="12"/>
      <c r="SI250" s="12"/>
      <c r="SJ250" s="12"/>
      <c r="SK250" s="12"/>
      <c r="SL250" s="12"/>
      <c r="SM250" s="12"/>
      <c r="SN250" s="12"/>
      <c r="SO250" s="12"/>
      <c r="SP250" s="12"/>
      <c r="SQ250" s="12"/>
      <c r="SR250" s="12"/>
      <c r="SS250" s="12"/>
      <c r="ST250" s="12"/>
      <c r="SU250" s="12"/>
      <c r="SV250" s="12"/>
      <c r="SW250" s="12"/>
      <c r="SX250" s="12"/>
      <c r="SY250" s="12"/>
      <c r="SZ250" s="12"/>
      <c r="TA250" s="12"/>
      <c r="TB250" s="12"/>
      <c r="TC250" s="12"/>
      <c r="TD250" s="12"/>
      <c r="TE250" s="12"/>
      <c r="TF250" s="12"/>
      <c r="TG250" s="12"/>
      <c r="TH250" s="12"/>
      <c r="TI250" s="12"/>
      <c r="TJ250" s="12"/>
      <c r="TK250" s="12"/>
      <c r="TL250" s="12"/>
      <c r="TM250" s="12"/>
      <c r="TN250" s="12"/>
      <c r="TO250" s="12"/>
      <c r="TP250" s="12"/>
      <c r="TQ250" s="12"/>
      <c r="TR250" s="12"/>
      <c r="TS250" s="12"/>
      <c r="TT250" s="12"/>
      <c r="TU250" s="12"/>
      <c r="TV250" s="12"/>
      <c r="TW250" s="12"/>
      <c r="TX250" s="12"/>
      <c r="TY250" s="12"/>
      <c r="TZ250" s="12"/>
      <c r="UA250" s="12"/>
      <c r="UB250" s="12"/>
      <c r="UC250" s="12"/>
      <c r="UD250" s="12"/>
      <c r="UE250" s="12"/>
      <c r="UF250" s="12"/>
      <c r="UG250" s="12"/>
      <c r="UH250" s="12"/>
      <c r="UI250" s="12"/>
      <c r="UJ250" s="12"/>
      <c r="UK250" s="12"/>
      <c r="UL250" s="12"/>
      <c r="UM250" s="12"/>
      <c r="UN250" s="12"/>
      <c r="UO250" s="12"/>
      <c r="UP250" s="12"/>
      <c r="UQ250" s="12"/>
      <c r="UR250" s="12"/>
      <c r="US250" s="12"/>
      <c r="UT250" s="12"/>
      <c r="UU250" s="12"/>
      <c r="UV250" s="12"/>
      <c r="UW250" s="12"/>
      <c r="UX250" s="12"/>
      <c r="UY250" s="12"/>
      <c r="UZ250" s="12"/>
      <c r="VA250" s="12"/>
      <c r="VB250" s="12"/>
      <c r="VC250" s="12"/>
      <c r="VD250" s="12"/>
      <c r="VE250" s="12"/>
      <c r="VF250" s="12"/>
      <c r="VG250" s="12"/>
      <c r="VH250" s="12"/>
      <c r="VI250" s="12"/>
      <c r="VJ250" s="12"/>
      <c r="VK250" s="12"/>
      <c r="VL250" s="12"/>
      <c r="VM250" s="12"/>
      <c r="VN250" s="12"/>
      <c r="VO250" s="12"/>
      <c r="VP250" s="12"/>
      <c r="VQ250" s="12"/>
      <c r="VR250" s="12"/>
      <c r="VS250" s="12"/>
      <c r="VT250" s="12"/>
      <c r="VU250" s="12"/>
      <c r="VV250" s="12"/>
      <c r="VW250" s="12"/>
      <c r="VX250" s="12"/>
      <c r="VY250" s="12"/>
      <c r="VZ250" s="12"/>
      <c r="WA250" s="12"/>
      <c r="WB250" s="12"/>
      <c r="WC250" s="12"/>
      <c r="WD250" s="12"/>
      <c r="WE250" s="12"/>
      <c r="WF250" s="12"/>
      <c r="WG250" s="12"/>
      <c r="WH250" s="12"/>
      <c r="WI250" s="12"/>
      <c r="WJ250" s="12"/>
      <c r="WK250" s="12"/>
      <c r="WL250" s="12"/>
      <c r="WM250" s="12"/>
      <c r="WN250" s="12"/>
      <c r="WO250" s="12"/>
      <c r="WP250" s="12"/>
      <c r="WQ250" s="12"/>
      <c r="WR250" s="12"/>
      <c r="WS250" s="12"/>
      <c r="WT250" s="12"/>
      <c r="WU250" s="12"/>
      <c r="WV250" s="12"/>
      <c r="WW250" s="12"/>
      <c r="WX250" s="12"/>
      <c r="WY250" s="12"/>
      <c r="WZ250" s="12"/>
      <c r="XA250" s="12"/>
      <c r="XB250" s="12"/>
      <c r="XC250" s="12"/>
      <c r="XD250" s="12"/>
      <c r="XE250" s="12"/>
      <c r="XF250" s="12"/>
      <c r="XG250" s="12"/>
      <c r="XH250" s="12"/>
      <c r="XI250" s="12"/>
      <c r="XJ250" s="12"/>
      <c r="XK250" s="12"/>
      <c r="XL250" s="12"/>
      <c r="XM250" s="12"/>
      <c r="XN250" s="12"/>
      <c r="XO250" s="12"/>
      <c r="XP250" s="12"/>
      <c r="XQ250" s="12"/>
      <c r="XR250" s="12"/>
      <c r="XS250" s="12"/>
      <c r="XT250" s="12"/>
      <c r="XU250" s="12"/>
      <c r="XV250" s="12"/>
      <c r="XW250" s="12"/>
      <c r="XX250" s="12"/>
      <c r="XY250" s="12"/>
      <c r="XZ250" s="12"/>
      <c r="YA250" s="12"/>
      <c r="YB250" s="12"/>
      <c r="YC250" s="12"/>
      <c r="YD250" s="12"/>
      <c r="YE250" s="12"/>
      <c r="YF250" s="12"/>
      <c r="YG250" s="12"/>
      <c r="YH250" s="12"/>
      <c r="YI250" s="12"/>
      <c r="YJ250" s="12"/>
      <c r="YK250" s="12"/>
      <c r="YL250" s="12"/>
      <c r="YM250" s="12"/>
      <c r="YN250" s="12"/>
      <c r="YO250" s="12"/>
      <c r="YP250" s="12"/>
      <c r="YQ250" s="12"/>
      <c r="YR250" s="12"/>
      <c r="YS250" s="12"/>
      <c r="YT250" s="12"/>
      <c r="YU250" s="12"/>
      <c r="YV250" s="12"/>
      <c r="YW250" s="12"/>
      <c r="YX250" s="12"/>
      <c r="YY250" s="12"/>
      <c r="YZ250" s="12"/>
      <c r="ZA250" s="12"/>
      <c r="ZB250" s="12"/>
      <c r="ZC250" s="12"/>
      <c r="ZD250" s="12"/>
      <c r="ZE250" s="12"/>
      <c r="ZF250" s="12"/>
      <c r="ZG250" s="12"/>
      <c r="ZH250" s="12"/>
      <c r="ZI250" s="12"/>
      <c r="ZJ250" s="12"/>
      <c r="ZK250" s="12"/>
      <c r="ZL250" s="12"/>
      <c r="ZM250" s="12"/>
      <c r="ZN250" s="12"/>
      <c r="ZO250" s="12"/>
      <c r="ZP250" s="12"/>
      <c r="ZQ250" s="12"/>
      <c r="ZR250" s="12"/>
      <c r="ZS250" s="12"/>
      <c r="ZT250" s="12"/>
      <c r="ZU250" s="12"/>
      <c r="ZV250" s="12"/>
      <c r="ZW250" s="12"/>
      <c r="ZX250" s="12"/>
      <c r="ZY250" s="12"/>
      <c r="ZZ250" s="12"/>
      <c r="AAA250" s="12"/>
      <c r="AAB250" s="12"/>
      <c r="AAC250" s="12"/>
      <c r="AAD250" s="12"/>
      <c r="AAE250" s="12"/>
      <c r="AAF250" s="12"/>
      <c r="AAG250" s="12"/>
      <c r="AAH250" s="12"/>
      <c r="AAI250" s="12"/>
      <c r="AAJ250" s="12"/>
      <c r="AAK250" s="12"/>
      <c r="AAL250" s="12"/>
      <c r="AAM250" s="12"/>
      <c r="AAN250" s="12"/>
      <c r="AAO250" s="12"/>
      <c r="AAP250" s="12"/>
      <c r="AAQ250" s="12"/>
      <c r="AAR250" s="12"/>
      <c r="AAS250" s="12"/>
      <c r="AAT250" s="12"/>
      <c r="AAU250" s="12"/>
      <c r="AAV250" s="12"/>
      <c r="AAW250" s="12"/>
      <c r="AAX250" s="12"/>
      <c r="AAY250" s="12"/>
      <c r="AAZ250" s="12"/>
      <c r="ABA250" s="12"/>
      <c r="ABB250" s="12"/>
      <c r="ABC250" s="12"/>
      <c r="ABD250" s="12"/>
      <c r="ABE250" s="12"/>
      <c r="ABF250" s="12"/>
      <c r="ABG250" s="12"/>
      <c r="ABH250" s="12"/>
      <c r="ABI250" s="12"/>
      <c r="ABJ250" s="12"/>
      <c r="ABK250" s="12"/>
      <c r="ABL250" s="12"/>
      <c r="ABM250" s="12"/>
      <c r="ABN250" s="12"/>
      <c r="ABO250" s="12"/>
      <c r="ABP250" s="12"/>
      <c r="ABQ250" s="12"/>
      <c r="ABR250" s="12"/>
      <c r="ABS250" s="12"/>
      <c r="ABT250" s="12"/>
      <c r="ABU250" s="12"/>
      <c r="ABV250" s="12"/>
      <c r="ABW250" s="12"/>
      <c r="ABX250" s="12"/>
      <c r="ABY250" s="12"/>
      <c r="ABZ250" s="12"/>
      <c r="ACA250" s="12"/>
      <c r="ACB250" s="12"/>
      <c r="ACC250" s="12"/>
      <c r="ACD250" s="12"/>
      <c r="ACE250" s="12"/>
      <c r="ACF250" s="12"/>
      <c r="ACG250" s="12"/>
      <c r="ACH250" s="12"/>
      <c r="ACI250" s="12"/>
      <c r="ACJ250" s="12"/>
      <c r="ACK250" s="12"/>
      <c r="ACL250" s="12"/>
      <c r="ACM250" s="12"/>
      <c r="ACN250" s="12"/>
      <c r="ACO250" s="12"/>
      <c r="ACP250" s="12"/>
      <c r="ACQ250" s="12"/>
      <c r="ACR250" s="12"/>
      <c r="ACS250" s="12"/>
      <c r="ACT250" s="12"/>
      <c r="ACU250" s="12"/>
      <c r="ACV250" s="12"/>
      <c r="ACW250" s="12"/>
      <c r="ACX250" s="12"/>
      <c r="ACY250" s="12"/>
      <c r="ACZ250" s="12"/>
      <c r="ADA250" s="12"/>
    </row>
    <row r="251" spans="1:781" s="99" customFormat="1" ht="36" x14ac:dyDescent="0.3">
      <c r="A251" s="65">
        <v>4</v>
      </c>
      <c r="B251" s="44" t="s">
        <v>761</v>
      </c>
      <c r="C251" s="45" t="s">
        <v>77</v>
      </c>
      <c r="D251" s="46" t="s">
        <v>110</v>
      </c>
      <c r="E251" s="46" t="s">
        <v>411</v>
      </c>
      <c r="F251" s="46"/>
      <c r="G251" s="97"/>
      <c r="H251" s="46">
        <v>3</v>
      </c>
      <c r="I251" s="46" t="s">
        <v>243</v>
      </c>
      <c r="J251" s="46" t="s">
        <v>243</v>
      </c>
      <c r="K251" s="48">
        <v>1983</v>
      </c>
      <c r="L251" s="49">
        <v>30321</v>
      </c>
      <c r="M251" s="50"/>
      <c r="N251" s="51"/>
      <c r="O251" s="51"/>
      <c r="P251" s="52" t="s">
        <v>601</v>
      </c>
      <c r="Q251" s="53" t="s">
        <v>762</v>
      </c>
      <c r="R251" s="54" t="s">
        <v>426</v>
      </c>
      <c r="S251" s="55" t="str">
        <f t="shared" si="53"/>
        <v>Au</v>
      </c>
      <c r="T251" s="56">
        <v>65</v>
      </c>
      <c r="U251" s="56"/>
      <c r="V251" s="56">
        <v>1.9</v>
      </c>
      <c r="W251" s="56">
        <v>1.5239777339508811</v>
      </c>
      <c r="X251" s="56">
        <v>1982</v>
      </c>
      <c r="Y251" s="56">
        <v>1.5</v>
      </c>
      <c r="Z251" s="56"/>
      <c r="AA251" s="12"/>
      <c r="AB251" s="57">
        <f t="shared" si="52"/>
        <v>0</v>
      </c>
      <c r="AC251" s="57">
        <f t="shared" si="54"/>
        <v>0</v>
      </c>
      <c r="AD251" s="57">
        <f t="shared" si="55"/>
        <v>0</v>
      </c>
      <c r="AE251" s="57">
        <f t="shared" si="60"/>
        <v>0</v>
      </c>
      <c r="AF251" s="58"/>
      <c r="AG251" s="58">
        <f t="shared" si="57"/>
        <v>0</v>
      </c>
      <c r="AH251" s="58">
        <f t="shared" si="58"/>
        <v>0</v>
      </c>
      <c r="AI251" s="58">
        <f t="shared" si="59"/>
        <v>0</v>
      </c>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c r="CV251" s="12"/>
      <c r="CW251" s="12"/>
      <c r="CX251" s="12"/>
      <c r="CY251" s="12"/>
      <c r="CZ251" s="12"/>
      <c r="DA251" s="12"/>
      <c r="DB251" s="12"/>
      <c r="DC251" s="12"/>
      <c r="DD251" s="12"/>
      <c r="DE251" s="12"/>
      <c r="DF251" s="12"/>
      <c r="DG251" s="12"/>
      <c r="DH251" s="12"/>
      <c r="DI251" s="12"/>
      <c r="DJ251" s="12"/>
      <c r="DK251" s="12"/>
      <c r="DL251" s="12"/>
      <c r="DM251" s="12"/>
      <c r="DN251" s="12"/>
      <c r="DO251" s="12"/>
      <c r="DP251" s="12"/>
      <c r="DQ251" s="12"/>
      <c r="DR251" s="12"/>
      <c r="DS251" s="12"/>
      <c r="DT251" s="12"/>
      <c r="DU251" s="12"/>
      <c r="DV251" s="12"/>
      <c r="DW251" s="12"/>
      <c r="DX251" s="12"/>
      <c r="DY251" s="12"/>
      <c r="DZ251" s="12"/>
      <c r="EA251" s="12"/>
      <c r="EB251" s="12"/>
      <c r="EC251" s="12"/>
      <c r="ED251" s="12"/>
      <c r="EE251" s="12"/>
      <c r="EF251" s="12"/>
      <c r="EG251" s="12"/>
      <c r="EH251" s="12"/>
      <c r="EI251" s="12"/>
      <c r="EJ251" s="12"/>
      <c r="EK251" s="12"/>
      <c r="EL251" s="12"/>
      <c r="EM251" s="12"/>
      <c r="EN251" s="12"/>
      <c r="EO251" s="12"/>
      <c r="EP251" s="12"/>
      <c r="EQ251" s="12"/>
      <c r="ER251" s="12"/>
      <c r="ES251" s="12"/>
      <c r="ET251" s="12"/>
      <c r="EU251" s="12"/>
      <c r="EV251" s="12"/>
      <c r="EW251" s="12"/>
      <c r="EX251" s="12"/>
      <c r="EY251" s="12"/>
      <c r="EZ251" s="12"/>
      <c r="FA251" s="12"/>
      <c r="FB251" s="12"/>
      <c r="FC251" s="12"/>
      <c r="FD251" s="12"/>
      <c r="FE251" s="12"/>
      <c r="FF251" s="12"/>
      <c r="FG251" s="12"/>
      <c r="FH251" s="12"/>
      <c r="FI251" s="12"/>
      <c r="FJ251" s="12"/>
      <c r="FK251" s="12"/>
      <c r="FL251" s="12"/>
      <c r="FM251" s="12"/>
      <c r="FN251" s="12"/>
      <c r="FO251" s="12"/>
      <c r="FP251" s="12"/>
      <c r="FQ251" s="12"/>
      <c r="FR251" s="12"/>
      <c r="FS251" s="12"/>
      <c r="FT251" s="12"/>
      <c r="FU251" s="12"/>
      <c r="FV251" s="12"/>
      <c r="FW251" s="12"/>
      <c r="FX251" s="12"/>
      <c r="FY251" s="12"/>
      <c r="FZ251" s="12"/>
      <c r="GA251" s="12"/>
      <c r="GB251" s="12"/>
      <c r="GC251" s="12"/>
      <c r="GD251" s="12"/>
      <c r="GE251" s="12"/>
      <c r="GF251" s="12"/>
      <c r="GG251" s="12"/>
      <c r="GH251" s="12"/>
      <c r="GI251" s="12"/>
      <c r="GJ251" s="12"/>
      <c r="GK251" s="12"/>
      <c r="GL251" s="12"/>
      <c r="GM251" s="12"/>
      <c r="GN251" s="12"/>
      <c r="GO251" s="12"/>
      <c r="GP251" s="12"/>
      <c r="GQ251" s="12"/>
      <c r="GR251" s="12"/>
      <c r="GS251" s="12"/>
      <c r="GT251" s="12"/>
      <c r="GU251" s="12"/>
      <c r="GV251" s="12"/>
      <c r="GW251" s="12"/>
      <c r="GX251" s="12"/>
      <c r="GY251" s="12"/>
      <c r="GZ251" s="12"/>
      <c r="HA251" s="12"/>
      <c r="HB251" s="12"/>
      <c r="HC251" s="12"/>
      <c r="HD251" s="12"/>
      <c r="HE251" s="12"/>
      <c r="HF251" s="12"/>
      <c r="HG251" s="12"/>
      <c r="HH251" s="12"/>
      <c r="HI251" s="12"/>
      <c r="HJ251" s="12"/>
      <c r="HK251" s="12"/>
      <c r="HL251" s="12"/>
      <c r="HM251" s="12"/>
      <c r="HN251" s="12"/>
      <c r="HO251" s="12"/>
      <c r="HP251" s="12"/>
      <c r="HQ251" s="12"/>
      <c r="HR251" s="12"/>
      <c r="HS251" s="12"/>
      <c r="HT251" s="12"/>
      <c r="HU251" s="12"/>
      <c r="HV251" s="12"/>
      <c r="HW251" s="12"/>
      <c r="HX251" s="12"/>
      <c r="HY251" s="12"/>
      <c r="HZ251" s="12"/>
      <c r="IA251" s="12"/>
      <c r="IB251" s="12"/>
      <c r="IC251" s="12"/>
      <c r="ID251" s="12"/>
      <c r="IE251" s="12"/>
      <c r="IF251" s="12"/>
      <c r="IG251" s="12"/>
      <c r="IH251" s="12"/>
      <c r="II251" s="12"/>
      <c r="IJ251" s="12"/>
      <c r="IK251" s="12"/>
      <c r="IL251" s="12"/>
      <c r="IM251" s="12"/>
      <c r="IN251" s="12"/>
      <c r="IO251" s="12"/>
      <c r="IP251" s="12"/>
      <c r="IQ251" s="12"/>
      <c r="IR251" s="12"/>
      <c r="IS251" s="12"/>
      <c r="IT251" s="12"/>
      <c r="IU251" s="12"/>
      <c r="IV251" s="12"/>
      <c r="IW251" s="12"/>
      <c r="IX251" s="12"/>
      <c r="IY251" s="12"/>
      <c r="IZ251" s="12"/>
      <c r="JA251" s="12"/>
      <c r="JB251" s="12"/>
      <c r="JC251" s="12"/>
      <c r="JD251" s="12"/>
      <c r="JE251" s="12"/>
      <c r="JF251" s="12"/>
      <c r="JG251" s="12"/>
      <c r="JH251" s="12"/>
      <c r="JI251" s="12"/>
      <c r="JJ251" s="12"/>
      <c r="JK251" s="12"/>
      <c r="JL251" s="12"/>
      <c r="JM251" s="12"/>
      <c r="JN251" s="12"/>
      <c r="JO251" s="12"/>
      <c r="JP251" s="12"/>
      <c r="JQ251" s="12"/>
      <c r="JR251" s="12"/>
      <c r="JS251" s="12"/>
      <c r="JT251" s="12"/>
      <c r="JU251" s="12"/>
      <c r="JV251" s="12"/>
      <c r="JW251" s="12"/>
      <c r="JX251" s="12"/>
      <c r="JY251" s="12"/>
      <c r="JZ251" s="12"/>
      <c r="KA251" s="12"/>
      <c r="KB251" s="12"/>
      <c r="KC251" s="12"/>
      <c r="KD251" s="12"/>
      <c r="KE251" s="12"/>
      <c r="KF251" s="12"/>
      <c r="KG251" s="12"/>
      <c r="KH251" s="12"/>
      <c r="KI251" s="12"/>
      <c r="KJ251" s="12"/>
      <c r="KK251" s="12"/>
      <c r="KL251" s="12"/>
      <c r="KM251" s="12"/>
      <c r="KN251" s="12"/>
      <c r="KO251" s="12"/>
      <c r="KP251" s="12"/>
      <c r="KQ251" s="12"/>
      <c r="KR251" s="12"/>
      <c r="KS251" s="12"/>
      <c r="KT251" s="12"/>
      <c r="KU251" s="12"/>
      <c r="KV251" s="12"/>
      <c r="KW251" s="12"/>
      <c r="KX251" s="12"/>
      <c r="KY251" s="12"/>
      <c r="KZ251" s="12"/>
      <c r="LA251" s="12"/>
      <c r="LB251" s="12"/>
      <c r="LC251" s="12"/>
      <c r="LD251" s="12"/>
      <c r="LE251" s="12"/>
      <c r="LF251" s="12"/>
      <c r="LG251" s="12"/>
      <c r="LH251" s="12"/>
      <c r="LI251" s="12"/>
      <c r="LJ251" s="12"/>
      <c r="LK251" s="12"/>
      <c r="LL251" s="12"/>
      <c r="LM251" s="12"/>
      <c r="LN251" s="12"/>
      <c r="LO251" s="12"/>
      <c r="LP251" s="12"/>
      <c r="LQ251" s="12"/>
      <c r="LR251" s="12"/>
      <c r="LS251" s="12"/>
      <c r="LT251" s="12"/>
      <c r="LU251" s="12"/>
      <c r="LV251" s="12"/>
      <c r="LW251" s="12"/>
      <c r="LX251" s="12"/>
      <c r="LY251" s="12"/>
      <c r="LZ251" s="12"/>
      <c r="MA251" s="12"/>
      <c r="MB251" s="12"/>
      <c r="MC251" s="12"/>
      <c r="MD251" s="12"/>
      <c r="ME251" s="12"/>
      <c r="MF251" s="12"/>
      <c r="MG251" s="12"/>
      <c r="MH251" s="12"/>
      <c r="MI251" s="12"/>
      <c r="MJ251" s="12"/>
      <c r="MK251" s="12"/>
      <c r="ML251" s="12"/>
      <c r="MM251" s="12"/>
      <c r="MN251" s="12"/>
      <c r="MO251" s="12"/>
      <c r="MP251" s="12"/>
      <c r="MQ251" s="12"/>
      <c r="MR251" s="12"/>
      <c r="MS251" s="12"/>
      <c r="MT251" s="12"/>
      <c r="MU251" s="12"/>
      <c r="MV251" s="12"/>
      <c r="MW251" s="12"/>
      <c r="MX251" s="12"/>
      <c r="MY251" s="12"/>
      <c r="MZ251" s="12"/>
      <c r="NA251" s="12"/>
      <c r="NB251" s="12"/>
      <c r="NC251" s="12"/>
      <c r="ND251" s="12"/>
      <c r="NE251" s="12"/>
      <c r="NF251" s="12"/>
      <c r="NG251" s="12"/>
      <c r="NH251" s="12"/>
      <c r="NI251" s="12"/>
      <c r="NJ251" s="12"/>
      <c r="NK251" s="12"/>
      <c r="NL251" s="12"/>
      <c r="NM251" s="12"/>
      <c r="NN251" s="12"/>
      <c r="NO251" s="12"/>
      <c r="NP251" s="12"/>
      <c r="NQ251" s="12"/>
      <c r="NR251" s="12"/>
      <c r="NS251" s="12"/>
      <c r="NT251" s="12"/>
      <c r="NU251" s="12"/>
      <c r="NV251" s="12"/>
      <c r="NW251" s="12"/>
      <c r="NX251" s="12"/>
      <c r="NY251" s="12"/>
      <c r="NZ251" s="12"/>
      <c r="OA251" s="12"/>
      <c r="OB251" s="12"/>
      <c r="OC251" s="12"/>
      <c r="OD251" s="12"/>
      <c r="OE251" s="12"/>
      <c r="OF251" s="12"/>
      <c r="OG251" s="12"/>
      <c r="OH251" s="12"/>
      <c r="OI251" s="12"/>
      <c r="OJ251" s="12"/>
      <c r="OK251" s="12"/>
      <c r="OL251" s="12"/>
      <c r="OM251" s="12"/>
      <c r="ON251" s="12"/>
      <c r="OO251" s="12"/>
      <c r="OP251" s="12"/>
      <c r="OQ251" s="12"/>
      <c r="OR251" s="12"/>
      <c r="OS251" s="12"/>
      <c r="OT251" s="12"/>
      <c r="OU251" s="12"/>
      <c r="OV251" s="12"/>
      <c r="OW251" s="12"/>
      <c r="OX251" s="12"/>
      <c r="OY251" s="12"/>
      <c r="OZ251" s="12"/>
      <c r="PA251" s="12"/>
      <c r="PB251" s="12"/>
      <c r="PC251" s="12"/>
      <c r="PD251" s="12"/>
      <c r="PE251" s="12"/>
      <c r="PF251" s="12"/>
      <c r="PG251" s="12"/>
      <c r="PH251" s="12"/>
      <c r="PI251" s="12"/>
      <c r="PJ251" s="12"/>
      <c r="PK251" s="12"/>
      <c r="PL251" s="12"/>
      <c r="PM251" s="12"/>
      <c r="PN251" s="12"/>
      <c r="PO251" s="12"/>
      <c r="PP251" s="12"/>
      <c r="PQ251" s="12"/>
      <c r="PR251" s="12"/>
      <c r="PS251" s="12"/>
      <c r="PT251" s="12"/>
      <c r="PU251" s="12"/>
      <c r="PV251" s="12"/>
      <c r="PW251" s="12"/>
      <c r="PX251" s="12"/>
      <c r="PY251" s="12"/>
      <c r="PZ251" s="12"/>
      <c r="QA251" s="12"/>
      <c r="QB251" s="12"/>
      <c r="QC251" s="12"/>
      <c r="QD251" s="12"/>
      <c r="QE251" s="12"/>
      <c r="QF251" s="12"/>
      <c r="QG251" s="12"/>
      <c r="QH251" s="12"/>
      <c r="QI251" s="12"/>
      <c r="QJ251" s="12"/>
      <c r="QK251" s="12"/>
      <c r="QL251" s="12"/>
      <c r="QM251" s="12"/>
      <c r="QN251" s="12"/>
      <c r="QO251" s="12"/>
      <c r="QP251" s="12"/>
      <c r="QQ251" s="12"/>
      <c r="QR251" s="12"/>
      <c r="QS251" s="12"/>
      <c r="QT251" s="12"/>
      <c r="QU251" s="12"/>
      <c r="QV251" s="12"/>
      <c r="QW251" s="12"/>
      <c r="QX251" s="12"/>
      <c r="QY251" s="12"/>
      <c r="QZ251" s="12"/>
      <c r="RA251" s="12"/>
      <c r="RB251" s="12"/>
      <c r="RC251" s="12"/>
      <c r="RD251" s="12"/>
      <c r="RE251" s="12"/>
      <c r="RF251" s="12"/>
      <c r="RG251" s="12"/>
      <c r="RH251" s="12"/>
      <c r="RI251" s="12"/>
      <c r="RJ251" s="12"/>
      <c r="RK251" s="12"/>
      <c r="RL251" s="12"/>
      <c r="RM251" s="12"/>
      <c r="RN251" s="12"/>
      <c r="RO251" s="12"/>
      <c r="RP251" s="12"/>
      <c r="RQ251" s="12"/>
      <c r="RR251" s="12"/>
      <c r="RS251" s="12"/>
      <c r="RT251" s="12"/>
      <c r="RU251" s="12"/>
      <c r="RV251" s="12"/>
      <c r="RW251" s="12"/>
      <c r="RX251" s="12"/>
      <c r="RY251" s="12"/>
      <c r="RZ251" s="12"/>
      <c r="SA251" s="12"/>
      <c r="SB251" s="12"/>
      <c r="SC251" s="12"/>
      <c r="SD251" s="12"/>
      <c r="SE251" s="12"/>
      <c r="SF251" s="12"/>
      <c r="SG251" s="12"/>
      <c r="SH251" s="12"/>
      <c r="SI251" s="12"/>
      <c r="SJ251" s="12"/>
      <c r="SK251" s="12"/>
      <c r="SL251" s="12"/>
      <c r="SM251" s="12"/>
      <c r="SN251" s="12"/>
      <c r="SO251" s="12"/>
      <c r="SP251" s="12"/>
      <c r="SQ251" s="12"/>
      <c r="SR251" s="12"/>
      <c r="SS251" s="12"/>
      <c r="ST251" s="12"/>
      <c r="SU251" s="12"/>
      <c r="SV251" s="12"/>
      <c r="SW251" s="12"/>
      <c r="SX251" s="12"/>
      <c r="SY251" s="12"/>
      <c r="SZ251" s="12"/>
      <c r="TA251" s="12"/>
      <c r="TB251" s="12"/>
      <c r="TC251" s="12"/>
      <c r="TD251" s="12"/>
      <c r="TE251" s="12"/>
      <c r="TF251" s="12"/>
      <c r="TG251" s="12"/>
      <c r="TH251" s="12"/>
      <c r="TI251" s="12"/>
      <c r="TJ251" s="12"/>
      <c r="TK251" s="12"/>
      <c r="TL251" s="12"/>
      <c r="TM251" s="12"/>
      <c r="TN251" s="12"/>
      <c r="TO251" s="12"/>
      <c r="TP251" s="12"/>
      <c r="TQ251" s="12"/>
      <c r="TR251" s="12"/>
      <c r="TS251" s="12"/>
      <c r="TT251" s="12"/>
      <c r="TU251" s="12"/>
      <c r="TV251" s="12"/>
      <c r="TW251" s="12"/>
      <c r="TX251" s="12"/>
      <c r="TY251" s="12"/>
      <c r="TZ251" s="12"/>
      <c r="UA251" s="12"/>
      <c r="UB251" s="12"/>
      <c r="UC251" s="12"/>
      <c r="UD251" s="12"/>
      <c r="UE251" s="12"/>
      <c r="UF251" s="12"/>
      <c r="UG251" s="12"/>
      <c r="UH251" s="12"/>
      <c r="UI251" s="12"/>
      <c r="UJ251" s="12"/>
      <c r="UK251" s="12"/>
      <c r="UL251" s="12"/>
      <c r="UM251" s="12"/>
      <c r="UN251" s="12"/>
      <c r="UO251" s="12"/>
      <c r="UP251" s="12"/>
      <c r="UQ251" s="12"/>
      <c r="UR251" s="12"/>
      <c r="US251" s="12"/>
      <c r="UT251" s="12"/>
      <c r="UU251" s="12"/>
      <c r="UV251" s="12"/>
      <c r="UW251" s="12"/>
      <c r="UX251" s="12"/>
      <c r="UY251" s="12"/>
      <c r="UZ251" s="12"/>
      <c r="VA251" s="12"/>
      <c r="VB251" s="12"/>
      <c r="VC251" s="12"/>
      <c r="VD251" s="12"/>
      <c r="VE251" s="12"/>
      <c r="VF251" s="12"/>
      <c r="VG251" s="12"/>
      <c r="VH251" s="12"/>
      <c r="VI251" s="12"/>
      <c r="VJ251" s="12"/>
      <c r="VK251" s="12"/>
      <c r="VL251" s="12"/>
      <c r="VM251" s="12"/>
      <c r="VN251" s="12"/>
      <c r="VO251" s="12"/>
      <c r="VP251" s="12"/>
      <c r="VQ251" s="12"/>
      <c r="VR251" s="12"/>
      <c r="VS251" s="12"/>
      <c r="VT251" s="12"/>
      <c r="VU251" s="12"/>
      <c r="VV251" s="12"/>
      <c r="VW251" s="12"/>
      <c r="VX251" s="12"/>
      <c r="VY251" s="12"/>
      <c r="VZ251" s="12"/>
      <c r="WA251" s="12"/>
      <c r="WB251" s="12"/>
      <c r="WC251" s="12"/>
      <c r="WD251" s="12"/>
      <c r="WE251" s="12"/>
      <c r="WF251" s="12"/>
      <c r="WG251" s="12"/>
      <c r="WH251" s="12"/>
      <c r="WI251" s="12"/>
      <c r="WJ251" s="12"/>
      <c r="WK251" s="12"/>
      <c r="WL251" s="12"/>
      <c r="WM251" s="12"/>
      <c r="WN251" s="12"/>
      <c r="WO251" s="12"/>
      <c r="WP251" s="12"/>
      <c r="WQ251" s="12"/>
      <c r="WR251" s="12"/>
      <c r="WS251" s="12"/>
      <c r="WT251" s="12"/>
      <c r="WU251" s="12"/>
      <c r="WV251" s="12"/>
      <c r="WW251" s="12"/>
      <c r="WX251" s="12"/>
      <c r="WY251" s="12"/>
      <c r="WZ251" s="12"/>
      <c r="XA251" s="12"/>
      <c r="XB251" s="12"/>
      <c r="XC251" s="12"/>
      <c r="XD251" s="12"/>
      <c r="XE251" s="12"/>
      <c r="XF251" s="12"/>
      <c r="XG251" s="12"/>
      <c r="XH251" s="12"/>
      <c r="XI251" s="12"/>
      <c r="XJ251" s="12"/>
      <c r="XK251" s="12"/>
      <c r="XL251" s="12"/>
      <c r="XM251" s="12"/>
      <c r="XN251" s="12"/>
      <c r="XO251" s="12"/>
      <c r="XP251" s="12"/>
      <c r="XQ251" s="12"/>
      <c r="XR251" s="12"/>
      <c r="XS251" s="12"/>
      <c r="XT251" s="12"/>
      <c r="XU251" s="12"/>
      <c r="XV251" s="12"/>
      <c r="XW251" s="12"/>
      <c r="XX251" s="12"/>
      <c r="XY251" s="12"/>
      <c r="XZ251" s="12"/>
      <c r="YA251" s="12"/>
      <c r="YB251" s="12"/>
      <c r="YC251" s="12"/>
      <c r="YD251" s="12"/>
      <c r="YE251" s="12"/>
      <c r="YF251" s="12"/>
      <c r="YG251" s="12"/>
      <c r="YH251" s="12"/>
      <c r="YI251" s="12"/>
      <c r="YJ251" s="12"/>
      <c r="YK251" s="12"/>
      <c r="YL251" s="12"/>
      <c r="YM251" s="12"/>
      <c r="YN251" s="12"/>
      <c r="YO251" s="12"/>
      <c r="YP251" s="12"/>
      <c r="YQ251" s="12"/>
      <c r="YR251" s="12"/>
      <c r="YS251" s="12"/>
      <c r="YT251" s="12"/>
      <c r="YU251" s="12"/>
      <c r="YV251" s="12"/>
      <c r="YW251" s="12"/>
      <c r="YX251" s="12"/>
      <c r="YY251" s="12"/>
      <c r="YZ251" s="12"/>
      <c r="ZA251" s="12"/>
      <c r="ZB251" s="12"/>
      <c r="ZC251" s="12"/>
      <c r="ZD251" s="12"/>
      <c r="ZE251" s="12"/>
      <c r="ZF251" s="12"/>
      <c r="ZG251" s="12"/>
      <c r="ZH251" s="12"/>
      <c r="ZI251" s="12"/>
      <c r="ZJ251" s="12"/>
      <c r="ZK251" s="12"/>
      <c r="ZL251" s="12"/>
      <c r="ZM251" s="12"/>
      <c r="ZN251" s="12"/>
      <c r="ZO251" s="12"/>
      <c r="ZP251" s="12"/>
      <c r="ZQ251" s="12"/>
      <c r="ZR251" s="12"/>
      <c r="ZS251" s="12"/>
      <c r="ZT251" s="12"/>
      <c r="ZU251" s="12"/>
      <c r="ZV251" s="12"/>
      <c r="ZW251" s="12"/>
      <c r="ZX251" s="12"/>
      <c r="ZY251" s="12"/>
      <c r="ZZ251" s="12"/>
      <c r="AAA251" s="12"/>
      <c r="AAB251" s="12"/>
      <c r="AAC251" s="12"/>
      <c r="AAD251" s="12"/>
      <c r="AAE251" s="12"/>
      <c r="AAF251" s="12"/>
      <c r="AAG251" s="12"/>
      <c r="AAH251" s="12"/>
      <c r="AAI251" s="12"/>
      <c r="AAJ251" s="12"/>
      <c r="AAK251" s="12"/>
      <c r="AAL251" s="12"/>
      <c r="AAM251" s="12"/>
      <c r="AAN251" s="12"/>
      <c r="AAO251" s="12"/>
      <c r="AAP251" s="12"/>
      <c r="AAQ251" s="12"/>
      <c r="AAR251" s="12"/>
      <c r="AAS251" s="12"/>
      <c r="AAT251" s="12"/>
      <c r="AAU251" s="12"/>
      <c r="AAV251" s="12"/>
      <c r="AAW251" s="12"/>
      <c r="AAX251" s="12"/>
      <c r="AAY251" s="12"/>
      <c r="AAZ251" s="12"/>
      <c r="ABA251" s="12"/>
      <c r="ABB251" s="12"/>
      <c r="ABC251" s="12"/>
      <c r="ABD251" s="12"/>
      <c r="ABE251" s="12"/>
      <c r="ABF251" s="12"/>
      <c r="ABG251" s="12"/>
      <c r="ABH251" s="12"/>
      <c r="ABI251" s="12"/>
      <c r="ABJ251" s="12"/>
      <c r="ABK251" s="12"/>
      <c r="ABL251" s="12"/>
      <c r="ABM251" s="12"/>
      <c r="ABN251" s="12"/>
      <c r="ABO251" s="12"/>
      <c r="ABP251" s="12"/>
      <c r="ABQ251" s="12"/>
      <c r="ABR251" s="12"/>
      <c r="ABS251" s="12"/>
      <c r="ABT251" s="12"/>
      <c r="ABU251" s="12"/>
      <c r="ABV251" s="12"/>
      <c r="ABW251" s="12"/>
      <c r="ABX251" s="12"/>
      <c r="ABY251" s="12"/>
      <c r="ABZ251" s="12"/>
      <c r="ACA251" s="12"/>
      <c r="ACB251" s="12"/>
      <c r="ACC251" s="12"/>
      <c r="ACD251" s="12"/>
      <c r="ACE251" s="12"/>
      <c r="ACF251" s="12"/>
      <c r="ACG251" s="12"/>
      <c r="ACH251" s="12"/>
      <c r="ACI251" s="12"/>
      <c r="ACJ251" s="12"/>
      <c r="ACK251" s="12"/>
      <c r="ACL251" s="12"/>
      <c r="ACM251" s="12"/>
      <c r="ACN251" s="12"/>
      <c r="ACO251" s="12"/>
      <c r="ACP251" s="12"/>
      <c r="ACQ251" s="12"/>
      <c r="ACR251" s="12"/>
      <c r="ACS251" s="12"/>
      <c r="ACT251" s="12"/>
      <c r="ACU251" s="12"/>
      <c r="ACV251" s="12"/>
      <c r="ACW251" s="12"/>
      <c r="ACX251" s="12"/>
      <c r="ACY251" s="12"/>
      <c r="ACZ251" s="12"/>
      <c r="ADA251" s="12"/>
    </row>
    <row r="252" spans="1:781" s="99" customFormat="1" ht="39" customHeight="1" x14ac:dyDescent="0.3">
      <c r="A252" s="64">
        <v>3</v>
      </c>
      <c r="B252" s="44" t="s">
        <v>763</v>
      </c>
      <c r="C252" s="45" t="s">
        <v>55</v>
      </c>
      <c r="D252" s="46"/>
      <c r="E252" s="46"/>
      <c r="F252" s="46"/>
      <c r="G252" s="97"/>
      <c r="H252" s="46">
        <v>1</v>
      </c>
      <c r="I252" s="46" t="s">
        <v>46</v>
      </c>
      <c r="J252" s="46" t="s">
        <v>56</v>
      </c>
      <c r="K252" s="48">
        <v>1983</v>
      </c>
      <c r="L252" s="109">
        <v>1983</v>
      </c>
      <c r="M252" s="50"/>
      <c r="N252" s="51"/>
      <c r="O252" s="51"/>
      <c r="P252" s="52" t="s">
        <v>601</v>
      </c>
      <c r="Q252" s="105" t="s">
        <v>764</v>
      </c>
      <c r="R252" s="54"/>
      <c r="S252" s="55" t="str">
        <f t="shared" si="53"/>
        <v>Cu</v>
      </c>
      <c r="T252" s="56"/>
      <c r="U252" s="56"/>
      <c r="V252" s="56"/>
      <c r="W252" s="56"/>
      <c r="X252" s="56"/>
      <c r="Y252" s="56"/>
      <c r="Z252" s="56"/>
      <c r="AA252" s="12"/>
      <c r="AB252" s="57">
        <f t="shared" si="52"/>
        <v>0</v>
      </c>
      <c r="AC252" s="57">
        <f t="shared" si="54"/>
        <v>0</v>
      </c>
      <c r="AD252" s="57">
        <f t="shared" si="55"/>
        <v>0</v>
      </c>
      <c r="AE252" s="57">
        <f t="shared" si="60"/>
        <v>0</v>
      </c>
      <c r="AF252" s="58"/>
      <c r="AG252" s="58">
        <f t="shared" si="57"/>
        <v>0</v>
      </c>
      <c r="AH252" s="58">
        <f t="shared" si="58"/>
        <v>0</v>
      </c>
      <c r="AI252" s="58">
        <f t="shared" si="59"/>
        <v>0</v>
      </c>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c r="CV252" s="12"/>
      <c r="CW252" s="12"/>
      <c r="CX252" s="12"/>
      <c r="CY252" s="12"/>
      <c r="CZ252" s="12"/>
      <c r="DA252" s="12"/>
      <c r="DB252" s="12"/>
      <c r="DC252" s="12"/>
      <c r="DD252" s="12"/>
      <c r="DE252" s="12"/>
      <c r="DF252" s="12"/>
      <c r="DG252" s="12"/>
      <c r="DH252" s="12"/>
      <c r="DI252" s="12"/>
      <c r="DJ252" s="12"/>
      <c r="DK252" s="12"/>
      <c r="DL252" s="12"/>
      <c r="DM252" s="12"/>
      <c r="DN252" s="12"/>
      <c r="DO252" s="12"/>
      <c r="DP252" s="12"/>
      <c r="DQ252" s="12"/>
      <c r="DR252" s="12"/>
      <c r="DS252" s="12"/>
      <c r="DT252" s="12"/>
      <c r="DU252" s="12"/>
      <c r="DV252" s="12"/>
      <c r="DW252" s="12"/>
      <c r="DX252" s="12"/>
      <c r="DY252" s="12"/>
      <c r="DZ252" s="12"/>
      <c r="EA252" s="12"/>
      <c r="EB252" s="12"/>
      <c r="EC252" s="12"/>
      <c r="ED252" s="12"/>
      <c r="EE252" s="12"/>
      <c r="EF252" s="12"/>
      <c r="EG252" s="12"/>
      <c r="EH252" s="12"/>
      <c r="EI252" s="12"/>
      <c r="EJ252" s="12"/>
      <c r="EK252" s="12"/>
      <c r="EL252" s="12"/>
      <c r="EM252" s="12"/>
      <c r="EN252" s="12"/>
      <c r="EO252" s="12"/>
      <c r="EP252" s="12"/>
      <c r="EQ252" s="12"/>
      <c r="ER252" s="12"/>
      <c r="ES252" s="12"/>
      <c r="ET252" s="12"/>
      <c r="EU252" s="12"/>
      <c r="EV252" s="12"/>
      <c r="EW252" s="12"/>
      <c r="EX252" s="12"/>
      <c r="EY252" s="12"/>
      <c r="EZ252" s="12"/>
      <c r="FA252" s="12"/>
      <c r="FB252" s="12"/>
      <c r="FC252" s="12"/>
      <c r="FD252" s="12"/>
      <c r="FE252" s="12"/>
      <c r="FF252" s="12"/>
      <c r="FG252" s="12"/>
      <c r="FH252" s="12"/>
      <c r="FI252" s="12"/>
      <c r="FJ252" s="12"/>
      <c r="FK252" s="12"/>
      <c r="FL252" s="12"/>
      <c r="FM252" s="12"/>
      <c r="FN252" s="12"/>
      <c r="FO252" s="12"/>
      <c r="FP252" s="12"/>
      <c r="FQ252" s="12"/>
      <c r="FR252" s="12"/>
      <c r="FS252" s="12"/>
      <c r="FT252" s="12"/>
      <c r="FU252" s="12"/>
      <c r="FV252" s="12"/>
      <c r="FW252" s="12"/>
      <c r="FX252" s="12"/>
      <c r="FY252" s="12"/>
      <c r="FZ252" s="12"/>
      <c r="GA252" s="12"/>
      <c r="GB252" s="12"/>
      <c r="GC252" s="12"/>
      <c r="GD252" s="12"/>
      <c r="GE252" s="12"/>
      <c r="GF252" s="12"/>
      <c r="GG252" s="12"/>
      <c r="GH252" s="12"/>
      <c r="GI252" s="12"/>
      <c r="GJ252" s="12"/>
      <c r="GK252" s="12"/>
      <c r="GL252" s="12"/>
      <c r="GM252" s="12"/>
      <c r="GN252" s="12"/>
      <c r="GO252" s="12"/>
      <c r="GP252" s="12"/>
      <c r="GQ252" s="12"/>
      <c r="GR252" s="12"/>
      <c r="GS252" s="12"/>
      <c r="GT252" s="12"/>
      <c r="GU252" s="12"/>
      <c r="GV252" s="12"/>
      <c r="GW252" s="12"/>
      <c r="GX252" s="12"/>
      <c r="GY252" s="12"/>
      <c r="GZ252" s="12"/>
      <c r="HA252" s="12"/>
      <c r="HB252" s="12"/>
      <c r="HC252" s="12"/>
      <c r="HD252" s="12"/>
      <c r="HE252" s="12"/>
      <c r="HF252" s="12"/>
      <c r="HG252" s="12"/>
      <c r="HH252" s="12"/>
      <c r="HI252" s="12"/>
      <c r="HJ252" s="12"/>
      <c r="HK252" s="12"/>
      <c r="HL252" s="12"/>
      <c r="HM252" s="12"/>
      <c r="HN252" s="12"/>
      <c r="HO252" s="12"/>
      <c r="HP252" s="12"/>
      <c r="HQ252" s="12"/>
      <c r="HR252" s="12"/>
      <c r="HS252" s="12"/>
      <c r="HT252" s="12"/>
      <c r="HU252" s="12"/>
      <c r="HV252" s="12"/>
      <c r="HW252" s="12"/>
      <c r="HX252" s="12"/>
      <c r="HY252" s="12"/>
      <c r="HZ252" s="12"/>
      <c r="IA252" s="12"/>
      <c r="IB252" s="12"/>
      <c r="IC252" s="12"/>
      <c r="ID252" s="12"/>
      <c r="IE252" s="12"/>
      <c r="IF252" s="12"/>
      <c r="IG252" s="12"/>
      <c r="IH252" s="12"/>
      <c r="II252" s="12"/>
      <c r="IJ252" s="12"/>
      <c r="IK252" s="12"/>
      <c r="IL252" s="12"/>
      <c r="IM252" s="12"/>
      <c r="IN252" s="12"/>
      <c r="IO252" s="12"/>
      <c r="IP252" s="12"/>
      <c r="IQ252" s="12"/>
      <c r="IR252" s="12"/>
      <c r="IS252" s="12"/>
      <c r="IT252" s="12"/>
      <c r="IU252" s="12"/>
      <c r="IV252" s="12"/>
      <c r="IW252" s="12"/>
      <c r="IX252" s="12"/>
      <c r="IY252" s="12"/>
      <c r="IZ252" s="12"/>
      <c r="JA252" s="12"/>
      <c r="JB252" s="12"/>
      <c r="JC252" s="12"/>
      <c r="JD252" s="12"/>
      <c r="JE252" s="12"/>
      <c r="JF252" s="12"/>
      <c r="JG252" s="12"/>
      <c r="JH252" s="12"/>
      <c r="JI252" s="12"/>
      <c r="JJ252" s="12"/>
      <c r="JK252" s="12"/>
      <c r="JL252" s="12"/>
      <c r="JM252" s="12"/>
      <c r="JN252" s="12"/>
      <c r="JO252" s="12"/>
      <c r="JP252" s="12"/>
      <c r="JQ252" s="12"/>
      <c r="JR252" s="12"/>
      <c r="JS252" s="12"/>
      <c r="JT252" s="12"/>
      <c r="JU252" s="12"/>
      <c r="JV252" s="12"/>
      <c r="JW252" s="12"/>
      <c r="JX252" s="12"/>
      <c r="JY252" s="12"/>
      <c r="JZ252" s="12"/>
      <c r="KA252" s="12"/>
      <c r="KB252" s="12"/>
      <c r="KC252" s="12"/>
      <c r="KD252" s="12"/>
      <c r="KE252" s="12"/>
      <c r="KF252" s="12"/>
      <c r="KG252" s="12"/>
      <c r="KH252" s="12"/>
      <c r="KI252" s="12"/>
      <c r="KJ252" s="12"/>
      <c r="KK252" s="12"/>
      <c r="KL252" s="12"/>
      <c r="KM252" s="12"/>
      <c r="KN252" s="12"/>
      <c r="KO252" s="12"/>
      <c r="KP252" s="12"/>
      <c r="KQ252" s="12"/>
      <c r="KR252" s="12"/>
      <c r="KS252" s="12"/>
      <c r="KT252" s="12"/>
      <c r="KU252" s="12"/>
      <c r="KV252" s="12"/>
      <c r="KW252" s="12"/>
      <c r="KX252" s="12"/>
      <c r="KY252" s="12"/>
      <c r="KZ252" s="12"/>
      <c r="LA252" s="12"/>
      <c r="LB252" s="12"/>
      <c r="LC252" s="12"/>
      <c r="LD252" s="12"/>
      <c r="LE252" s="12"/>
      <c r="LF252" s="12"/>
      <c r="LG252" s="12"/>
      <c r="LH252" s="12"/>
      <c r="LI252" s="12"/>
      <c r="LJ252" s="12"/>
      <c r="LK252" s="12"/>
      <c r="LL252" s="12"/>
      <c r="LM252" s="12"/>
      <c r="LN252" s="12"/>
      <c r="LO252" s="12"/>
      <c r="LP252" s="12"/>
      <c r="LQ252" s="12"/>
      <c r="LR252" s="12"/>
      <c r="LS252" s="12"/>
      <c r="LT252" s="12"/>
      <c r="LU252" s="12"/>
      <c r="LV252" s="12"/>
      <c r="LW252" s="12"/>
      <c r="LX252" s="12"/>
      <c r="LY252" s="12"/>
      <c r="LZ252" s="12"/>
      <c r="MA252" s="12"/>
      <c r="MB252" s="12"/>
      <c r="MC252" s="12"/>
      <c r="MD252" s="12"/>
      <c r="ME252" s="12"/>
      <c r="MF252" s="12"/>
      <c r="MG252" s="12"/>
      <c r="MH252" s="12"/>
      <c r="MI252" s="12"/>
      <c r="MJ252" s="12"/>
      <c r="MK252" s="12"/>
      <c r="ML252" s="12"/>
      <c r="MM252" s="12"/>
      <c r="MN252" s="12"/>
      <c r="MO252" s="12"/>
      <c r="MP252" s="12"/>
      <c r="MQ252" s="12"/>
      <c r="MR252" s="12"/>
      <c r="MS252" s="12"/>
      <c r="MT252" s="12"/>
      <c r="MU252" s="12"/>
      <c r="MV252" s="12"/>
      <c r="MW252" s="12"/>
      <c r="MX252" s="12"/>
      <c r="MY252" s="12"/>
      <c r="MZ252" s="12"/>
      <c r="NA252" s="12"/>
      <c r="NB252" s="12"/>
      <c r="NC252" s="12"/>
      <c r="ND252" s="12"/>
      <c r="NE252" s="12"/>
      <c r="NF252" s="12"/>
      <c r="NG252" s="12"/>
      <c r="NH252" s="12"/>
      <c r="NI252" s="12"/>
      <c r="NJ252" s="12"/>
      <c r="NK252" s="12"/>
      <c r="NL252" s="12"/>
      <c r="NM252" s="12"/>
      <c r="NN252" s="12"/>
      <c r="NO252" s="12"/>
      <c r="NP252" s="12"/>
      <c r="NQ252" s="12"/>
      <c r="NR252" s="12"/>
      <c r="NS252" s="12"/>
      <c r="NT252" s="12"/>
      <c r="NU252" s="12"/>
      <c r="NV252" s="12"/>
      <c r="NW252" s="12"/>
      <c r="NX252" s="12"/>
      <c r="NY252" s="12"/>
      <c r="NZ252" s="12"/>
      <c r="OA252" s="12"/>
      <c r="OB252" s="12"/>
      <c r="OC252" s="12"/>
      <c r="OD252" s="12"/>
      <c r="OE252" s="12"/>
      <c r="OF252" s="12"/>
      <c r="OG252" s="12"/>
      <c r="OH252" s="12"/>
      <c r="OI252" s="12"/>
      <c r="OJ252" s="12"/>
      <c r="OK252" s="12"/>
      <c r="OL252" s="12"/>
      <c r="OM252" s="12"/>
      <c r="ON252" s="12"/>
      <c r="OO252" s="12"/>
      <c r="OP252" s="12"/>
      <c r="OQ252" s="12"/>
      <c r="OR252" s="12"/>
      <c r="OS252" s="12"/>
      <c r="OT252" s="12"/>
      <c r="OU252" s="12"/>
      <c r="OV252" s="12"/>
      <c r="OW252" s="12"/>
      <c r="OX252" s="12"/>
      <c r="OY252" s="12"/>
      <c r="OZ252" s="12"/>
      <c r="PA252" s="12"/>
      <c r="PB252" s="12"/>
      <c r="PC252" s="12"/>
      <c r="PD252" s="12"/>
      <c r="PE252" s="12"/>
      <c r="PF252" s="12"/>
      <c r="PG252" s="12"/>
      <c r="PH252" s="12"/>
      <c r="PI252" s="12"/>
      <c r="PJ252" s="12"/>
      <c r="PK252" s="12"/>
      <c r="PL252" s="12"/>
      <c r="PM252" s="12"/>
      <c r="PN252" s="12"/>
      <c r="PO252" s="12"/>
      <c r="PP252" s="12"/>
      <c r="PQ252" s="12"/>
      <c r="PR252" s="12"/>
      <c r="PS252" s="12"/>
      <c r="PT252" s="12"/>
      <c r="PU252" s="12"/>
      <c r="PV252" s="12"/>
      <c r="PW252" s="12"/>
      <c r="PX252" s="12"/>
      <c r="PY252" s="12"/>
      <c r="PZ252" s="12"/>
      <c r="QA252" s="12"/>
      <c r="QB252" s="12"/>
      <c r="QC252" s="12"/>
      <c r="QD252" s="12"/>
      <c r="QE252" s="12"/>
      <c r="QF252" s="12"/>
      <c r="QG252" s="12"/>
      <c r="QH252" s="12"/>
      <c r="QI252" s="12"/>
      <c r="QJ252" s="12"/>
      <c r="QK252" s="12"/>
      <c r="QL252" s="12"/>
      <c r="QM252" s="12"/>
      <c r="QN252" s="12"/>
      <c r="QO252" s="12"/>
      <c r="QP252" s="12"/>
      <c r="QQ252" s="12"/>
      <c r="QR252" s="12"/>
      <c r="QS252" s="12"/>
      <c r="QT252" s="12"/>
      <c r="QU252" s="12"/>
      <c r="QV252" s="12"/>
      <c r="QW252" s="12"/>
      <c r="QX252" s="12"/>
      <c r="QY252" s="12"/>
      <c r="QZ252" s="12"/>
      <c r="RA252" s="12"/>
      <c r="RB252" s="12"/>
      <c r="RC252" s="12"/>
      <c r="RD252" s="12"/>
      <c r="RE252" s="12"/>
      <c r="RF252" s="12"/>
      <c r="RG252" s="12"/>
      <c r="RH252" s="12"/>
      <c r="RI252" s="12"/>
      <c r="RJ252" s="12"/>
      <c r="RK252" s="12"/>
      <c r="RL252" s="12"/>
      <c r="RM252" s="12"/>
      <c r="RN252" s="12"/>
      <c r="RO252" s="12"/>
      <c r="RP252" s="12"/>
      <c r="RQ252" s="12"/>
      <c r="RR252" s="12"/>
      <c r="RS252" s="12"/>
      <c r="RT252" s="12"/>
      <c r="RU252" s="12"/>
      <c r="RV252" s="12"/>
      <c r="RW252" s="12"/>
      <c r="RX252" s="12"/>
      <c r="RY252" s="12"/>
      <c r="RZ252" s="12"/>
      <c r="SA252" s="12"/>
      <c r="SB252" s="12"/>
      <c r="SC252" s="12"/>
      <c r="SD252" s="12"/>
      <c r="SE252" s="12"/>
      <c r="SF252" s="12"/>
      <c r="SG252" s="12"/>
      <c r="SH252" s="12"/>
      <c r="SI252" s="12"/>
      <c r="SJ252" s="12"/>
      <c r="SK252" s="12"/>
      <c r="SL252" s="12"/>
      <c r="SM252" s="12"/>
      <c r="SN252" s="12"/>
      <c r="SO252" s="12"/>
      <c r="SP252" s="12"/>
      <c r="SQ252" s="12"/>
      <c r="SR252" s="12"/>
      <c r="SS252" s="12"/>
      <c r="ST252" s="12"/>
      <c r="SU252" s="12"/>
      <c r="SV252" s="12"/>
      <c r="SW252" s="12"/>
      <c r="SX252" s="12"/>
      <c r="SY252" s="12"/>
      <c r="SZ252" s="12"/>
      <c r="TA252" s="12"/>
      <c r="TB252" s="12"/>
      <c r="TC252" s="12"/>
      <c r="TD252" s="12"/>
      <c r="TE252" s="12"/>
      <c r="TF252" s="12"/>
      <c r="TG252" s="12"/>
      <c r="TH252" s="12"/>
      <c r="TI252" s="12"/>
      <c r="TJ252" s="12"/>
      <c r="TK252" s="12"/>
      <c r="TL252" s="12"/>
      <c r="TM252" s="12"/>
      <c r="TN252" s="12"/>
      <c r="TO252" s="12"/>
      <c r="TP252" s="12"/>
      <c r="TQ252" s="12"/>
      <c r="TR252" s="12"/>
      <c r="TS252" s="12"/>
      <c r="TT252" s="12"/>
      <c r="TU252" s="12"/>
      <c r="TV252" s="12"/>
      <c r="TW252" s="12"/>
      <c r="TX252" s="12"/>
      <c r="TY252" s="12"/>
      <c r="TZ252" s="12"/>
      <c r="UA252" s="12"/>
      <c r="UB252" s="12"/>
      <c r="UC252" s="12"/>
      <c r="UD252" s="12"/>
      <c r="UE252" s="12"/>
      <c r="UF252" s="12"/>
      <c r="UG252" s="12"/>
      <c r="UH252" s="12"/>
      <c r="UI252" s="12"/>
      <c r="UJ252" s="12"/>
      <c r="UK252" s="12"/>
      <c r="UL252" s="12"/>
      <c r="UM252" s="12"/>
      <c r="UN252" s="12"/>
      <c r="UO252" s="12"/>
      <c r="UP252" s="12"/>
      <c r="UQ252" s="12"/>
      <c r="UR252" s="12"/>
      <c r="US252" s="12"/>
      <c r="UT252" s="12"/>
      <c r="UU252" s="12"/>
      <c r="UV252" s="12"/>
      <c r="UW252" s="12"/>
      <c r="UX252" s="12"/>
      <c r="UY252" s="12"/>
      <c r="UZ252" s="12"/>
      <c r="VA252" s="12"/>
      <c r="VB252" s="12"/>
      <c r="VC252" s="12"/>
      <c r="VD252" s="12"/>
      <c r="VE252" s="12"/>
      <c r="VF252" s="12"/>
      <c r="VG252" s="12"/>
      <c r="VH252" s="12"/>
      <c r="VI252" s="12"/>
      <c r="VJ252" s="12"/>
      <c r="VK252" s="12"/>
      <c r="VL252" s="12"/>
      <c r="VM252" s="12"/>
      <c r="VN252" s="12"/>
      <c r="VO252" s="12"/>
      <c r="VP252" s="12"/>
      <c r="VQ252" s="12"/>
      <c r="VR252" s="12"/>
      <c r="VS252" s="12"/>
      <c r="VT252" s="12"/>
      <c r="VU252" s="12"/>
      <c r="VV252" s="12"/>
      <c r="VW252" s="12"/>
      <c r="VX252" s="12"/>
      <c r="VY252" s="12"/>
      <c r="VZ252" s="12"/>
      <c r="WA252" s="12"/>
      <c r="WB252" s="12"/>
      <c r="WC252" s="12"/>
      <c r="WD252" s="12"/>
      <c r="WE252" s="12"/>
      <c r="WF252" s="12"/>
      <c r="WG252" s="12"/>
      <c r="WH252" s="12"/>
      <c r="WI252" s="12"/>
      <c r="WJ252" s="12"/>
      <c r="WK252" s="12"/>
      <c r="WL252" s="12"/>
      <c r="WM252" s="12"/>
      <c r="WN252" s="12"/>
      <c r="WO252" s="12"/>
      <c r="WP252" s="12"/>
      <c r="WQ252" s="12"/>
      <c r="WR252" s="12"/>
      <c r="WS252" s="12"/>
      <c r="WT252" s="12"/>
      <c r="WU252" s="12"/>
      <c r="WV252" s="12"/>
      <c r="WW252" s="12"/>
      <c r="WX252" s="12"/>
      <c r="WY252" s="12"/>
      <c r="WZ252" s="12"/>
      <c r="XA252" s="12"/>
      <c r="XB252" s="12"/>
      <c r="XC252" s="12"/>
      <c r="XD252" s="12"/>
      <c r="XE252" s="12"/>
      <c r="XF252" s="12"/>
      <c r="XG252" s="12"/>
      <c r="XH252" s="12"/>
      <c r="XI252" s="12"/>
      <c r="XJ252" s="12"/>
      <c r="XK252" s="12"/>
      <c r="XL252" s="12"/>
      <c r="XM252" s="12"/>
      <c r="XN252" s="12"/>
      <c r="XO252" s="12"/>
      <c r="XP252" s="12"/>
      <c r="XQ252" s="12"/>
      <c r="XR252" s="12"/>
      <c r="XS252" s="12"/>
      <c r="XT252" s="12"/>
      <c r="XU252" s="12"/>
      <c r="XV252" s="12"/>
      <c r="XW252" s="12"/>
      <c r="XX252" s="12"/>
      <c r="XY252" s="12"/>
      <c r="XZ252" s="12"/>
      <c r="YA252" s="12"/>
      <c r="YB252" s="12"/>
      <c r="YC252" s="12"/>
      <c r="YD252" s="12"/>
      <c r="YE252" s="12"/>
      <c r="YF252" s="12"/>
      <c r="YG252" s="12"/>
      <c r="YH252" s="12"/>
      <c r="YI252" s="12"/>
      <c r="YJ252" s="12"/>
      <c r="YK252" s="12"/>
      <c r="YL252" s="12"/>
      <c r="YM252" s="12"/>
      <c r="YN252" s="12"/>
      <c r="YO252" s="12"/>
      <c r="YP252" s="12"/>
      <c r="YQ252" s="12"/>
      <c r="YR252" s="12"/>
      <c r="YS252" s="12"/>
      <c r="YT252" s="12"/>
      <c r="YU252" s="12"/>
      <c r="YV252" s="12"/>
      <c r="YW252" s="12"/>
      <c r="YX252" s="12"/>
      <c r="YY252" s="12"/>
      <c r="YZ252" s="12"/>
      <c r="ZA252" s="12"/>
      <c r="ZB252" s="12"/>
      <c r="ZC252" s="12"/>
      <c r="ZD252" s="12"/>
      <c r="ZE252" s="12"/>
      <c r="ZF252" s="12"/>
      <c r="ZG252" s="12"/>
      <c r="ZH252" s="12"/>
      <c r="ZI252" s="12"/>
      <c r="ZJ252" s="12"/>
      <c r="ZK252" s="12"/>
      <c r="ZL252" s="12"/>
      <c r="ZM252" s="12"/>
      <c r="ZN252" s="12"/>
      <c r="ZO252" s="12"/>
      <c r="ZP252" s="12"/>
      <c r="ZQ252" s="12"/>
      <c r="ZR252" s="12"/>
      <c r="ZS252" s="12"/>
      <c r="ZT252" s="12"/>
      <c r="ZU252" s="12"/>
      <c r="ZV252" s="12"/>
      <c r="ZW252" s="12"/>
      <c r="ZX252" s="12"/>
      <c r="ZY252" s="12"/>
      <c r="ZZ252" s="12"/>
      <c r="AAA252" s="12"/>
      <c r="AAB252" s="12"/>
      <c r="AAC252" s="12"/>
      <c r="AAD252" s="12"/>
      <c r="AAE252" s="12"/>
      <c r="AAF252" s="12"/>
      <c r="AAG252" s="12"/>
      <c r="AAH252" s="12"/>
      <c r="AAI252" s="12"/>
      <c r="AAJ252" s="12"/>
      <c r="AAK252" s="12"/>
      <c r="AAL252" s="12"/>
      <c r="AAM252" s="12"/>
      <c r="AAN252" s="12"/>
      <c r="AAO252" s="12"/>
      <c r="AAP252" s="12"/>
      <c r="AAQ252" s="12"/>
      <c r="AAR252" s="12"/>
      <c r="AAS252" s="12"/>
      <c r="AAT252" s="12"/>
      <c r="AAU252" s="12"/>
      <c r="AAV252" s="12"/>
      <c r="AAW252" s="12"/>
      <c r="AAX252" s="12"/>
      <c r="AAY252" s="12"/>
      <c r="AAZ252" s="12"/>
      <c r="ABA252" s="12"/>
      <c r="ABB252" s="12"/>
      <c r="ABC252" s="12"/>
      <c r="ABD252" s="12"/>
      <c r="ABE252" s="12"/>
      <c r="ABF252" s="12"/>
      <c r="ABG252" s="12"/>
      <c r="ABH252" s="12"/>
      <c r="ABI252" s="12"/>
      <c r="ABJ252" s="12"/>
      <c r="ABK252" s="12"/>
      <c r="ABL252" s="12"/>
      <c r="ABM252" s="12"/>
      <c r="ABN252" s="12"/>
      <c r="ABO252" s="12"/>
      <c r="ABP252" s="12"/>
      <c r="ABQ252" s="12"/>
      <c r="ABR252" s="12"/>
      <c r="ABS252" s="12"/>
      <c r="ABT252" s="12"/>
      <c r="ABU252" s="12"/>
      <c r="ABV252" s="12"/>
      <c r="ABW252" s="12"/>
      <c r="ABX252" s="12"/>
      <c r="ABY252" s="12"/>
      <c r="ABZ252" s="12"/>
      <c r="ACA252" s="12"/>
      <c r="ACB252" s="12"/>
      <c r="ACC252" s="12"/>
      <c r="ACD252" s="12"/>
      <c r="ACE252" s="12"/>
      <c r="ACF252" s="12"/>
      <c r="ACG252" s="12"/>
      <c r="ACH252" s="12"/>
      <c r="ACI252" s="12"/>
      <c r="ACJ252" s="12"/>
      <c r="ACK252" s="12"/>
      <c r="ACL252" s="12"/>
      <c r="ACM252" s="12"/>
      <c r="ACN252" s="12"/>
      <c r="ACO252" s="12"/>
      <c r="ACP252" s="12"/>
      <c r="ACQ252" s="12"/>
      <c r="ACR252" s="12"/>
      <c r="ACS252" s="12"/>
      <c r="ACT252" s="12"/>
      <c r="ACU252" s="12"/>
      <c r="ACV252" s="12"/>
      <c r="ACW252" s="12"/>
      <c r="ACX252" s="12"/>
      <c r="ACY252" s="12"/>
      <c r="ACZ252" s="12"/>
      <c r="ADA252" s="12"/>
    </row>
    <row r="253" spans="1:781" s="99" customFormat="1" ht="24" x14ac:dyDescent="0.3">
      <c r="A253" s="65">
        <v>4</v>
      </c>
      <c r="B253" s="44" t="s">
        <v>765</v>
      </c>
      <c r="C253" s="45" t="s">
        <v>77</v>
      </c>
      <c r="D253" s="46" t="s">
        <v>131</v>
      </c>
      <c r="E253" s="46" t="s">
        <v>364</v>
      </c>
      <c r="F253" s="46"/>
      <c r="G253" s="97"/>
      <c r="H253" s="46">
        <v>3</v>
      </c>
      <c r="I253" s="46" t="s">
        <v>243</v>
      </c>
      <c r="J253" s="46" t="s">
        <v>243</v>
      </c>
      <c r="K253" s="48">
        <v>1983</v>
      </c>
      <c r="L253" s="109">
        <v>1983</v>
      </c>
      <c r="M253" s="50"/>
      <c r="N253" s="51"/>
      <c r="O253" s="51"/>
      <c r="P253" s="52" t="s">
        <v>601</v>
      </c>
      <c r="Q253" s="53" t="s">
        <v>766</v>
      </c>
      <c r="R253" s="54" t="s">
        <v>426</v>
      </c>
      <c r="S253" s="55" t="str">
        <f t="shared" si="53"/>
        <v>Au</v>
      </c>
      <c r="T253" s="56"/>
      <c r="U253" s="56"/>
      <c r="V253" s="56"/>
      <c r="W253" s="56"/>
      <c r="X253" s="56"/>
      <c r="Y253" s="56"/>
      <c r="Z253" s="56"/>
      <c r="AA253" s="12"/>
      <c r="AB253" s="57">
        <f t="shared" si="52"/>
        <v>0</v>
      </c>
      <c r="AC253" s="57">
        <f t="shared" si="54"/>
        <v>0</v>
      </c>
      <c r="AD253" s="57">
        <f t="shared" si="55"/>
        <v>0</v>
      </c>
      <c r="AE253" s="57">
        <f t="shared" si="60"/>
        <v>0</v>
      </c>
      <c r="AF253" s="58"/>
      <c r="AG253" s="58">
        <f t="shared" si="57"/>
        <v>0</v>
      </c>
      <c r="AH253" s="58">
        <f t="shared" si="58"/>
        <v>0</v>
      </c>
      <c r="AI253" s="58">
        <f t="shared" si="59"/>
        <v>0</v>
      </c>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c r="CV253" s="12"/>
      <c r="CW253" s="12"/>
      <c r="CX253" s="12"/>
      <c r="CY253" s="12"/>
      <c r="CZ253" s="12"/>
      <c r="DA253" s="12"/>
      <c r="DB253" s="12"/>
      <c r="DC253" s="12"/>
      <c r="DD253" s="12"/>
      <c r="DE253" s="12"/>
      <c r="DF253" s="12"/>
      <c r="DG253" s="12"/>
      <c r="DH253" s="12"/>
      <c r="DI253" s="12"/>
      <c r="DJ253" s="12"/>
      <c r="DK253" s="12"/>
      <c r="DL253" s="12"/>
      <c r="DM253" s="12"/>
      <c r="DN253" s="12"/>
      <c r="DO253" s="12"/>
      <c r="DP253" s="12"/>
      <c r="DQ253" s="12"/>
      <c r="DR253" s="12"/>
      <c r="DS253" s="12"/>
      <c r="DT253" s="12"/>
      <c r="DU253" s="12"/>
      <c r="DV253" s="12"/>
      <c r="DW253" s="12"/>
      <c r="DX253" s="12"/>
      <c r="DY253" s="12"/>
      <c r="DZ253" s="12"/>
      <c r="EA253" s="12"/>
      <c r="EB253" s="12"/>
      <c r="EC253" s="12"/>
      <c r="ED253" s="12"/>
      <c r="EE253" s="12"/>
      <c r="EF253" s="12"/>
      <c r="EG253" s="12"/>
      <c r="EH253" s="12"/>
      <c r="EI253" s="12"/>
      <c r="EJ253" s="12"/>
      <c r="EK253" s="12"/>
      <c r="EL253" s="12"/>
      <c r="EM253" s="12"/>
      <c r="EN253" s="12"/>
      <c r="EO253" s="12"/>
      <c r="EP253" s="12"/>
      <c r="EQ253" s="12"/>
      <c r="ER253" s="12"/>
      <c r="ES253" s="12"/>
      <c r="ET253" s="12"/>
      <c r="EU253" s="12"/>
      <c r="EV253" s="12"/>
      <c r="EW253" s="12"/>
      <c r="EX253" s="12"/>
      <c r="EY253" s="12"/>
      <c r="EZ253" s="12"/>
      <c r="FA253" s="12"/>
      <c r="FB253" s="12"/>
      <c r="FC253" s="12"/>
      <c r="FD253" s="12"/>
      <c r="FE253" s="12"/>
      <c r="FF253" s="12"/>
      <c r="FG253" s="12"/>
      <c r="FH253" s="12"/>
      <c r="FI253" s="12"/>
      <c r="FJ253" s="12"/>
      <c r="FK253" s="12"/>
      <c r="FL253" s="12"/>
      <c r="FM253" s="12"/>
      <c r="FN253" s="12"/>
      <c r="FO253" s="12"/>
      <c r="FP253" s="12"/>
      <c r="FQ253" s="12"/>
      <c r="FR253" s="12"/>
      <c r="FS253" s="12"/>
      <c r="FT253" s="12"/>
      <c r="FU253" s="12"/>
      <c r="FV253" s="12"/>
      <c r="FW253" s="12"/>
      <c r="FX253" s="12"/>
      <c r="FY253" s="12"/>
      <c r="FZ253" s="12"/>
      <c r="GA253" s="12"/>
      <c r="GB253" s="12"/>
      <c r="GC253" s="12"/>
      <c r="GD253" s="12"/>
      <c r="GE253" s="12"/>
      <c r="GF253" s="12"/>
      <c r="GG253" s="12"/>
      <c r="GH253" s="12"/>
      <c r="GI253" s="12"/>
      <c r="GJ253" s="12"/>
      <c r="GK253" s="12"/>
      <c r="GL253" s="12"/>
      <c r="GM253" s="12"/>
      <c r="GN253" s="12"/>
      <c r="GO253" s="12"/>
      <c r="GP253" s="12"/>
      <c r="GQ253" s="12"/>
      <c r="GR253" s="12"/>
      <c r="GS253" s="12"/>
      <c r="GT253" s="12"/>
      <c r="GU253" s="12"/>
      <c r="GV253" s="12"/>
      <c r="GW253" s="12"/>
      <c r="GX253" s="12"/>
      <c r="GY253" s="12"/>
      <c r="GZ253" s="12"/>
      <c r="HA253" s="12"/>
      <c r="HB253" s="12"/>
      <c r="HC253" s="12"/>
      <c r="HD253" s="12"/>
      <c r="HE253" s="12"/>
      <c r="HF253" s="12"/>
      <c r="HG253" s="12"/>
      <c r="HH253" s="12"/>
      <c r="HI253" s="12"/>
      <c r="HJ253" s="12"/>
      <c r="HK253" s="12"/>
      <c r="HL253" s="12"/>
      <c r="HM253" s="12"/>
      <c r="HN253" s="12"/>
      <c r="HO253" s="12"/>
      <c r="HP253" s="12"/>
      <c r="HQ253" s="12"/>
      <c r="HR253" s="12"/>
      <c r="HS253" s="12"/>
      <c r="HT253" s="12"/>
      <c r="HU253" s="12"/>
      <c r="HV253" s="12"/>
      <c r="HW253" s="12"/>
      <c r="HX253" s="12"/>
      <c r="HY253" s="12"/>
      <c r="HZ253" s="12"/>
      <c r="IA253" s="12"/>
      <c r="IB253" s="12"/>
      <c r="IC253" s="12"/>
      <c r="ID253" s="12"/>
      <c r="IE253" s="12"/>
      <c r="IF253" s="12"/>
      <c r="IG253" s="12"/>
      <c r="IH253" s="12"/>
      <c r="II253" s="12"/>
      <c r="IJ253" s="12"/>
      <c r="IK253" s="12"/>
      <c r="IL253" s="12"/>
      <c r="IM253" s="12"/>
      <c r="IN253" s="12"/>
      <c r="IO253" s="12"/>
      <c r="IP253" s="12"/>
      <c r="IQ253" s="12"/>
      <c r="IR253" s="12"/>
      <c r="IS253" s="12"/>
      <c r="IT253" s="12"/>
      <c r="IU253" s="12"/>
      <c r="IV253" s="12"/>
      <c r="IW253" s="12"/>
      <c r="IX253" s="12"/>
      <c r="IY253" s="12"/>
      <c r="IZ253" s="12"/>
      <c r="JA253" s="12"/>
      <c r="JB253" s="12"/>
      <c r="JC253" s="12"/>
      <c r="JD253" s="12"/>
      <c r="JE253" s="12"/>
      <c r="JF253" s="12"/>
      <c r="JG253" s="12"/>
      <c r="JH253" s="12"/>
      <c r="JI253" s="12"/>
      <c r="JJ253" s="12"/>
      <c r="JK253" s="12"/>
      <c r="JL253" s="12"/>
      <c r="JM253" s="12"/>
      <c r="JN253" s="12"/>
      <c r="JO253" s="12"/>
      <c r="JP253" s="12"/>
      <c r="JQ253" s="12"/>
      <c r="JR253" s="12"/>
      <c r="JS253" s="12"/>
      <c r="JT253" s="12"/>
      <c r="JU253" s="12"/>
      <c r="JV253" s="12"/>
      <c r="JW253" s="12"/>
      <c r="JX253" s="12"/>
      <c r="JY253" s="12"/>
      <c r="JZ253" s="12"/>
      <c r="KA253" s="12"/>
      <c r="KB253" s="12"/>
      <c r="KC253" s="12"/>
      <c r="KD253" s="12"/>
      <c r="KE253" s="12"/>
      <c r="KF253" s="12"/>
      <c r="KG253" s="12"/>
      <c r="KH253" s="12"/>
      <c r="KI253" s="12"/>
      <c r="KJ253" s="12"/>
      <c r="KK253" s="12"/>
      <c r="KL253" s="12"/>
      <c r="KM253" s="12"/>
      <c r="KN253" s="12"/>
      <c r="KO253" s="12"/>
      <c r="KP253" s="12"/>
      <c r="KQ253" s="12"/>
      <c r="KR253" s="12"/>
      <c r="KS253" s="12"/>
      <c r="KT253" s="12"/>
      <c r="KU253" s="12"/>
      <c r="KV253" s="12"/>
      <c r="KW253" s="12"/>
      <c r="KX253" s="12"/>
      <c r="KY253" s="12"/>
      <c r="KZ253" s="12"/>
      <c r="LA253" s="12"/>
      <c r="LB253" s="12"/>
      <c r="LC253" s="12"/>
      <c r="LD253" s="12"/>
      <c r="LE253" s="12"/>
      <c r="LF253" s="12"/>
      <c r="LG253" s="12"/>
      <c r="LH253" s="12"/>
      <c r="LI253" s="12"/>
      <c r="LJ253" s="12"/>
      <c r="LK253" s="12"/>
      <c r="LL253" s="12"/>
      <c r="LM253" s="12"/>
      <c r="LN253" s="12"/>
      <c r="LO253" s="12"/>
      <c r="LP253" s="12"/>
      <c r="LQ253" s="12"/>
      <c r="LR253" s="12"/>
      <c r="LS253" s="12"/>
      <c r="LT253" s="12"/>
      <c r="LU253" s="12"/>
      <c r="LV253" s="12"/>
      <c r="LW253" s="12"/>
      <c r="LX253" s="12"/>
      <c r="LY253" s="12"/>
      <c r="LZ253" s="12"/>
      <c r="MA253" s="12"/>
      <c r="MB253" s="12"/>
      <c r="MC253" s="12"/>
      <c r="MD253" s="12"/>
      <c r="ME253" s="12"/>
      <c r="MF253" s="12"/>
      <c r="MG253" s="12"/>
      <c r="MH253" s="12"/>
      <c r="MI253" s="12"/>
      <c r="MJ253" s="12"/>
      <c r="MK253" s="12"/>
      <c r="ML253" s="12"/>
      <c r="MM253" s="12"/>
      <c r="MN253" s="12"/>
      <c r="MO253" s="12"/>
      <c r="MP253" s="12"/>
      <c r="MQ253" s="12"/>
      <c r="MR253" s="12"/>
      <c r="MS253" s="12"/>
      <c r="MT253" s="12"/>
      <c r="MU253" s="12"/>
      <c r="MV253" s="12"/>
      <c r="MW253" s="12"/>
      <c r="MX253" s="12"/>
      <c r="MY253" s="12"/>
      <c r="MZ253" s="12"/>
      <c r="NA253" s="12"/>
      <c r="NB253" s="12"/>
      <c r="NC253" s="12"/>
      <c r="ND253" s="12"/>
      <c r="NE253" s="12"/>
      <c r="NF253" s="12"/>
      <c r="NG253" s="12"/>
      <c r="NH253" s="12"/>
      <c r="NI253" s="12"/>
      <c r="NJ253" s="12"/>
      <c r="NK253" s="12"/>
      <c r="NL253" s="12"/>
      <c r="NM253" s="12"/>
      <c r="NN253" s="12"/>
      <c r="NO253" s="12"/>
      <c r="NP253" s="12"/>
      <c r="NQ253" s="12"/>
      <c r="NR253" s="12"/>
      <c r="NS253" s="12"/>
      <c r="NT253" s="12"/>
      <c r="NU253" s="12"/>
      <c r="NV253" s="12"/>
      <c r="NW253" s="12"/>
      <c r="NX253" s="12"/>
      <c r="NY253" s="12"/>
      <c r="NZ253" s="12"/>
      <c r="OA253" s="12"/>
      <c r="OB253" s="12"/>
      <c r="OC253" s="12"/>
      <c r="OD253" s="12"/>
      <c r="OE253" s="12"/>
      <c r="OF253" s="12"/>
      <c r="OG253" s="12"/>
      <c r="OH253" s="12"/>
      <c r="OI253" s="12"/>
      <c r="OJ253" s="12"/>
      <c r="OK253" s="12"/>
      <c r="OL253" s="12"/>
      <c r="OM253" s="12"/>
      <c r="ON253" s="12"/>
      <c r="OO253" s="12"/>
      <c r="OP253" s="12"/>
      <c r="OQ253" s="12"/>
      <c r="OR253" s="12"/>
      <c r="OS253" s="12"/>
      <c r="OT253" s="12"/>
      <c r="OU253" s="12"/>
      <c r="OV253" s="12"/>
      <c r="OW253" s="12"/>
      <c r="OX253" s="12"/>
      <c r="OY253" s="12"/>
      <c r="OZ253" s="12"/>
      <c r="PA253" s="12"/>
      <c r="PB253" s="12"/>
      <c r="PC253" s="12"/>
      <c r="PD253" s="12"/>
      <c r="PE253" s="12"/>
      <c r="PF253" s="12"/>
      <c r="PG253" s="12"/>
      <c r="PH253" s="12"/>
      <c r="PI253" s="12"/>
      <c r="PJ253" s="12"/>
      <c r="PK253" s="12"/>
      <c r="PL253" s="12"/>
      <c r="PM253" s="12"/>
      <c r="PN253" s="12"/>
      <c r="PO253" s="12"/>
      <c r="PP253" s="12"/>
      <c r="PQ253" s="12"/>
      <c r="PR253" s="12"/>
      <c r="PS253" s="12"/>
      <c r="PT253" s="12"/>
      <c r="PU253" s="12"/>
      <c r="PV253" s="12"/>
      <c r="PW253" s="12"/>
      <c r="PX253" s="12"/>
      <c r="PY253" s="12"/>
      <c r="PZ253" s="12"/>
      <c r="QA253" s="12"/>
      <c r="QB253" s="12"/>
      <c r="QC253" s="12"/>
      <c r="QD253" s="12"/>
      <c r="QE253" s="12"/>
      <c r="QF253" s="12"/>
      <c r="QG253" s="12"/>
      <c r="QH253" s="12"/>
      <c r="QI253" s="12"/>
      <c r="QJ253" s="12"/>
      <c r="QK253" s="12"/>
      <c r="QL253" s="12"/>
      <c r="QM253" s="12"/>
      <c r="QN253" s="12"/>
      <c r="QO253" s="12"/>
      <c r="QP253" s="12"/>
      <c r="QQ253" s="12"/>
      <c r="QR253" s="12"/>
      <c r="QS253" s="12"/>
      <c r="QT253" s="12"/>
      <c r="QU253" s="12"/>
      <c r="QV253" s="12"/>
      <c r="QW253" s="12"/>
      <c r="QX253" s="12"/>
      <c r="QY253" s="12"/>
      <c r="QZ253" s="12"/>
      <c r="RA253" s="12"/>
      <c r="RB253" s="12"/>
      <c r="RC253" s="12"/>
      <c r="RD253" s="12"/>
      <c r="RE253" s="12"/>
      <c r="RF253" s="12"/>
      <c r="RG253" s="12"/>
      <c r="RH253" s="12"/>
      <c r="RI253" s="12"/>
      <c r="RJ253" s="12"/>
      <c r="RK253" s="12"/>
      <c r="RL253" s="12"/>
      <c r="RM253" s="12"/>
      <c r="RN253" s="12"/>
      <c r="RO253" s="12"/>
      <c r="RP253" s="12"/>
      <c r="RQ253" s="12"/>
      <c r="RR253" s="12"/>
      <c r="RS253" s="12"/>
      <c r="RT253" s="12"/>
      <c r="RU253" s="12"/>
      <c r="RV253" s="12"/>
      <c r="RW253" s="12"/>
      <c r="RX253" s="12"/>
      <c r="RY253" s="12"/>
      <c r="RZ253" s="12"/>
      <c r="SA253" s="12"/>
      <c r="SB253" s="12"/>
      <c r="SC253" s="12"/>
      <c r="SD253" s="12"/>
      <c r="SE253" s="12"/>
      <c r="SF253" s="12"/>
      <c r="SG253" s="12"/>
      <c r="SH253" s="12"/>
      <c r="SI253" s="12"/>
      <c r="SJ253" s="12"/>
      <c r="SK253" s="12"/>
      <c r="SL253" s="12"/>
      <c r="SM253" s="12"/>
      <c r="SN253" s="12"/>
      <c r="SO253" s="12"/>
      <c r="SP253" s="12"/>
      <c r="SQ253" s="12"/>
      <c r="SR253" s="12"/>
      <c r="SS253" s="12"/>
      <c r="ST253" s="12"/>
      <c r="SU253" s="12"/>
      <c r="SV253" s="12"/>
      <c r="SW253" s="12"/>
      <c r="SX253" s="12"/>
      <c r="SY253" s="12"/>
      <c r="SZ253" s="12"/>
      <c r="TA253" s="12"/>
      <c r="TB253" s="12"/>
      <c r="TC253" s="12"/>
      <c r="TD253" s="12"/>
      <c r="TE253" s="12"/>
      <c r="TF253" s="12"/>
      <c r="TG253" s="12"/>
      <c r="TH253" s="12"/>
      <c r="TI253" s="12"/>
      <c r="TJ253" s="12"/>
      <c r="TK253" s="12"/>
      <c r="TL253" s="12"/>
      <c r="TM253" s="12"/>
      <c r="TN253" s="12"/>
      <c r="TO253" s="12"/>
      <c r="TP253" s="12"/>
      <c r="TQ253" s="12"/>
      <c r="TR253" s="12"/>
      <c r="TS253" s="12"/>
      <c r="TT253" s="12"/>
      <c r="TU253" s="12"/>
      <c r="TV253" s="12"/>
      <c r="TW253" s="12"/>
      <c r="TX253" s="12"/>
      <c r="TY253" s="12"/>
      <c r="TZ253" s="12"/>
      <c r="UA253" s="12"/>
      <c r="UB253" s="12"/>
      <c r="UC253" s="12"/>
      <c r="UD253" s="12"/>
      <c r="UE253" s="12"/>
      <c r="UF253" s="12"/>
      <c r="UG253" s="12"/>
      <c r="UH253" s="12"/>
      <c r="UI253" s="12"/>
      <c r="UJ253" s="12"/>
      <c r="UK253" s="12"/>
      <c r="UL253" s="12"/>
      <c r="UM253" s="12"/>
      <c r="UN253" s="12"/>
      <c r="UO253" s="12"/>
      <c r="UP253" s="12"/>
      <c r="UQ253" s="12"/>
      <c r="UR253" s="12"/>
      <c r="US253" s="12"/>
      <c r="UT253" s="12"/>
      <c r="UU253" s="12"/>
      <c r="UV253" s="12"/>
      <c r="UW253" s="12"/>
      <c r="UX253" s="12"/>
      <c r="UY253" s="12"/>
      <c r="UZ253" s="12"/>
      <c r="VA253" s="12"/>
      <c r="VB253" s="12"/>
      <c r="VC253" s="12"/>
      <c r="VD253" s="12"/>
      <c r="VE253" s="12"/>
      <c r="VF253" s="12"/>
      <c r="VG253" s="12"/>
      <c r="VH253" s="12"/>
      <c r="VI253" s="12"/>
      <c r="VJ253" s="12"/>
      <c r="VK253" s="12"/>
      <c r="VL253" s="12"/>
      <c r="VM253" s="12"/>
      <c r="VN253" s="12"/>
      <c r="VO253" s="12"/>
      <c r="VP253" s="12"/>
      <c r="VQ253" s="12"/>
      <c r="VR253" s="12"/>
      <c r="VS253" s="12"/>
      <c r="VT253" s="12"/>
      <c r="VU253" s="12"/>
      <c r="VV253" s="12"/>
      <c r="VW253" s="12"/>
      <c r="VX253" s="12"/>
      <c r="VY253" s="12"/>
      <c r="VZ253" s="12"/>
      <c r="WA253" s="12"/>
      <c r="WB253" s="12"/>
      <c r="WC253" s="12"/>
      <c r="WD253" s="12"/>
      <c r="WE253" s="12"/>
      <c r="WF253" s="12"/>
      <c r="WG253" s="12"/>
      <c r="WH253" s="12"/>
      <c r="WI253" s="12"/>
      <c r="WJ253" s="12"/>
      <c r="WK253" s="12"/>
      <c r="WL253" s="12"/>
      <c r="WM253" s="12"/>
      <c r="WN253" s="12"/>
      <c r="WO253" s="12"/>
      <c r="WP253" s="12"/>
      <c r="WQ253" s="12"/>
      <c r="WR253" s="12"/>
      <c r="WS253" s="12"/>
      <c r="WT253" s="12"/>
      <c r="WU253" s="12"/>
      <c r="WV253" s="12"/>
      <c r="WW253" s="12"/>
      <c r="WX253" s="12"/>
      <c r="WY253" s="12"/>
      <c r="WZ253" s="12"/>
      <c r="XA253" s="12"/>
      <c r="XB253" s="12"/>
      <c r="XC253" s="12"/>
      <c r="XD253" s="12"/>
      <c r="XE253" s="12"/>
      <c r="XF253" s="12"/>
      <c r="XG253" s="12"/>
      <c r="XH253" s="12"/>
      <c r="XI253" s="12"/>
      <c r="XJ253" s="12"/>
      <c r="XK253" s="12"/>
      <c r="XL253" s="12"/>
      <c r="XM253" s="12"/>
      <c r="XN253" s="12"/>
      <c r="XO253" s="12"/>
      <c r="XP253" s="12"/>
      <c r="XQ253" s="12"/>
      <c r="XR253" s="12"/>
      <c r="XS253" s="12"/>
      <c r="XT253" s="12"/>
      <c r="XU253" s="12"/>
      <c r="XV253" s="12"/>
      <c r="XW253" s="12"/>
      <c r="XX253" s="12"/>
      <c r="XY253" s="12"/>
      <c r="XZ253" s="12"/>
      <c r="YA253" s="12"/>
      <c r="YB253" s="12"/>
      <c r="YC253" s="12"/>
      <c r="YD253" s="12"/>
      <c r="YE253" s="12"/>
      <c r="YF253" s="12"/>
      <c r="YG253" s="12"/>
      <c r="YH253" s="12"/>
      <c r="YI253" s="12"/>
      <c r="YJ253" s="12"/>
      <c r="YK253" s="12"/>
      <c r="YL253" s="12"/>
      <c r="YM253" s="12"/>
      <c r="YN253" s="12"/>
      <c r="YO253" s="12"/>
      <c r="YP253" s="12"/>
      <c r="YQ253" s="12"/>
      <c r="YR253" s="12"/>
      <c r="YS253" s="12"/>
      <c r="YT253" s="12"/>
      <c r="YU253" s="12"/>
      <c r="YV253" s="12"/>
      <c r="YW253" s="12"/>
      <c r="YX253" s="12"/>
      <c r="YY253" s="12"/>
      <c r="YZ253" s="12"/>
      <c r="ZA253" s="12"/>
      <c r="ZB253" s="12"/>
      <c r="ZC253" s="12"/>
      <c r="ZD253" s="12"/>
      <c r="ZE253" s="12"/>
      <c r="ZF253" s="12"/>
      <c r="ZG253" s="12"/>
      <c r="ZH253" s="12"/>
      <c r="ZI253" s="12"/>
      <c r="ZJ253" s="12"/>
      <c r="ZK253" s="12"/>
      <c r="ZL253" s="12"/>
      <c r="ZM253" s="12"/>
      <c r="ZN253" s="12"/>
      <c r="ZO253" s="12"/>
      <c r="ZP253" s="12"/>
      <c r="ZQ253" s="12"/>
      <c r="ZR253" s="12"/>
      <c r="ZS253" s="12"/>
      <c r="ZT253" s="12"/>
      <c r="ZU253" s="12"/>
      <c r="ZV253" s="12"/>
      <c r="ZW253" s="12"/>
      <c r="ZX253" s="12"/>
      <c r="ZY253" s="12"/>
      <c r="ZZ253" s="12"/>
      <c r="AAA253" s="12"/>
      <c r="AAB253" s="12"/>
      <c r="AAC253" s="12"/>
      <c r="AAD253" s="12"/>
      <c r="AAE253" s="12"/>
      <c r="AAF253" s="12"/>
      <c r="AAG253" s="12"/>
      <c r="AAH253" s="12"/>
      <c r="AAI253" s="12"/>
      <c r="AAJ253" s="12"/>
      <c r="AAK253" s="12"/>
      <c r="AAL253" s="12"/>
      <c r="AAM253" s="12"/>
      <c r="AAN253" s="12"/>
      <c r="AAO253" s="12"/>
      <c r="AAP253" s="12"/>
      <c r="AAQ253" s="12"/>
      <c r="AAR253" s="12"/>
      <c r="AAS253" s="12"/>
      <c r="AAT253" s="12"/>
      <c r="AAU253" s="12"/>
      <c r="AAV253" s="12"/>
      <c r="AAW253" s="12"/>
      <c r="AAX253" s="12"/>
      <c r="AAY253" s="12"/>
      <c r="AAZ253" s="12"/>
      <c r="ABA253" s="12"/>
      <c r="ABB253" s="12"/>
      <c r="ABC253" s="12"/>
      <c r="ABD253" s="12"/>
      <c r="ABE253" s="12"/>
      <c r="ABF253" s="12"/>
      <c r="ABG253" s="12"/>
      <c r="ABH253" s="12"/>
      <c r="ABI253" s="12"/>
      <c r="ABJ253" s="12"/>
      <c r="ABK253" s="12"/>
      <c r="ABL253" s="12"/>
      <c r="ABM253" s="12"/>
      <c r="ABN253" s="12"/>
      <c r="ABO253" s="12"/>
      <c r="ABP253" s="12"/>
      <c r="ABQ253" s="12"/>
      <c r="ABR253" s="12"/>
      <c r="ABS253" s="12"/>
      <c r="ABT253" s="12"/>
      <c r="ABU253" s="12"/>
      <c r="ABV253" s="12"/>
      <c r="ABW253" s="12"/>
      <c r="ABX253" s="12"/>
      <c r="ABY253" s="12"/>
      <c r="ABZ253" s="12"/>
      <c r="ACA253" s="12"/>
      <c r="ACB253" s="12"/>
      <c r="ACC253" s="12"/>
      <c r="ACD253" s="12"/>
      <c r="ACE253" s="12"/>
      <c r="ACF253" s="12"/>
      <c r="ACG253" s="12"/>
      <c r="ACH253" s="12"/>
      <c r="ACI253" s="12"/>
      <c r="ACJ253" s="12"/>
      <c r="ACK253" s="12"/>
      <c r="ACL253" s="12"/>
      <c r="ACM253" s="12"/>
      <c r="ACN253" s="12"/>
      <c r="ACO253" s="12"/>
      <c r="ACP253" s="12"/>
      <c r="ACQ253" s="12"/>
      <c r="ACR253" s="12"/>
      <c r="ACS253" s="12"/>
      <c r="ACT253" s="12"/>
      <c r="ACU253" s="12"/>
      <c r="ACV253" s="12"/>
      <c r="ACW253" s="12"/>
      <c r="ACX253" s="12"/>
      <c r="ACY253" s="12"/>
      <c r="ACZ253" s="12"/>
      <c r="ADA253" s="12"/>
    </row>
    <row r="254" spans="1:781" s="99" customFormat="1" ht="36" x14ac:dyDescent="0.3">
      <c r="A254" s="59">
        <v>1</v>
      </c>
      <c r="B254" s="44" t="s">
        <v>767</v>
      </c>
      <c r="C254" s="45" t="s">
        <v>55</v>
      </c>
      <c r="D254" s="46"/>
      <c r="E254" s="46" t="s">
        <v>252</v>
      </c>
      <c r="F254" s="46"/>
      <c r="G254" s="97">
        <v>22000000</v>
      </c>
      <c r="H254" s="46">
        <v>1</v>
      </c>
      <c r="I254" s="46" t="s">
        <v>41</v>
      </c>
      <c r="J254" s="46" t="s">
        <v>141</v>
      </c>
      <c r="K254" s="48">
        <v>1982</v>
      </c>
      <c r="L254" s="49">
        <v>30263</v>
      </c>
      <c r="M254" s="50">
        <v>15000000</v>
      </c>
      <c r="N254" s="51"/>
      <c r="O254" s="51"/>
      <c r="P254" s="52" t="s">
        <v>768</v>
      </c>
      <c r="Q254" s="105" t="s">
        <v>769</v>
      </c>
      <c r="R254" s="54" t="s">
        <v>327</v>
      </c>
      <c r="S254" s="55" t="str">
        <f t="shared" si="53"/>
        <v>Cu</v>
      </c>
      <c r="T254" s="56">
        <v>800</v>
      </c>
      <c r="U254" s="56">
        <v>0.47299999999999998</v>
      </c>
      <c r="V254" s="56">
        <v>0.05</v>
      </c>
      <c r="W254" s="56">
        <v>0.51310467720923369</v>
      </c>
      <c r="X254" s="56">
        <v>1957</v>
      </c>
      <c r="Y254" s="56" t="s">
        <v>300</v>
      </c>
      <c r="Z254" s="56" t="s">
        <v>328</v>
      </c>
      <c r="AA254" s="84"/>
      <c r="AB254" s="57">
        <f t="shared" si="52"/>
        <v>7.9086685861884067</v>
      </c>
      <c r="AC254" s="57">
        <f t="shared" si="54"/>
        <v>0</v>
      </c>
      <c r="AD254" s="57">
        <f t="shared" si="55"/>
        <v>0</v>
      </c>
      <c r="AE254" s="57">
        <f t="shared" si="60"/>
        <v>7.9086685861884067</v>
      </c>
      <c r="AF254" s="58"/>
      <c r="AG254" s="58">
        <f t="shared" si="57"/>
        <v>7.9086685861884067</v>
      </c>
      <c r="AH254" s="58">
        <f t="shared" si="58"/>
        <v>0</v>
      </c>
      <c r="AI254" s="58">
        <f t="shared" si="59"/>
        <v>0</v>
      </c>
      <c r="AK254" s="84"/>
      <c r="AL254" s="84"/>
      <c r="AM254" s="84"/>
      <c r="AN254" s="84"/>
      <c r="AO254" s="84"/>
      <c r="AP254" s="84"/>
      <c r="AQ254" s="84"/>
      <c r="AR254" s="84"/>
      <c r="AS254" s="84"/>
      <c r="AT254" s="84"/>
      <c r="AU254" s="84"/>
      <c r="AV254" s="84"/>
      <c r="AW254" s="84"/>
      <c r="AX254" s="84"/>
      <c r="AY254" s="84"/>
      <c r="AZ254" s="84"/>
      <c r="BA254" s="84"/>
      <c r="BB254" s="84"/>
      <c r="BC254" s="84"/>
      <c r="BD254" s="84"/>
      <c r="BE254" s="84"/>
      <c r="BF254" s="84"/>
      <c r="BG254" s="84"/>
      <c r="BH254" s="84"/>
      <c r="BI254" s="84"/>
      <c r="BJ254" s="84"/>
      <c r="BK254" s="84"/>
      <c r="BL254" s="84"/>
      <c r="BM254" s="84"/>
      <c r="BN254" s="84"/>
      <c r="BO254" s="84"/>
      <c r="BP254" s="84"/>
      <c r="BQ254" s="84"/>
      <c r="BR254" s="84"/>
      <c r="BS254" s="84"/>
      <c r="BT254" s="84"/>
      <c r="BU254" s="84"/>
      <c r="BV254" s="84"/>
      <c r="BW254" s="84"/>
      <c r="BX254" s="84"/>
      <c r="BY254" s="84"/>
      <c r="BZ254" s="84"/>
      <c r="CA254" s="84"/>
      <c r="CB254" s="84"/>
      <c r="CC254" s="84"/>
      <c r="CD254" s="84"/>
      <c r="CE254" s="84"/>
      <c r="CF254" s="84"/>
      <c r="CG254" s="84"/>
      <c r="CH254" s="84"/>
      <c r="CI254" s="84"/>
      <c r="CJ254" s="84"/>
      <c r="CK254" s="84"/>
      <c r="CL254" s="84"/>
      <c r="CM254" s="84"/>
      <c r="CN254" s="84"/>
      <c r="CO254" s="84"/>
      <c r="CP254" s="84"/>
      <c r="CQ254" s="84"/>
      <c r="CR254" s="84"/>
      <c r="CS254" s="84"/>
      <c r="CT254" s="84"/>
      <c r="CU254" s="84"/>
      <c r="CV254" s="84"/>
      <c r="CW254" s="84"/>
      <c r="CX254" s="84"/>
      <c r="CY254" s="84"/>
      <c r="CZ254" s="84"/>
      <c r="DA254" s="84"/>
      <c r="DB254" s="84"/>
      <c r="DC254" s="84"/>
      <c r="DD254" s="84"/>
      <c r="DE254" s="84"/>
      <c r="DF254" s="84"/>
      <c r="DG254" s="84"/>
      <c r="DH254" s="84"/>
      <c r="DI254" s="84"/>
      <c r="DJ254" s="84"/>
      <c r="DK254" s="84"/>
      <c r="DL254" s="84"/>
      <c r="DM254" s="84"/>
      <c r="DN254" s="84"/>
      <c r="DO254" s="84"/>
      <c r="DP254" s="84"/>
      <c r="DQ254" s="84"/>
      <c r="DR254" s="84"/>
      <c r="DS254" s="84"/>
      <c r="DT254" s="84"/>
      <c r="DU254" s="84"/>
      <c r="DV254" s="84"/>
      <c r="DW254" s="84"/>
      <c r="DX254" s="84"/>
      <c r="DY254" s="84"/>
      <c r="DZ254" s="84"/>
      <c r="EA254" s="84"/>
      <c r="EB254" s="84"/>
      <c r="EC254" s="84"/>
      <c r="ED254" s="84"/>
      <c r="EE254" s="84"/>
      <c r="EF254" s="84"/>
      <c r="EG254" s="84"/>
      <c r="EH254" s="84"/>
      <c r="EI254" s="84"/>
      <c r="EJ254" s="84"/>
      <c r="EK254" s="84"/>
      <c r="EL254" s="84"/>
      <c r="EM254" s="84"/>
      <c r="EN254" s="84"/>
      <c r="EO254" s="84"/>
      <c r="EP254" s="84"/>
      <c r="EQ254" s="84"/>
      <c r="ER254" s="84"/>
      <c r="ES254" s="84"/>
      <c r="ET254" s="84"/>
      <c r="EU254" s="84"/>
      <c r="EV254" s="84"/>
      <c r="EW254" s="84"/>
      <c r="EX254" s="84"/>
      <c r="EY254" s="84"/>
      <c r="EZ254" s="84"/>
      <c r="FA254" s="84"/>
      <c r="FB254" s="84"/>
      <c r="FC254" s="84"/>
      <c r="FD254" s="84"/>
      <c r="FE254" s="84"/>
      <c r="FF254" s="84"/>
      <c r="FG254" s="84"/>
      <c r="FH254" s="84"/>
      <c r="FI254" s="84"/>
      <c r="FJ254" s="84"/>
      <c r="FK254" s="84"/>
      <c r="FL254" s="84"/>
      <c r="FM254" s="84"/>
      <c r="FN254" s="84"/>
      <c r="FO254" s="84"/>
      <c r="FP254" s="84"/>
      <c r="FQ254" s="84"/>
      <c r="FR254" s="84"/>
      <c r="FS254" s="84"/>
      <c r="FT254" s="84"/>
      <c r="FU254" s="84"/>
      <c r="FV254" s="84"/>
      <c r="FW254" s="84"/>
      <c r="FX254" s="84"/>
      <c r="FY254" s="84"/>
      <c r="FZ254" s="84"/>
      <c r="GA254" s="84"/>
      <c r="GB254" s="84"/>
      <c r="GC254" s="84"/>
      <c r="GD254" s="84"/>
      <c r="GE254" s="84"/>
      <c r="GF254" s="84"/>
      <c r="GG254" s="84"/>
      <c r="GH254" s="84"/>
      <c r="GI254" s="84"/>
      <c r="GJ254" s="84"/>
      <c r="GK254" s="84"/>
      <c r="GL254" s="84"/>
      <c r="GM254" s="84"/>
      <c r="GN254" s="84"/>
      <c r="GO254" s="84"/>
      <c r="GP254" s="84"/>
      <c r="GQ254" s="84"/>
      <c r="GR254" s="84"/>
      <c r="GS254" s="84"/>
      <c r="GT254" s="84"/>
      <c r="GU254" s="84"/>
      <c r="GV254" s="84"/>
      <c r="GW254" s="84"/>
      <c r="GX254" s="84"/>
      <c r="GY254" s="84"/>
      <c r="GZ254" s="84"/>
      <c r="HA254" s="84"/>
      <c r="HB254" s="84"/>
      <c r="HC254" s="84"/>
      <c r="HD254" s="84"/>
      <c r="HE254" s="84"/>
      <c r="HF254" s="84"/>
      <c r="HG254" s="84"/>
      <c r="HH254" s="84"/>
      <c r="HI254" s="84"/>
      <c r="HJ254" s="84"/>
      <c r="HK254" s="84"/>
      <c r="HL254" s="84"/>
      <c r="HM254" s="84"/>
      <c r="HN254" s="84"/>
      <c r="HO254" s="84"/>
      <c r="HP254" s="84"/>
      <c r="HQ254" s="84"/>
      <c r="HR254" s="84"/>
      <c r="HS254" s="84"/>
      <c r="HT254" s="84"/>
      <c r="HU254" s="84"/>
      <c r="HV254" s="84"/>
      <c r="HW254" s="84"/>
      <c r="HX254" s="84"/>
      <c r="HY254" s="84"/>
      <c r="HZ254" s="84"/>
      <c r="IA254" s="84"/>
      <c r="IB254" s="84"/>
      <c r="IC254" s="84"/>
      <c r="ID254" s="84"/>
      <c r="IE254" s="84"/>
      <c r="IF254" s="84"/>
      <c r="IG254" s="84"/>
      <c r="IH254" s="84"/>
      <c r="II254" s="84"/>
      <c r="IJ254" s="84"/>
      <c r="IK254" s="84"/>
      <c r="IL254" s="84"/>
      <c r="IM254" s="84"/>
      <c r="IN254" s="84"/>
      <c r="IO254" s="84"/>
      <c r="IP254" s="84"/>
      <c r="IQ254" s="84"/>
      <c r="IR254" s="84"/>
      <c r="IS254" s="84"/>
      <c r="IT254" s="84"/>
      <c r="IU254" s="84"/>
      <c r="IV254" s="84"/>
      <c r="IW254" s="84"/>
      <c r="IX254" s="84"/>
      <c r="IY254" s="84"/>
      <c r="IZ254" s="84"/>
      <c r="JA254" s="84"/>
      <c r="JB254" s="84"/>
      <c r="JC254" s="84"/>
      <c r="JD254" s="84"/>
      <c r="JE254" s="84"/>
      <c r="JF254" s="84"/>
      <c r="JG254" s="84"/>
      <c r="JH254" s="84"/>
      <c r="JI254" s="84"/>
      <c r="JJ254" s="84"/>
      <c r="JK254" s="84"/>
      <c r="JL254" s="84"/>
      <c r="JM254" s="84"/>
      <c r="JN254" s="84"/>
      <c r="JO254" s="84"/>
      <c r="JP254" s="84"/>
      <c r="JQ254" s="84"/>
      <c r="JR254" s="84"/>
      <c r="JS254" s="84"/>
      <c r="JT254" s="84"/>
      <c r="JU254" s="84"/>
      <c r="JV254" s="84"/>
      <c r="JW254" s="84"/>
      <c r="JX254" s="84"/>
      <c r="JY254" s="84"/>
      <c r="JZ254" s="84"/>
      <c r="KA254" s="84"/>
      <c r="KB254" s="84"/>
      <c r="KC254" s="84"/>
      <c r="KD254" s="84"/>
      <c r="KE254" s="84"/>
      <c r="KF254" s="84"/>
      <c r="KG254" s="84"/>
      <c r="KH254" s="84"/>
      <c r="KI254" s="84"/>
      <c r="KJ254" s="84"/>
      <c r="KK254" s="84"/>
      <c r="KL254" s="84"/>
      <c r="KM254" s="84"/>
      <c r="KN254" s="84"/>
      <c r="KO254" s="84"/>
      <c r="KP254" s="84"/>
      <c r="KQ254" s="84"/>
      <c r="KR254" s="84"/>
      <c r="KS254" s="84"/>
      <c r="KT254" s="84"/>
      <c r="KU254" s="84"/>
      <c r="KV254" s="84"/>
      <c r="KW254" s="84"/>
      <c r="KX254" s="84"/>
      <c r="KY254" s="84"/>
      <c r="KZ254" s="84"/>
      <c r="LA254" s="84"/>
      <c r="LB254" s="84"/>
      <c r="LC254" s="84"/>
      <c r="LD254" s="84"/>
      <c r="LE254" s="84"/>
      <c r="LF254" s="84"/>
      <c r="LG254" s="84"/>
      <c r="LH254" s="84"/>
      <c r="LI254" s="84"/>
      <c r="LJ254" s="84"/>
      <c r="LK254" s="84"/>
      <c r="LL254" s="84"/>
      <c r="LM254" s="84"/>
      <c r="LN254" s="84"/>
      <c r="LO254" s="84"/>
      <c r="LP254" s="84"/>
      <c r="LQ254" s="84"/>
      <c r="LR254" s="84"/>
      <c r="LS254" s="84"/>
      <c r="LT254" s="84"/>
      <c r="LU254" s="84"/>
      <c r="LV254" s="84"/>
      <c r="LW254" s="84"/>
      <c r="LX254" s="84"/>
      <c r="LY254" s="84"/>
      <c r="LZ254" s="84"/>
      <c r="MA254" s="84"/>
      <c r="MB254" s="84"/>
      <c r="MC254" s="84"/>
      <c r="MD254" s="84"/>
      <c r="ME254" s="84"/>
      <c r="MF254" s="84"/>
      <c r="MG254" s="84"/>
      <c r="MH254" s="84"/>
      <c r="MI254" s="84"/>
      <c r="MJ254" s="84"/>
      <c r="MK254" s="84"/>
      <c r="ML254" s="84"/>
      <c r="MM254" s="84"/>
      <c r="MN254" s="84"/>
      <c r="MO254" s="84"/>
      <c r="MP254" s="84"/>
      <c r="MQ254" s="84"/>
      <c r="MR254" s="84"/>
      <c r="MS254" s="84"/>
      <c r="MT254" s="84"/>
      <c r="MU254" s="84"/>
      <c r="MV254" s="84"/>
      <c r="MW254" s="84"/>
      <c r="MX254" s="84"/>
      <c r="MY254" s="84"/>
      <c r="MZ254" s="84"/>
      <c r="NA254" s="84"/>
      <c r="NB254" s="84"/>
      <c r="NC254" s="84"/>
      <c r="ND254" s="84"/>
      <c r="NE254" s="84"/>
      <c r="NF254" s="84"/>
      <c r="NG254" s="84"/>
      <c r="NH254" s="84"/>
      <c r="NI254" s="84"/>
      <c r="NJ254" s="84"/>
      <c r="NK254" s="84"/>
      <c r="NL254" s="84"/>
      <c r="NM254" s="84"/>
      <c r="NN254" s="84"/>
      <c r="NO254" s="84"/>
      <c r="NP254" s="84"/>
      <c r="NQ254" s="84"/>
      <c r="NR254" s="84"/>
      <c r="NS254" s="84"/>
      <c r="NT254" s="84"/>
      <c r="NU254" s="84"/>
      <c r="NV254" s="84"/>
      <c r="NW254" s="84"/>
      <c r="NX254" s="84"/>
      <c r="NY254" s="84"/>
      <c r="NZ254" s="84"/>
      <c r="OA254" s="84"/>
      <c r="OB254" s="84"/>
      <c r="OC254" s="84"/>
      <c r="OD254" s="84"/>
      <c r="OE254" s="84"/>
      <c r="OF254" s="84"/>
      <c r="OG254" s="84"/>
      <c r="OH254" s="84"/>
      <c r="OI254" s="84"/>
      <c r="OJ254" s="84"/>
      <c r="OK254" s="84"/>
      <c r="OL254" s="84"/>
      <c r="OM254" s="84"/>
      <c r="ON254" s="84"/>
      <c r="OO254" s="84"/>
      <c r="OP254" s="84"/>
      <c r="OQ254" s="84"/>
      <c r="OR254" s="84"/>
      <c r="OS254" s="84"/>
      <c r="OT254" s="84"/>
      <c r="OU254" s="84"/>
      <c r="OV254" s="84"/>
      <c r="OW254" s="84"/>
      <c r="OX254" s="84"/>
      <c r="OY254" s="84"/>
      <c r="OZ254" s="84"/>
      <c r="PA254" s="84"/>
      <c r="PB254" s="84"/>
      <c r="PC254" s="84"/>
      <c r="PD254" s="84"/>
      <c r="PE254" s="84"/>
      <c r="PF254" s="84"/>
      <c r="PG254" s="84"/>
      <c r="PH254" s="84"/>
      <c r="PI254" s="84"/>
      <c r="PJ254" s="84"/>
      <c r="PK254" s="84"/>
      <c r="PL254" s="84"/>
      <c r="PM254" s="84"/>
      <c r="PN254" s="84"/>
      <c r="PO254" s="84"/>
      <c r="PP254" s="84"/>
      <c r="PQ254" s="84"/>
      <c r="PR254" s="84"/>
      <c r="PS254" s="84"/>
      <c r="PT254" s="84"/>
      <c r="PU254" s="84"/>
      <c r="PV254" s="84"/>
      <c r="PW254" s="84"/>
      <c r="PX254" s="84"/>
      <c r="PY254" s="84"/>
      <c r="PZ254" s="84"/>
      <c r="QA254" s="84"/>
      <c r="QB254" s="84"/>
      <c r="QC254" s="84"/>
      <c r="QD254" s="84"/>
      <c r="QE254" s="84"/>
      <c r="QF254" s="84"/>
      <c r="QG254" s="84"/>
      <c r="QH254" s="84"/>
      <c r="QI254" s="84"/>
      <c r="QJ254" s="84"/>
      <c r="QK254" s="84"/>
      <c r="QL254" s="84"/>
      <c r="QM254" s="84"/>
      <c r="QN254" s="84"/>
      <c r="QO254" s="84"/>
      <c r="QP254" s="84"/>
      <c r="QQ254" s="84"/>
      <c r="QR254" s="84"/>
      <c r="QS254" s="84"/>
      <c r="QT254" s="84"/>
      <c r="QU254" s="84"/>
      <c r="QV254" s="84"/>
      <c r="QW254" s="84"/>
      <c r="QX254" s="84"/>
      <c r="QY254" s="84"/>
      <c r="QZ254" s="84"/>
      <c r="RA254" s="84"/>
      <c r="RB254" s="84"/>
      <c r="RC254" s="84"/>
      <c r="RD254" s="84"/>
      <c r="RE254" s="84"/>
      <c r="RF254" s="84"/>
      <c r="RG254" s="84"/>
      <c r="RH254" s="84"/>
      <c r="RI254" s="84"/>
      <c r="RJ254" s="84"/>
      <c r="RK254" s="84"/>
      <c r="RL254" s="84"/>
      <c r="RM254" s="84"/>
      <c r="RN254" s="84"/>
      <c r="RO254" s="84"/>
      <c r="RP254" s="84"/>
      <c r="RQ254" s="84"/>
      <c r="RR254" s="84"/>
      <c r="RS254" s="84"/>
      <c r="RT254" s="84"/>
      <c r="RU254" s="84"/>
      <c r="RV254" s="84"/>
      <c r="RW254" s="84"/>
      <c r="RX254" s="84"/>
      <c r="RY254" s="84"/>
      <c r="RZ254" s="84"/>
      <c r="SA254" s="84"/>
      <c r="SB254" s="84"/>
      <c r="SC254" s="84"/>
      <c r="SD254" s="84"/>
      <c r="SE254" s="84"/>
      <c r="SF254" s="84"/>
      <c r="SG254" s="84"/>
      <c r="SH254" s="84"/>
      <c r="SI254" s="84"/>
      <c r="SJ254" s="84"/>
      <c r="SK254" s="84"/>
      <c r="SL254" s="84"/>
      <c r="SM254" s="84"/>
      <c r="SN254" s="84"/>
      <c r="SO254" s="84"/>
      <c r="SP254" s="84"/>
      <c r="SQ254" s="84"/>
      <c r="SR254" s="84"/>
      <c r="SS254" s="84"/>
      <c r="ST254" s="84"/>
      <c r="SU254" s="84"/>
      <c r="SV254" s="84"/>
      <c r="SW254" s="84"/>
      <c r="SX254" s="84"/>
      <c r="SY254" s="84"/>
      <c r="SZ254" s="84"/>
      <c r="TA254" s="84"/>
      <c r="TB254" s="84"/>
      <c r="TC254" s="84"/>
      <c r="TD254" s="84"/>
      <c r="TE254" s="84"/>
      <c r="TF254" s="84"/>
      <c r="TG254" s="84"/>
      <c r="TH254" s="84"/>
      <c r="TI254" s="84"/>
      <c r="TJ254" s="84"/>
      <c r="TK254" s="84"/>
      <c r="TL254" s="84"/>
      <c r="TM254" s="84"/>
      <c r="TN254" s="84"/>
      <c r="TO254" s="84"/>
      <c r="TP254" s="84"/>
      <c r="TQ254" s="84"/>
      <c r="TR254" s="84"/>
      <c r="TS254" s="84"/>
      <c r="TT254" s="84"/>
      <c r="TU254" s="84"/>
      <c r="TV254" s="84"/>
      <c r="TW254" s="84"/>
      <c r="TX254" s="84"/>
      <c r="TY254" s="84"/>
      <c r="TZ254" s="84"/>
      <c r="UA254" s="84"/>
      <c r="UB254" s="84"/>
      <c r="UC254" s="84"/>
      <c r="UD254" s="84"/>
      <c r="UE254" s="84"/>
      <c r="UF254" s="84"/>
      <c r="UG254" s="84"/>
      <c r="UH254" s="84"/>
      <c r="UI254" s="84"/>
      <c r="UJ254" s="84"/>
      <c r="UK254" s="84"/>
      <c r="UL254" s="84"/>
      <c r="UM254" s="84"/>
      <c r="UN254" s="84"/>
      <c r="UO254" s="84"/>
      <c r="UP254" s="84"/>
      <c r="UQ254" s="84"/>
      <c r="UR254" s="84"/>
      <c r="US254" s="84"/>
      <c r="UT254" s="84"/>
      <c r="UU254" s="84"/>
      <c r="UV254" s="84"/>
      <c r="UW254" s="84"/>
      <c r="UX254" s="84"/>
      <c r="UY254" s="84"/>
      <c r="UZ254" s="84"/>
      <c r="VA254" s="84"/>
      <c r="VB254" s="84"/>
      <c r="VC254" s="84"/>
      <c r="VD254" s="84"/>
      <c r="VE254" s="84"/>
      <c r="VF254" s="84"/>
      <c r="VG254" s="84"/>
      <c r="VH254" s="84"/>
      <c r="VI254" s="84"/>
      <c r="VJ254" s="84"/>
      <c r="VK254" s="84"/>
      <c r="VL254" s="84"/>
      <c r="VM254" s="84"/>
      <c r="VN254" s="84"/>
      <c r="VO254" s="84"/>
      <c r="VP254" s="84"/>
      <c r="VQ254" s="84"/>
      <c r="VR254" s="84"/>
      <c r="VS254" s="84"/>
      <c r="VT254" s="84"/>
      <c r="VU254" s="84"/>
      <c r="VV254" s="84"/>
      <c r="VW254" s="84"/>
      <c r="VX254" s="84"/>
      <c r="VY254" s="84"/>
      <c r="VZ254" s="84"/>
      <c r="WA254" s="84"/>
      <c r="WB254" s="84"/>
      <c r="WC254" s="84"/>
      <c r="WD254" s="84"/>
      <c r="WE254" s="84"/>
      <c r="WF254" s="84"/>
      <c r="WG254" s="84"/>
      <c r="WH254" s="84"/>
      <c r="WI254" s="84"/>
      <c r="WJ254" s="84"/>
      <c r="WK254" s="84"/>
      <c r="WL254" s="84"/>
      <c r="WM254" s="84"/>
      <c r="WN254" s="84"/>
      <c r="WO254" s="84"/>
      <c r="WP254" s="84"/>
      <c r="WQ254" s="84"/>
      <c r="WR254" s="84"/>
      <c r="WS254" s="84"/>
      <c r="WT254" s="84"/>
      <c r="WU254" s="84"/>
      <c r="WV254" s="84"/>
      <c r="WW254" s="84"/>
      <c r="WX254" s="84"/>
      <c r="WY254" s="84"/>
      <c r="WZ254" s="84"/>
      <c r="XA254" s="84"/>
      <c r="XB254" s="84"/>
      <c r="XC254" s="84"/>
      <c r="XD254" s="84"/>
      <c r="XE254" s="84"/>
      <c r="XF254" s="84"/>
      <c r="XG254" s="84"/>
      <c r="XH254" s="84"/>
      <c r="XI254" s="84"/>
      <c r="XJ254" s="84"/>
      <c r="XK254" s="84"/>
      <c r="XL254" s="84"/>
      <c r="XM254" s="84"/>
      <c r="XN254" s="84"/>
      <c r="XO254" s="84"/>
      <c r="XP254" s="84"/>
      <c r="XQ254" s="84"/>
      <c r="XR254" s="84"/>
      <c r="XS254" s="84"/>
      <c r="XT254" s="84"/>
      <c r="XU254" s="84"/>
      <c r="XV254" s="84"/>
      <c r="XW254" s="84"/>
      <c r="XX254" s="84"/>
      <c r="XY254" s="84"/>
      <c r="XZ254" s="84"/>
      <c r="YA254" s="84"/>
      <c r="YB254" s="84"/>
      <c r="YC254" s="84"/>
      <c r="YD254" s="84"/>
      <c r="YE254" s="84"/>
      <c r="YF254" s="84"/>
      <c r="YG254" s="84"/>
      <c r="YH254" s="84"/>
      <c r="YI254" s="84"/>
      <c r="YJ254" s="84"/>
      <c r="YK254" s="84"/>
      <c r="YL254" s="84"/>
      <c r="YM254" s="84"/>
      <c r="YN254" s="84"/>
      <c r="YO254" s="84"/>
      <c r="YP254" s="84"/>
      <c r="YQ254" s="84"/>
      <c r="YR254" s="84"/>
      <c r="YS254" s="84"/>
      <c r="YT254" s="84"/>
      <c r="YU254" s="84"/>
      <c r="YV254" s="84"/>
      <c r="YW254" s="84"/>
      <c r="YX254" s="84"/>
      <c r="YY254" s="84"/>
      <c r="YZ254" s="84"/>
      <c r="ZA254" s="84"/>
      <c r="ZB254" s="84"/>
      <c r="ZC254" s="84"/>
      <c r="ZD254" s="84"/>
      <c r="ZE254" s="84"/>
      <c r="ZF254" s="84"/>
      <c r="ZG254" s="84"/>
      <c r="ZH254" s="84"/>
      <c r="ZI254" s="84"/>
      <c r="ZJ254" s="84"/>
      <c r="ZK254" s="84"/>
      <c r="ZL254" s="84"/>
      <c r="ZM254" s="84"/>
      <c r="ZN254" s="84"/>
      <c r="ZO254" s="84"/>
      <c r="ZP254" s="84"/>
      <c r="ZQ254" s="84"/>
      <c r="ZR254" s="84"/>
      <c r="ZS254" s="84"/>
      <c r="ZT254" s="84"/>
      <c r="ZU254" s="84"/>
      <c r="ZV254" s="84"/>
      <c r="ZW254" s="84"/>
      <c r="ZX254" s="84"/>
      <c r="ZY254" s="84"/>
      <c r="ZZ254" s="84"/>
      <c r="AAA254" s="84"/>
      <c r="AAB254" s="84"/>
      <c r="AAC254" s="84"/>
      <c r="AAD254" s="84"/>
      <c r="AAE254" s="84"/>
      <c r="AAF254" s="84"/>
      <c r="AAG254" s="84"/>
      <c r="AAH254" s="84"/>
      <c r="AAI254" s="84"/>
      <c r="AAJ254" s="84"/>
      <c r="AAK254" s="84"/>
      <c r="AAL254" s="84"/>
      <c r="AAM254" s="84"/>
      <c r="AAN254" s="84"/>
      <c r="AAO254" s="84"/>
      <c r="AAP254" s="84"/>
      <c r="AAQ254" s="84"/>
      <c r="AAR254" s="84"/>
      <c r="AAS254" s="84"/>
      <c r="AAT254" s="84"/>
      <c r="AAU254" s="84"/>
      <c r="AAV254" s="84"/>
      <c r="AAW254" s="84"/>
      <c r="AAX254" s="84"/>
      <c r="AAY254" s="84"/>
      <c r="AAZ254" s="84"/>
      <c r="ABA254" s="84"/>
      <c r="ABB254" s="84"/>
      <c r="ABC254" s="84"/>
      <c r="ABD254" s="84"/>
      <c r="ABE254" s="84"/>
      <c r="ABF254" s="84"/>
      <c r="ABG254" s="84"/>
      <c r="ABH254" s="84"/>
      <c r="ABI254" s="84"/>
      <c r="ABJ254" s="84"/>
      <c r="ABK254" s="84"/>
      <c r="ABL254" s="84"/>
      <c r="ABM254" s="84"/>
      <c r="ABN254" s="84"/>
      <c r="ABO254" s="84"/>
      <c r="ABP254" s="84"/>
      <c r="ABQ254" s="84"/>
      <c r="ABR254" s="84"/>
      <c r="ABS254" s="84"/>
      <c r="ABT254" s="84"/>
      <c r="ABU254" s="84"/>
      <c r="ABV254" s="84"/>
      <c r="ABW254" s="84"/>
      <c r="ABX254" s="84"/>
      <c r="ABY254" s="84"/>
      <c r="ABZ254" s="84"/>
      <c r="ACA254" s="84"/>
      <c r="ACB254" s="84"/>
      <c r="ACC254" s="84"/>
      <c r="ACD254" s="84"/>
      <c r="ACE254" s="84"/>
      <c r="ACF254" s="84"/>
      <c r="ACG254" s="84"/>
      <c r="ACH254" s="84"/>
      <c r="ACI254" s="84"/>
      <c r="ACJ254" s="84"/>
      <c r="ACK254" s="84"/>
      <c r="ACL254" s="84"/>
      <c r="ACM254" s="84"/>
      <c r="ACN254" s="84"/>
      <c r="ACO254" s="84"/>
      <c r="ACP254" s="84"/>
      <c r="ACQ254" s="84"/>
      <c r="ACR254" s="84"/>
      <c r="ACS254" s="84"/>
      <c r="ACT254" s="84"/>
      <c r="ACU254" s="84"/>
      <c r="ACV254" s="84"/>
      <c r="ACW254" s="84"/>
      <c r="ACX254" s="84"/>
      <c r="ACY254" s="84"/>
      <c r="ACZ254" s="84"/>
      <c r="ADA254" s="84"/>
    </row>
    <row r="255" spans="1:781" s="99" customFormat="1" ht="24" x14ac:dyDescent="0.3">
      <c r="A255" s="64">
        <v>3</v>
      </c>
      <c r="B255" s="44" t="s">
        <v>770</v>
      </c>
      <c r="C255" s="45" t="s">
        <v>771</v>
      </c>
      <c r="D255" s="46" t="s">
        <v>212</v>
      </c>
      <c r="E255" s="46" t="s">
        <v>230</v>
      </c>
      <c r="F255" s="46">
        <v>21</v>
      </c>
      <c r="G255" s="97"/>
      <c r="H255" s="46">
        <v>1</v>
      </c>
      <c r="I255" s="46" t="s">
        <v>41</v>
      </c>
      <c r="J255" s="46" t="s">
        <v>141</v>
      </c>
      <c r="K255" s="48">
        <v>1982</v>
      </c>
      <c r="L255" s="109">
        <v>1982</v>
      </c>
      <c r="M255" s="50"/>
      <c r="N255" s="51"/>
      <c r="O255" s="51"/>
      <c r="P255" s="52" t="s">
        <v>601</v>
      </c>
      <c r="Q255" s="53" t="s">
        <v>772</v>
      </c>
      <c r="R255" s="120" t="s">
        <v>432</v>
      </c>
      <c r="S255" s="55" t="str">
        <f t="shared" si="53"/>
        <v>Gypsum</v>
      </c>
      <c r="T255" s="56"/>
      <c r="U255" s="56"/>
      <c r="V255" s="56"/>
      <c r="W255" s="56"/>
      <c r="X255" s="56"/>
      <c r="Y255" s="56"/>
      <c r="Z255" s="56"/>
      <c r="AA255" s="12"/>
      <c r="AB255" s="57">
        <f t="shared" si="52"/>
        <v>0</v>
      </c>
      <c r="AC255" s="57">
        <f t="shared" si="54"/>
        <v>0</v>
      </c>
      <c r="AD255" s="57">
        <f t="shared" si="55"/>
        <v>0</v>
      </c>
      <c r="AE255" s="57">
        <f t="shared" si="60"/>
        <v>0</v>
      </c>
      <c r="AF255" s="58"/>
      <c r="AG255" s="58">
        <f t="shared" si="57"/>
        <v>0</v>
      </c>
      <c r="AH255" s="58">
        <f t="shared" si="58"/>
        <v>0</v>
      </c>
      <c r="AI255" s="58">
        <f t="shared" si="59"/>
        <v>0</v>
      </c>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c r="CV255" s="12"/>
      <c r="CW255" s="12"/>
      <c r="CX255" s="12"/>
      <c r="CY255" s="12"/>
      <c r="CZ255" s="12"/>
      <c r="DA255" s="12"/>
      <c r="DB255" s="12"/>
      <c r="DC255" s="12"/>
      <c r="DD255" s="12"/>
      <c r="DE255" s="12"/>
      <c r="DF255" s="12"/>
      <c r="DG255" s="12"/>
      <c r="DH255" s="12"/>
      <c r="DI255" s="12"/>
      <c r="DJ255" s="12"/>
      <c r="DK255" s="12"/>
      <c r="DL255" s="12"/>
      <c r="DM255" s="12"/>
      <c r="DN255" s="12"/>
      <c r="DO255" s="12"/>
      <c r="DP255" s="12"/>
      <c r="DQ255" s="12"/>
      <c r="DR255" s="12"/>
      <c r="DS255" s="12"/>
      <c r="DT255" s="12"/>
      <c r="DU255" s="12"/>
      <c r="DV255" s="12"/>
      <c r="DW255" s="12"/>
      <c r="DX255" s="12"/>
      <c r="DY255" s="12"/>
      <c r="DZ255" s="12"/>
      <c r="EA255" s="12"/>
      <c r="EB255" s="12"/>
      <c r="EC255" s="12"/>
      <c r="ED255" s="12"/>
      <c r="EE255" s="12"/>
      <c r="EF255" s="12"/>
      <c r="EG255" s="12"/>
      <c r="EH255" s="12"/>
      <c r="EI255" s="12"/>
      <c r="EJ255" s="12"/>
      <c r="EK255" s="12"/>
      <c r="EL255" s="12"/>
      <c r="EM255" s="12"/>
      <c r="EN255" s="12"/>
      <c r="EO255" s="12"/>
      <c r="EP255" s="12"/>
      <c r="EQ255" s="12"/>
      <c r="ER255" s="12"/>
      <c r="ES255" s="12"/>
      <c r="ET255" s="12"/>
      <c r="EU255" s="12"/>
      <c r="EV255" s="12"/>
      <c r="EW255" s="12"/>
      <c r="EX255" s="12"/>
      <c r="EY255" s="12"/>
      <c r="EZ255" s="12"/>
      <c r="FA255" s="12"/>
      <c r="FB255" s="12"/>
      <c r="FC255" s="12"/>
      <c r="FD255" s="12"/>
      <c r="FE255" s="12"/>
      <c r="FF255" s="12"/>
      <c r="FG255" s="12"/>
      <c r="FH255" s="12"/>
      <c r="FI255" s="12"/>
      <c r="FJ255" s="12"/>
      <c r="FK255" s="12"/>
      <c r="FL255" s="12"/>
      <c r="FM255" s="12"/>
      <c r="FN255" s="12"/>
      <c r="FO255" s="12"/>
      <c r="FP255" s="12"/>
      <c r="FQ255" s="12"/>
      <c r="FR255" s="12"/>
      <c r="FS255" s="12"/>
      <c r="FT255" s="12"/>
      <c r="FU255" s="12"/>
      <c r="FV255" s="12"/>
      <c r="FW255" s="12"/>
      <c r="FX255" s="12"/>
      <c r="FY255" s="12"/>
      <c r="FZ255" s="12"/>
      <c r="GA255" s="12"/>
      <c r="GB255" s="12"/>
      <c r="GC255" s="12"/>
      <c r="GD255" s="12"/>
      <c r="GE255" s="12"/>
      <c r="GF255" s="12"/>
      <c r="GG255" s="12"/>
      <c r="GH255" s="12"/>
      <c r="GI255" s="12"/>
      <c r="GJ255" s="12"/>
      <c r="GK255" s="12"/>
      <c r="GL255" s="12"/>
      <c r="GM255" s="12"/>
      <c r="GN255" s="12"/>
      <c r="GO255" s="12"/>
      <c r="GP255" s="12"/>
      <c r="GQ255" s="12"/>
      <c r="GR255" s="12"/>
      <c r="GS255" s="12"/>
      <c r="GT255" s="12"/>
      <c r="GU255" s="12"/>
      <c r="GV255" s="12"/>
      <c r="GW255" s="12"/>
      <c r="GX255" s="12"/>
      <c r="GY255" s="12"/>
      <c r="GZ255" s="12"/>
      <c r="HA255" s="12"/>
      <c r="HB255" s="12"/>
      <c r="HC255" s="12"/>
      <c r="HD255" s="12"/>
      <c r="HE255" s="12"/>
      <c r="HF255" s="12"/>
      <c r="HG255" s="12"/>
      <c r="HH255" s="12"/>
      <c r="HI255" s="12"/>
      <c r="HJ255" s="12"/>
      <c r="HK255" s="12"/>
      <c r="HL255" s="12"/>
      <c r="HM255" s="12"/>
      <c r="HN255" s="12"/>
      <c r="HO255" s="12"/>
      <c r="HP255" s="12"/>
      <c r="HQ255" s="12"/>
      <c r="HR255" s="12"/>
      <c r="HS255" s="12"/>
      <c r="HT255" s="12"/>
      <c r="HU255" s="12"/>
      <c r="HV255" s="12"/>
      <c r="HW255" s="12"/>
      <c r="HX255" s="12"/>
      <c r="HY255" s="12"/>
      <c r="HZ255" s="12"/>
      <c r="IA255" s="12"/>
      <c r="IB255" s="12"/>
      <c r="IC255" s="12"/>
      <c r="ID255" s="12"/>
      <c r="IE255" s="12"/>
      <c r="IF255" s="12"/>
      <c r="IG255" s="12"/>
      <c r="IH255" s="12"/>
      <c r="II255" s="12"/>
      <c r="IJ255" s="12"/>
      <c r="IK255" s="12"/>
      <c r="IL255" s="12"/>
      <c r="IM255" s="12"/>
      <c r="IN255" s="12"/>
      <c r="IO255" s="12"/>
      <c r="IP255" s="12"/>
      <c r="IQ255" s="12"/>
      <c r="IR255" s="12"/>
      <c r="IS255" s="12"/>
      <c r="IT255" s="12"/>
      <c r="IU255" s="12"/>
      <c r="IV255" s="12"/>
      <c r="IW255" s="12"/>
      <c r="IX255" s="12"/>
      <c r="IY255" s="12"/>
      <c r="IZ255" s="12"/>
      <c r="JA255" s="12"/>
      <c r="JB255" s="12"/>
      <c r="JC255" s="12"/>
      <c r="JD255" s="12"/>
      <c r="JE255" s="12"/>
      <c r="JF255" s="12"/>
      <c r="JG255" s="12"/>
      <c r="JH255" s="12"/>
      <c r="JI255" s="12"/>
      <c r="JJ255" s="12"/>
      <c r="JK255" s="12"/>
      <c r="JL255" s="12"/>
      <c r="JM255" s="12"/>
      <c r="JN255" s="12"/>
      <c r="JO255" s="12"/>
      <c r="JP255" s="12"/>
      <c r="JQ255" s="12"/>
      <c r="JR255" s="12"/>
      <c r="JS255" s="12"/>
      <c r="JT255" s="12"/>
      <c r="JU255" s="12"/>
      <c r="JV255" s="12"/>
      <c r="JW255" s="12"/>
      <c r="JX255" s="12"/>
      <c r="JY255" s="12"/>
      <c r="JZ255" s="12"/>
      <c r="KA255" s="12"/>
      <c r="KB255" s="12"/>
      <c r="KC255" s="12"/>
      <c r="KD255" s="12"/>
      <c r="KE255" s="12"/>
      <c r="KF255" s="12"/>
      <c r="KG255" s="12"/>
      <c r="KH255" s="12"/>
      <c r="KI255" s="12"/>
      <c r="KJ255" s="12"/>
      <c r="KK255" s="12"/>
      <c r="KL255" s="12"/>
      <c r="KM255" s="12"/>
      <c r="KN255" s="12"/>
      <c r="KO255" s="12"/>
      <c r="KP255" s="12"/>
      <c r="KQ255" s="12"/>
      <c r="KR255" s="12"/>
      <c r="KS255" s="12"/>
      <c r="KT255" s="12"/>
      <c r="KU255" s="12"/>
      <c r="KV255" s="12"/>
      <c r="KW255" s="12"/>
      <c r="KX255" s="12"/>
      <c r="KY255" s="12"/>
      <c r="KZ255" s="12"/>
      <c r="LA255" s="12"/>
      <c r="LB255" s="12"/>
      <c r="LC255" s="12"/>
      <c r="LD255" s="12"/>
      <c r="LE255" s="12"/>
      <c r="LF255" s="12"/>
      <c r="LG255" s="12"/>
      <c r="LH255" s="12"/>
      <c r="LI255" s="12"/>
      <c r="LJ255" s="12"/>
      <c r="LK255" s="12"/>
      <c r="LL255" s="12"/>
      <c r="LM255" s="12"/>
      <c r="LN255" s="12"/>
      <c r="LO255" s="12"/>
      <c r="LP255" s="12"/>
      <c r="LQ255" s="12"/>
      <c r="LR255" s="12"/>
      <c r="LS255" s="12"/>
      <c r="LT255" s="12"/>
      <c r="LU255" s="12"/>
      <c r="LV255" s="12"/>
      <c r="LW255" s="12"/>
      <c r="LX255" s="12"/>
      <c r="LY255" s="12"/>
      <c r="LZ255" s="12"/>
      <c r="MA255" s="12"/>
      <c r="MB255" s="12"/>
      <c r="MC255" s="12"/>
      <c r="MD255" s="12"/>
      <c r="ME255" s="12"/>
      <c r="MF255" s="12"/>
      <c r="MG255" s="12"/>
      <c r="MH255" s="12"/>
      <c r="MI255" s="12"/>
      <c r="MJ255" s="12"/>
      <c r="MK255" s="12"/>
      <c r="ML255" s="12"/>
      <c r="MM255" s="12"/>
      <c r="MN255" s="12"/>
      <c r="MO255" s="12"/>
      <c r="MP255" s="12"/>
      <c r="MQ255" s="12"/>
      <c r="MR255" s="12"/>
      <c r="MS255" s="12"/>
      <c r="MT255" s="12"/>
      <c r="MU255" s="12"/>
      <c r="MV255" s="12"/>
      <c r="MW255" s="12"/>
      <c r="MX255" s="12"/>
      <c r="MY255" s="12"/>
      <c r="MZ255" s="12"/>
      <c r="NA255" s="12"/>
      <c r="NB255" s="12"/>
      <c r="NC255" s="12"/>
      <c r="ND255" s="12"/>
      <c r="NE255" s="12"/>
      <c r="NF255" s="12"/>
      <c r="NG255" s="12"/>
      <c r="NH255" s="12"/>
      <c r="NI255" s="12"/>
      <c r="NJ255" s="12"/>
      <c r="NK255" s="12"/>
      <c r="NL255" s="12"/>
      <c r="NM255" s="12"/>
      <c r="NN255" s="12"/>
      <c r="NO255" s="12"/>
      <c r="NP255" s="12"/>
      <c r="NQ255" s="12"/>
      <c r="NR255" s="12"/>
      <c r="NS255" s="12"/>
      <c r="NT255" s="12"/>
      <c r="NU255" s="12"/>
      <c r="NV255" s="12"/>
      <c r="NW255" s="12"/>
      <c r="NX255" s="12"/>
      <c r="NY255" s="12"/>
      <c r="NZ255" s="12"/>
      <c r="OA255" s="12"/>
      <c r="OB255" s="12"/>
      <c r="OC255" s="12"/>
      <c r="OD255" s="12"/>
      <c r="OE255" s="12"/>
      <c r="OF255" s="12"/>
      <c r="OG255" s="12"/>
      <c r="OH255" s="12"/>
      <c r="OI255" s="12"/>
      <c r="OJ255" s="12"/>
      <c r="OK255" s="12"/>
      <c r="OL255" s="12"/>
      <c r="OM255" s="12"/>
      <c r="ON255" s="12"/>
      <c r="OO255" s="12"/>
      <c r="OP255" s="12"/>
      <c r="OQ255" s="12"/>
      <c r="OR255" s="12"/>
      <c r="OS255" s="12"/>
      <c r="OT255" s="12"/>
      <c r="OU255" s="12"/>
      <c r="OV255" s="12"/>
      <c r="OW255" s="12"/>
      <c r="OX255" s="12"/>
      <c r="OY255" s="12"/>
      <c r="OZ255" s="12"/>
      <c r="PA255" s="12"/>
      <c r="PB255" s="12"/>
      <c r="PC255" s="12"/>
      <c r="PD255" s="12"/>
      <c r="PE255" s="12"/>
      <c r="PF255" s="12"/>
      <c r="PG255" s="12"/>
      <c r="PH255" s="12"/>
      <c r="PI255" s="12"/>
      <c r="PJ255" s="12"/>
      <c r="PK255" s="12"/>
      <c r="PL255" s="12"/>
      <c r="PM255" s="12"/>
      <c r="PN255" s="12"/>
      <c r="PO255" s="12"/>
      <c r="PP255" s="12"/>
      <c r="PQ255" s="12"/>
      <c r="PR255" s="12"/>
      <c r="PS255" s="12"/>
      <c r="PT255" s="12"/>
      <c r="PU255" s="12"/>
      <c r="PV255" s="12"/>
      <c r="PW255" s="12"/>
      <c r="PX255" s="12"/>
      <c r="PY255" s="12"/>
      <c r="PZ255" s="12"/>
      <c r="QA255" s="12"/>
      <c r="QB255" s="12"/>
      <c r="QC255" s="12"/>
      <c r="QD255" s="12"/>
      <c r="QE255" s="12"/>
      <c r="QF255" s="12"/>
      <c r="QG255" s="12"/>
      <c r="QH255" s="12"/>
      <c r="QI255" s="12"/>
      <c r="QJ255" s="12"/>
      <c r="QK255" s="12"/>
      <c r="QL255" s="12"/>
      <c r="QM255" s="12"/>
      <c r="QN255" s="12"/>
      <c r="QO255" s="12"/>
      <c r="QP255" s="12"/>
      <c r="QQ255" s="12"/>
      <c r="QR255" s="12"/>
      <c r="QS255" s="12"/>
      <c r="QT255" s="12"/>
      <c r="QU255" s="12"/>
      <c r="QV255" s="12"/>
      <c r="QW255" s="12"/>
      <c r="QX255" s="12"/>
      <c r="QY255" s="12"/>
      <c r="QZ255" s="12"/>
      <c r="RA255" s="12"/>
      <c r="RB255" s="12"/>
      <c r="RC255" s="12"/>
      <c r="RD255" s="12"/>
      <c r="RE255" s="12"/>
      <c r="RF255" s="12"/>
      <c r="RG255" s="12"/>
      <c r="RH255" s="12"/>
      <c r="RI255" s="12"/>
      <c r="RJ255" s="12"/>
      <c r="RK255" s="12"/>
      <c r="RL255" s="12"/>
      <c r="RM255" s="12"/>
      <c r="RN255" s="12"/>
      <c r="RO255" s="12"/>
      <c r="RP255" s="12"/>
      <c r="RQ255" s="12"/>
      <c r="RR255" s="12"/>
      <c r="RS255" s="12"/>
      <c r="RT255" s="12"/>
      <c r="RU255" s="12"/>
      <c r="RV255" s="12"/>
      <c r="RW255" s="12"/>
      <c r="RX255" s="12"/>
      <c r="RY255" s="12"/>
      <c r="RZ255" s="12"/>
      <c r="SA255" s="12"/>
      <c r="SB255" s="12"/>
      <c r="SC255" s="12"/>
      <c r="SD255" s="12"/>
      <c r="SE255" s="12"/>
      <c r="SF255" s="12"/>
      <c r="SG255" s="12"/>
      <c r="SH255" s="12"/>
      <c r="SI255" s="12"/>
      <c r="SJ255" s="12"/>
      <c r="SK255" s="12"/>
      <c r="SL255" s="12"/>
      <c r="SM255" s="12"/>
      <c r="SN255" s="12"/>
      <c r="SO255" s="12"/>
      <c r="SP255" s="12"/>
      <c r="SQ255" s="12"/>
      <c r="SR255" s="12"/>
      <c r="SS255" s="12"/>
      <c r="ST255" s="12"/>
      <c r="SU255" s="12"/>
      <c r="SV255" s="12"/>
      <c r="SW255" s="12"/>
      <c r="SX255" s="12"/>
      <c r="SY255" s="12"/>
      <c r="SZ255" s="12"/>
      <c r="TA255" s="12"/>
      <c r="TB255" s="12"/>
      <c r="TC255" s="12"/>
      <c r="TD255" s="12"/>
      <c r="TE255" s="12"/>
      <c r="TF255" s="12"/>
      <c r="TG255" s="12"/>
      <c r="TH255" s="12"/>
      <c r="TI255" s="12"/>
      <c r="TJ255" s="12"/>
      <c r="TK255" s="12"/>
      <c r="TL255" s="12"/>
      <c r="TM255" s="12"/>
      <c r="TN255" s="12"/>
      <c r="TO255" s="12"/>
      <c r="TP255" s="12"/>
      <c r="TQ255" s="12"/>
      <c r="TR255" s="12"/>
      <c r="TS255" s="12"/>
      <c r="TT255" s="12"/>
      <c r="TU255" s="12"/>
      <c r="TV255" s="12"/>
      <c r="TW255" s="12"/>
      <c r="TX255" s="12"/>
      <c r="TY255" s="12"/>
      <c r="TZ255" s="12"/>
      <c r="UA255" s="12"/>
      <c r="UB255" s="12"/>
      <c r="UC255" s="12"/>
      <c r="UD255" s="12"/>
      <c r="UE255" s="12"/>
      <c r="UF255" s="12"/>
      <c r="UG255" s="12"/>
      <c r="UH255" s="12"/>
      <c r="UI255" s="12"/>
      <c r="UJ255" s="12"/>
      <c r="UK255" s="12"/>
      <c r="UL255" s="12"/>
      <c r="UM255" s="12"/>
      <c r="UN255" s="12"/>
      <c r="UO255" s="12"/>
      <c r="UP255" s="12"/>
      <c r="UQ255" s="12"/>
      <c r="UR255" s="12"/>
      <c r="US255" s="12"/>
      <c r="UT255" s="12"/>
      <c r="UU255" s="12"/>
      <c r="UV255" s="12"/>
      <c r="UW255" s="12"/>
      <c r="UX255" s="12"/>
      <c r="UY255" s="12"/>
      <c r="UZ255" s="12"/>
      <c r="VA255" s="12"/>
      <c r="VB255" s="12"/>
      <c r="VC255" s="12"/>
      <c r="VD255" s="12"/>
      <c r="VE255" s="12"/>
      <c r="VF255" s="12"/>
      <c r="VG255" s="12"/>
      <c r="VH255" s="12"/>
      <c r="VI255" s="12"/>
      <c r="VJ255" s="12"/>
      <c r="VK255" s="12"/>
      <c r="VL255" s="12"/>
      <c r="VM255" s="12"/>
      <c r="VN255" s="12"/>
      <c r="VO255" s="12"/>
      <c r="VP255" s="12"/>
      <c r="VQ255" s="12"/>
      <c r="VR255" s="12"/>
      <c r="VS255" s="12"/>
      <c r="VT255" s="12"/>
      <c r="VU255" s="12"/>
      <c r="VV255" s="12"/>
      <c r="VW255" s="12"/>
      <c r="VX255" s="12"/>
      <c r="VY255" s="12"/>
      <c r="VZ255" s="12"/>
      <c r="WA255" s="12"/>
      <c r="WB255" s="12"/>
      <c r="WC255" s="12"/>
      <c r="WD255" s="12"/>
      <c r="WE255" s="12"/>
      <c r="WF255" s="12"/>
      <c r="WG255" s="12"/>
      <c r="WH255" s="12"/>
      <c r="WI255" s="12"/>
      <c r="WJ255" s="12"/>
      <c r="WK255" s="12"/>
      <c r="WL255" s="12"/>
      <c r="WM255" s="12"/>
      <c r="WN255" s="12"/>
      <c r="WO255" s="12"/>
      <c r="WP255" s="12"/>
      <c r="WQ255" s="12"/>
      <c r="WR255" s="12"/>
      <c r="WS255" s="12"/>
      <c r="WT255" s="12"/>
      <c r="WU255" s="12"/>
      <c r="WV255" s="12"/>
      <c r="WW255" s="12"/>
      <c r="WX255" s="12"/>
      <c r="WY255" s="12"/>
      <c r="WZ255" s="12"/>
      <c r="XA255" s="12"/>
      <c r="XB255" s="12"/>
      <c r="XC255" s="12"/>
      <c r="XD255" s="12"/>
      <c r="XE255" s="12"/>
      <c r="XF255" s="12"/>
      <c r="XG255" s="12"/>
      <c r="XH255" s="12"/>
      <c r="XI255" s="12"/>
      <c r="XJ255" s="12"/>
      <c r="XK255" s="12"/>
      <c r="XL255" s="12"/>
      <c r="XM255" s="12"/>
      <c r="XN255" s="12"/>
      <c r="XO255" s="12"/>
      <c r="XP255" s="12"/>
      <c r="XQ255" s="12"/>
      <c r="XR255" s="12"/>
      <c r="XS255" s="12"/>
      <c r="XT255" s="12"/>
      <c r="XU255" s="12"/>
      <c r="XV255" s="12"/>
      <c r="XW255" s="12"/>
      <c r="XX255" s="12"/>
      <c r="XY255" s="12"/>
      <c r="XZ255" s="12"/>
      <c r="YA255" s="12"/>
      <c r="YB255" s="12"/>
      <c r="YC255" s="12"/>
      <c r="YD255" s="12"/>
      <c r="YE255" s="12"/>
      <c r="YF255" s="12"/>
      <c r="YG255" s="12"/>
      <c r="YH255" s="12"/>
      <c r="YI255" s="12"/>
      <c r="YJ255" s="12"/>
      <c r="YK255" s="12"/>
      <c r="YL255" s="12"/>
      <c r="YM255" s="12"/>
      <c r="YN255" s="12"/>
      <c r="YO255" s="12"/>
      <c r="YP255" s="12"/>
      <c r="YQ255" s="12"/>
      <c r="YR255" s="12"/>
      <c r="YS255" s="12"/>
      <c r="YT255" s="12"/>
      <c r="YU255" s="12"/>
      <c r="YV255" s="12"/>
      <c r="YW255" s="12"/>
      <c r="YX255" s="12"/>
      <c r="YY255" s="12"/>
      <c r="YZ255" s="12"/>
      <c r="ZA255" s="12"/>
      <c r="ZB255" s="12"/>
      <c r="ZC255" s="12"/>
      <c r="ZD255" s="12"/>
      <c r="ZE255" s="12"/>
      <c r="ZF255" s="12"/>
      <c r="ZG255" s="12"/>
      <c r="ZH255" s="12"/>
      <c r="ZI255" s="12"/>
      <c r="ZJ255" s="12"/>
      <c r="ZK255" s="12"/>
      <c r="ZL255" s="12"/>
      <c r="ZM255" s="12"/>
      <c r="ZN255" s="12"/>
      <c r="ZO255" s="12"/>
      <c r="ZP255" s="12"/>
      <c r="ZQ255" s="12"/>
      <c r="ZR255" s="12"/>
      <c r="ZS255" s="12"/>
      <c r="ZT255" s="12"/>
      <c r="ZU255" s="12"/>
      <c r="ZV255" s="12"/>
      <c r="ZW255" s="12"/>
      <c r="ZX255" s="12"/>
      <c r="ZY255" s="12"/>
      <c r="ZZ255" s="12"/>
      <c r="AAA255" s="12"/>
      <c r="AAB255" s="12"/>
      <c r="AAC255" s="12"/>
      <c r="AAD255" s="12"/>
      <c r="AAE255" s="12"/>
      <c r="AAF255" s="12"/>
      <c r="AAG255" s="12"/>
      <c r="AAH255" s="12"/>
      <c r="AAI255" s="12"/>
      <c r="AAJ255" s="12"/>
      <c r="AAK255" s="12"/>
      <c r="AAL255" s="12"/>
      <c r="AAM255" s="12"/>
      <c r="AAN255" s="12"/>
      <c r="AAO255" s="12"/>
      <c r="AAP255" s="12"/>
      <c r="AAQ255" s="12"/>
      <c r="AAR255" s="12"/>
      <c r="AAS255" s="12"/>
      <c r="AAT255" s="12"/>
      <c r="AAU255" s="12"/>
      <c r="AAV255" s="12"/>
      <c r="AAW255" s="12"/>
      <c r="AAX255" s="12"/>
      <c r="AAY255" s="12"/>
      <c r="AAZ255" s="12"/>
      <c r="ABA255" s="12"/>
      <c r="ABB255" s="12"/>
      <c r="ABC255" s="12"/>
      <c r="ABD255" s="12"/>
      <c r="ABE255" s="12"/>
      <c r="ABF255" s="12"/>
      <c r="ABG255" s="12"/>
      <c r="ABH255" s="12"/>
      <c r="ABI255" s="12"/>
      <c r="ABJ255" s="12"/>
      <c r="ABK255" s="12"/>
      <c r="ABL255" s="12"/>
      <c r="ABM255" s="12"/>
      <c r="ABN255" s="12"/>
      <c r="ABO255" s="12"/>
      <c r="ABP255" s="12"/>
      <c r="ABQ255" s="12"/>
      <c r="ABR255" s="12"/>
      <c r="ABS255" s="12"/>
      <c r="ABT255" s="12"/>
      <c r="ABU255" s="12"/>
      <c r="ABV255" s="12"/>
      <c r="ABW255" s="12"/>
      <c r="ABX255" s="12"/>
      <c r="ABY255" s="12"/>
      <c r="ABZ255" s="12"/>
      <c r="ACA255" s="12"/>
      <c r="ACB255" s="12"/>
      <c r="ACC255" s="12"/>
      <c r="ACD255" s="12"/>
      <c r="ACE255" s="12"/>
      <c r="ACF255" s="12"/>
      <c r="ACG255" s="12"/>
      <c r="ACH255" s="12"/>
      <c r="ACI255" s="12"/>
      <c r="ACJ255" s="12"/>
      <c r="ACK255" s="12"/>
      <c r="ACL255" s="12"/>
      <c r="ACM255" s="12"/>
      <c r="ACN255" s="12"/>
      <c r="ACO255" s="12"/>
      <c r="ACP255" s="12"/>
      <c r="ACQ255" s="12"/>
      <c r="ACR255" s="12"/>
      <c r="ACS255" s="12"/>
      <c r="ACT255" s="12"/>
      <c r="ACU255" s="12"/>
      <c r="ACV255" s="12"/>
      <c r="ACW255" s="12"/>
      <c r="ACX255" s="12"/>
      <c r="ACY255" s="12"/>
      <c r="ACZ255" s="12"/>
      <c r="ADA255" s="12"/>
    </row>
    <row r="256" spans="1:781" s="99" customFormat="1" ht="15.6" x14ac:dyDescent="0.3">
      <c r="A256" s="61">
        <v>2</v>
      </c>
      <c r="B256" s="44" t="s">
        <v>773</v>
      </c>
      <c r="C256" s="45" t="s">
        <v>65</v>
      </c>
      <c r="D256" s="46"/>
      <c r="E256" s="46"/>
      <c r="F256" s="46"/>
      <c r="G256" s="97"/>
      <c r="H256" s="46">
        <v>1</v>
      </c>
      <c r="I256" s="46" t="s">
        <v>41</v>
      </c>
      <c r="J256" s="46" t="s">
        <v>243</v>
      </c>
      <c r="K256" s="48">
        <v>1981</v>
      </c>
      <c r="L256" s="49">
        <v>29938</v>
      </c>
      <c r="M256" s="50">
        <v>96000</v>
      </c>
      <c r="N256" s="51">
        <v>163</v>
      </c>
      <c r="O256" s="51">
        <v>1</v>
      </c>
      <c r="P256" s="52" t="s">
        <v>42</v>
      </c>
      <c r="Q256" s="53"/>
      <c r="R256" s="120"/>
      <c r="S256" s="55" t="str">
        <f t="shared" si="53"/>
        <v>Coal</v>
      </c>
      <c r="T256" s="121"/>
      <c r="U256" s="121"/>
      <c r="V256" s="121"/>
      <c r="W256" s="121"/>
      <c r="X256" s="121"/>
      <c r="Y256" s="121"/>
      <c r="Z256" s="121"/>
      <c r="AA256" s="122"/>
      <c r="AB256" s="57">
        <f t="shared" si="52"/>
        <v>5.06154789516058E-2</v>
      </c>
      <c r="AC256" s="57">
        <f t="shared" si="54"/>
        <v>4.1794871794871797</v>
      </c>
      <c r="AD256" s="57">
        <f t="shared" si="55"/>
        <v>7.1428571428571425E-2</v>
      </c>
      <c r="AE256" s="57">
        <f t="shared" si="60"/>
        <v>4.3015312298673569</v>
      </c>
      <c r="AF256" s="58"/>
      <c r="AG256" s="58">
        <f t="shared" si="57"/>
        <v>0</v>
      </c>
      <c r="AH256" s="58">
        <f t="shared" si="58"/>
        <v>4.3015312298673569</v>
      </c>
      <c r="AI256" s="58">
        <f t="shared" si="59"/>
        <v>0</v>
      </c>
      <c r="AK256" s="123"/>
      <c r="AL256" s="123"/>
      <c r="AM256" s="123"/>
      <c r="AN256" s="123"/>
      <c r="AO256" s="123"/>
      <c r="AP256" s="123"/>
      <c r="AQ256" s="123"/>
      <c r="AR256" s="123"/>
      <c r="AS256" s="123"/>
      <c r="AT256" s="123"/>
      <c r="AU256" s="123"/>
      <c r="AV256" s="123"/>
      <c r="AW256" s="123"/>
      <c r="AX256" s="123"/>
      <c r="AY256" s="123"/>
      <c r="AZ256" s="123"/>
      <c r="BA256" s="123"/>
      <c r="BB256" s="123"/>
      <c r="BC256" s="123"/>
      <c r="BD256" s="123"/>
      <c r="BE256" s="123"/>
      <c r="BF256" s="123"/>
      <c r="BG256" s="123"/>
      <c r="BH256" s="123"/>
      <c r="BI256" s="123"/>
      <c r="BJ256" s="123"/>
      <c r="BK256" s="123"/>
      <c r="BL256" s="123"/>
      <c r="BM256" s="123"/>
      <c r="BN256" s="123"/>
      <c r="BO256" s="123"/>
      <c r="BP256" s="123"/>
      <c r="BQ256" s="123"/>
      <c r="BR256" s="123"/>
      <c r="BS256" s="123"/>
      <c r="BT256" s="123"/>
      <c r="BU256" s="123"/>
      <c r="BV256" s="123"/>
      <c r="BW256" s="123"/>
      <c r="BX256" s="123"/>
      <c r="BY256" s="123"/>
      <c r="BZ256" s="123"/>
      <c r="CA256" s="123"/>
      <c r="CB256" s="123"/>
      <c r="CC256" s="123"/>
      <c r="CD256" s="123"/>
      <c r="CE256" s="123"/>
      <c r="CF256" s="123"/>
      <c r="CG256" s="123"/>
      <c r="CH256" s="123"/>
      <c r="CI256" s="123"/>
      <c r="CJ256" s="123"/>
      <c r="CK256" s="123"/>
      <c r="CL256" s="123"/>
      <c r="CM256" s="123"/>
      <c r="CN256" s="123"/>
      <c r="CO256" s="123"/>
      <c r="CP256" s="123"/>
      <c r="CQ256" s="123"/>
      <c r="CR256" s="123"/>
      <c r="CS256" s="123"/>
      <c r="CT256" s="123"/>
      <c r="CU256" s="123"/>
      <c r="CV256" s="123"/>
      <c r="CW256" s="123"/>
      <c r="CX256" s="123"/>
      <c r="CY256" s="123"/>
      <c r="CZ256" s="123"/>
      <c r="DA256" s="123"/>
      <c r="DB256" s="123"/>
      <c r="DC256" s="123"/>
      <c r="DD256" s="123"/>
      <c r="DE256" s="123"/>
      <c r="DF256" s="123"/>
      <c r="DG256" s="123"/>
      <c r="DH256" s="123"/>
      <c r="DI256" s="123"/>
      <c r="DJ256" s="123"/>
      <c r="DK256" s="123"/>
      <c r="DL256" s="123"/>
      <c r="DM256" s="123"/>
      <c r="DN256" s="123"/>
      <c r="DO256" s="123"/>
      <c r="DP256" s="123"/>
      <c r="DQ256" s="123"/>
      <c r="DR256" s="123"/>
      <c r="DS256" s="123"/>
      <c r="DT256" s="123"/>
      <c r="DU256" s="123"/>
      <c r="DV256" s="123"/>
      <c r="DW256" s="123"/>
      <c r="DX256" s="123"/>
      <c r="DY256" s="123"/>
      <c r="DZ256" s="123"/>
      <c r="EA256" s="123"/>
      <c r="EB256" s="123"/>
      <c r="EC256" s="123"/>
      <c r="ED256" s="123"/>
      <c r="EE256" s="123"/>
      <c r="EF256" s="123"/>
      <c r="EG256" s="123"/>
      <c r="EH256" s="123"/>
      <c r="EI256" s="123"/>
      <c r="EJ256" s="123"/>
      <c r="EK256" s="123"/>
      <c r="EL256" s="123"/>
      <c r="EM256" s="123"/>
      <c r="EN256" s="123"/>
      <c r="EO256" s="123"/>
      <c r="EP256" s="123"/>
      <c r="EQ256" s="123"/>
      <c r="ER256" s="123"/>
      <c r="ES256" s="123"/>
      <c r="ET256" s="123"/>
      <c r="EU256" s="123"/>
      <c r="EV256" s="123"/>
      <c r="EW256" s="123"/>
      <c r="EX256" s="123"/>
      <c r="EY256" s="123"/>
      <c r="EZ256" s="123"/>
      <c r="FA256" s="123"/>
      <c r="FB256" s="123"/>
      <c r="FC256" s="123"/>
      <c r="FD256" s="123"/>
      <c r="FE256" s="123"/>
      <c r="FF256" s="123"/>
      <c r="FG256" s="123"/>
      <c r="FH256" s="123"/>
      <c r="FI256" s="123"/>
      <c r="FJ256" s="123"/>
      <c r="FK256" s="123"/>
      <c r="FL256" s="123"/>
      <c r="FM256" s="123"/>
      <c r="FN256" s="123"/>
      <c r="FO256" s="123"/>
      <c r="FP256" s="123"/>
      <c r="FQ256" s="123"/>
      <c r="FR256" s="123"/>
      <c r="FS256" s="123"/>
      <c r="FT256" s="123"/>
      <c r="FU256" s="123"/>
      <c r="FV256" s="123"/>
      <c r="FW256" s="123"/>
      <c r="FX256" s="123"/>
      <c r="FY256" s="123"/>
      <c r="FZ256" s="123"/>
      <c r="GA256" s="123"/>
      <c r="GB256" s="123"/>
      <c r="GC256" s="123"/>
      <c r="GD256" s="123"/>
      <c r="GE256" s="123"/>
      <c r="GF256" s="123"/>
      <c r="GG256" s="123"/>
      <c r="GH256" s="123"/>
      <c r="GI256" s="123"/>
      <c r="GJ256" s="123"/>
      <c r="GK256" s="123"/>
      <c r="GL256" s="123"/>
      <c r="GM256" s="123"/>
      <c r="GN256" s="123"/>
      <c r="GO256" s="123"/>
      <c r="GP256" s="123"/>
      <c r="GQ256" s="123"/>
      <c r="GR256" s="123"/>
      <c r="GS256" s="123"/>
      <c r="GT256" s="123"/>
      <c r="GU256" s="123"/>
      <c r="GV256" s="123"/>
      <c r="GW256" s="123"/>
      <c r="GX256" s="123"/>
      <c r="GY256" s="123"/>
      <c r="GZ256" s="123"/>
      <c r="HA256" s="123"/>
      <c r="HB256" s="123"/>
      <c r="HC256" s="123"/>
      <c r="HD256" s="123"/>
      <c r="HE256" s="123"/>
      <c r="HF256" s="123"/>
      <c r="HG256" s="123"/>
      <c r="HH256" s="123"/>
      <c r="HI256" s="123"/>
      <c r="HJ256" s="123"/>
      <c r="HK256" s="123"/>
      <c r="HL256" s="123"/>
      <c r="HM256" s="123"/>
      <c r="HN256" s="123"/>
      <c r="HO256" s="123"/>
      <c r="HP256" s="123"/>
      <c r="HQ256" s="123"/>
      <c r="HR256" s="123"/>
      <c r="HS256" s="123"/>
      <c r="HT256" s="123"/>
      <c r="HU256" s="123"/>
      <c r="HV256" s="123"/>
      <c r="HW256" s="123"/>
      <c r="HX256" s="123"/>
      <c r="HY256" s="123"/>
      <c r="HZ256" s="123"/>
      <c r="IA256" s="123"/>
      <c r="IB256" s="123"/>
      <c r="IC256" s="123"/>
      <c r="ID256" s="123"/>
      <c r="IE256" s="123"/>
      <c r="IF256" s="123"/>
      <c r="IG256" s="123"/>
      <c r="IH256" s="123"/>
      <c r="II256" s="123"/>
      <c r="IJ256" s="123"/>
      <c r="IK256" s="123"/>
      <c r="IL256" s="123"/>
      <c r="IM256" s="123"/>
      <c r="IN256" s="123"/>
      <c r="IO256" s="123"/>
      <c r="IP256" s="123"/>
      <c r="IQ256" s="123"/>
      <c r="IR256" s="123"/>
      <c r="IS256" s="123"/>
      <c r="IT256" s="123"/>
      <c r="IU256" s="123"/>
      <c r="IV256" s="123"/>
      <c r="IW256" s="123"/>
      <c r="IX256" s="123"/>
      <c r="IY256" s="123"/>
      <c r="IZ256" s="123"/>
      <c r="JA256" s="123"/>
      <c r="JB256" s="123"/>
      <c r="JC256" s="123"/>
      <c r="JD256" s="123"/>
      <c r="JE256" s="123"/>
      <c r="JF256" s="123"/>
      <c r="JG256" s="123"/>
      <c r="JH256" s="123"/>
      <c r="JI256" s="123"/>
      <c r="JJ256" s="123"/>
      <c r="JK256" s="123"/>
      <c r="JL256" s="123"/>
      <c r="JM256" s="123"/>
      <c r="JN256" s="123"/>
      <c r="JO256" s="123"/>
      <c r="JP256" s="123"/>
      <c r="JQ256" s="123"/>
      <c r="JR256" s="123"/>
      <c r="JS256" s="123"/>
      <c r="JT256" s="123"/>
      <c r="JU256" s="123"/>
      <c r="JV256" s="123"/>
      <c r="JW256" s="123"/>
      <c r="JX256" s="123"/>
      <c r="JY256" s="123"/>
      <c r="JZ256" s="123"/>
      <c r="KA256" s="123"/>
      <c r="KB256" s="123"/>
      <c r="KC256" s="123"/>
      <c r="KD256" s="123"/>
      <c r="KE256" s="123"/>
      <c r="KF256" s="123"/>
      <c r="KG256" s="123"/>
      <c r="KH256" s="123"/>
      <c r="KI256" s="123"/>
      <c r="KJ256" s="123"/>
      <c r="KK256" s="123"/>
      <c r="KL256" s="123"/>
      <c r="KM256" s="123"/>
      <c r="KN256" s="123"/>
      <c r="KO256" s="123"/>
      <c r="KP256" s="123"/>
      <c r="KQ256" s="123"/>
      <c r="KR256" s="123"/>
      <c r="KS256" s="123"/>
      <c r="KT256" s="123"/>
      <c r="KU256" s="123"/>
      <c r="KV256" s="123"/>
      <c r="KW256" s="123"/>
      <c r="KX256" s="123"/>
      <c r="KY256" s="123"/>
      <c r="KZ256" s="123"/>
      <c r="LA256" s="123"/>
      <c r="LB256" s="123"/>
      <c r="LC256" s="123"/>
      <c r="LD256" s="123"/>
      <c r="LE256" s="123"/>
      <c r="LF256" s="123"/>
      <c r="LG256" s="123"/>
      <c r="LH256" s="123"/>
      <c r="LI256" s="123"/>
      <c r="LJ256" s="123"/>
      <c r="LK256" s="123"/>
      <c r="LL256" s="123"/>
      <c r="LM256" s="123"/>
      <c r="LN256" s="123"/>
      <c r="LO256" s="123"/>
      <c r="LP256" s="123"/>
      <c r="LQ256" s="123"/>
      <c r="LR256" s="123"/>
      <c r="LS256" s="123"/>
      <c r="LT256" s="123"/>
      <c r="LU256" s="123"/>
      <c r="LV256" s="123"/>
      <c r="LW256" s="123"/>
      <c r="LX256" s="123"/>
      <c r="LY256" s="123"/>
      <c r="LZ256" s="123"/>
      <c r="MA256" s="123"/>
      <c r="MB256" s="123"/>
      <c r="MC256" s="123"/>
      <c r="MD256" s="123"/>
      <c r="ME256" s="123"/>
      <c r="MF256" s="123"/>
      <c r="MG256" s="123"/>
      <c r="MH256" s="123"/>
      <c r="MI256" s="123"/>
      <c r="MJ256" s="123"/>
      <c r="MK256" s="123"/>
      <c r="ML256" s="123"/>
      <c r="MM256" s="123"/>
      <c r="MN256" s="123"/>
      <c r="MO256" s="123"/>
      <c r="MP256" s="123"/>
      <c r="MQ256" s="123"/>
      <c r="MR256" s="123"/>
      <c r="MS256" s="123"/>
      <c r="MT256" s="123"/>
      <c r="MU256" s="123"/>
      <c r="MV256" s="123"/>
      <c r="MW256" s="123"/>
      <c r="MX256" s="123"/>
      <c r="MY256" s="123"/>
      <c r="MZ256" s="123"/>
      <c r="NA256" s="123"/>
      <c r="NB256" s="123"/>
      <c r="NC256" s="123"/>
      <c r="ND256" s="123"/>
      <c r="NE256" s="123"/>
      <c r="NF256" s="123"/>
      <c r="NG256" s="123"/>
      <c r="NH256" s="123"/>
      <c r="NI256" s="123"/>
      <c r="NJ256" s="123"/>
      <c r="NK256" s="123"/>
      <c r="NL256" s="123"/>
      <c r="NM256" s="123"/>
      <c r="NN256" s="123"/>
      <c r="NO256" s="123"/>
      <c r="NP256" s="123"/>
      <c r="NQ256" s="123"/>
      <c r="NR256" s="123"/>
      <c r="NS256" s="123"/>
      <c r="NT256" s="123"/>
      <c r="NU256" s="123"/>
      <c r="NV256" s="123"/>
      <c r="NW256" s="123"/>
      <c r="NX256" s="123"/>
      <c r="NY256" s="123"/>
      <c r="NZ256" s="123"/>
      <c r="OA256" s="123"/>
      <c r="OB256" s="123"/>
      <c r="OC256" s="123"/>
      <c r="OD256" s="123"/>
      <c r="OE256" s="123"/>
      <c r="OF256" s="123"/>
      <c r="OG256" s="123"/>
      <c r="OH256" s="123"/>
      <c r="OI256" s="123"/>
      <c r="OJ256" s="123"/>
      <c r="OK256" s="123"/>
      <c r="OL256" s="123"/>
      <c r="OM256" s="123"/>
      <c r="ON256" s="123"/>
      <c r="OO256" s="123"/>
      <c r="OP256" s="123"/>
      <c r="OQ256" s="123"/>
      <c r="OR256" s="123"/>
      <c r="OS256" s="123"/>
      <c r="OT256" s="123"/>
      <c r="OU256" s="123"/>
      <c r="OV256" s="123"/>
      <c r="OW256" s="123"/>
      <c r="OX256" s="123"/>
      <c r="OY256" s="123"/>
      <c r="OZ256" s="123"/>
      <c r="PA256" s="123"/>
      <c r="PB256" s="123"/>
      <c r="PC256" s="123"/>
      <c r="PD256" s="123"/>
      <c r="PE256" s="123"/>
      <c r="PF256" s="123"/>
      <c r="PG256" s="123"/>
      <c r="PH256" s="123"/>
      <c r="PI256" s="123"/>
      <c r="PJ256" s="123"/>
      <c r="PK256" s="123"/>
      <c r="PL256" s="123"/>
      <c r="PM256" s="123"/>
      <c r="PN256" s="123"/>
      <c r="PO256" s="123"/>
      <c r="PP256" s="123"/>
      <c r="PQ256" s="123"/>
      <c r="PR256" s="123"/>
      <c r="PS256" s="123"/>
      <c r="PT256" s="123"/>
      <c r="PU256" s="123"/>
      <c r="PV256" s="123"/>
      <c r="PW256" s="123"/>
      <c r="PX256" s="123"/>
      <c r="PY256" s="123"/>
      <c r="PZ256" s="123"/>
      <c r="QA256" s="123"/>
      <c r="QB256" s="123"/>
      <c r="QC256" s="123"/>
      <c r="QD256" s="123"/>
      <c r="QE256" s="123"/>
      <c r="QF256" s="123"/>
      <c r="QG256" s="123"/>
      <c r="QH256" s="123"/>
      <c r="QI256" s="123"/>
      <c r="QJ256" s="123"/>
      <c r="QK256" s="123"/>
      <c r="QL256" s="123"/>
      <c r="QM256" s="123"/>
      <c r="QN256" s="123"/>
      <c r="QO256" s="123"/>
      <c r="QP256" s="123"/>
      <c r="QQ256" s="123"/>
      <c r="QR256" s="123"/>
      <c r="QS256" s="123"/>
      <c r="QT256" s="123"/>
      <c r="QU256" s="123"/>
      <c r="QV256" s="123"/>
      <c r="QW256" s="123"/>
      <c r="QX256" s="123"/>
      <c r="QY256" s="123"/>
      <c r="QZ256" s="123"/>
      <c r="RA256" s="123"/>
      <c r="RB256" s="123"/>
      <c r="RC256" s="123"/>
      <c r="RD256" s="123"/>
      <c r="RE256" s="123"/>
      <c r="RF256" s="123"/>
      <c r="RG256" s="123"/>
      <c r="RH256" s="123"/>
      <c r="RI256" s="123"/>
      <c r="RJ256" s="123"/>
      <c r="RK256" s="123"/>
      <c r="RL256" s="123"/>
      <c r="RM256" s="123"/>
      <c r="RN256" s="123"/>
      <c r="RO256" s="123"/>
      <c r="RP256" s="123"/>
      <c r="RQ256" s="123"/>
      <c r="RR256" s="123"/>
      <c r="RS256" s="123"/>
      <c r="RT256" s="123"/>
      <c r="RU256" s="123"/>
      <c r="RV256" s="123"/>
      <c r="RW256" s="123"/>
      <c r="RX256" s="123"/>
      <c r="RY256" s="123"/>
      <c r="RZ256" s="123"/>
      <c r="SA256" s="123"/>
      <c r="SB256" s="123"/>
      <c r="SC256" s="123"/>
      <c r="SD256" s="123"/>
      <c r="SE256" s="123"/>
      <c r="SF256" s="123"/>
      <c r="SG256" s="123"/>
      <c r="SH256" s="123"/>
      <c r="SI256" s="123"/>
      <c r="SJ256" s="123"/>
      <c r="SK256" s="123"/>
      <c r="SL256" s="123"/>
      <c r="SM256" s="123"/>
      <c r="SN256" s="123"/>
      <c r="SO256" s="123"/>
      <c r="SP256" s="123"/>
      <c r="SQ256" s="123"/>
      <c r="SR256" s="123"/>
      <c r="SS256" s="123"/>
      <c r="ST256" s="123"/>
      <c r="SU256" s="123"/>
      <c r="SV256" s="123"/>
      <c r="SW256" s="123"/>
      <c r="SX256" s="123"/>
      <c r="SY256" s="123"/>
      <c r="SZ256" s="123"/>
      <c r="TA256" s="123"/>
      <c r="TB256" s="123"/>
      <c r="TC256" s="123"/>
      <c r="TD256" s="123"/>
      <c r="TE256" s="123"/>
      <c r="TF256" s="123"/>
      <c r="TG256" s="123"/>
      <c r="TH256" s="123"/>
      <c r="TI256" s="123"/>
      <c r="TJ256" s="123"/>
      <c r="TK256" s="123"/>
      <c r="TL256" s="123"/>
      <c r="TM256" s="123"/>
      <c r="TN256" s="123"/>
      <c r="TO256" s="123"/>
      <c r="TP256" s="123"/>
      <c r="TQ256" s="123"/>
      <c r="TR256" s="123"/>
      <c r="TS256" s="123"/>
      <c r="TT256" s="123"/>
      <c r="TU256" s="123"/>
      <c r="TV256" s="123"/>
      <c r="TW256" s="123"/>
      <c r="TX256" s="123"/>
      <c r="TY256" s="123"/>
      <c r="TZ256" s="123"/>
      <c r="UA256" s="123"/>
      <c r="UB256" s="123"/>
      <c r="UC256" s="123"/>
      <c r="UD256" s="123"/>
      <c r="UE256" s="123"/>
      <c r="UF256" s="123"/>
      <c r="UG256" s="123"/>
      <c r="UH256" s="123"/>
      <c r="UI256" s="123"/>
      <c r="UJ256" s="123"/>
      <c r="UK256" s="123"/>
      <c r="UL256" s="123"/>
      <c r="UM256" s="123"/>
      <c r="UN256" s="123"/>
      <c r="UO256" s="123"/>
      <c r="UP256" s="123"/>
      <c r="UQ256" s="123"/>
      <c r="UR256" s="123"/>
      <c r="US256" s="123"/>
      <c r="UT256" s="123"/>
      <c r="UU256" s="123"/>
      <c r="UV256" s="123"/>
      <c r="UW256" s="123"/>
      <c r="UX256" s="123"/>
      <c r="UY256" s="123"/>
      <c r="UZ256" s="123"/>
      <c r="VA256" s="123"/>
      <c r="VB256" s="123"/>
      <c r="VC256" s="123"/>
      <c r="VD256" s="123"/>
      <c r="VE256" s="123"/>
      <c r="VF256" s="123"/>
      <c r="VG256" s="123"/>
      <c r="VH256" s="123"/>
      <c r="VI256" s="123"/>
      <c r="VJ256" s="123"/>
      <c r="VK256" s="123"/>
      <c r="VL256" s="123"/>
      <c r="VM256" s="123"/>
      <c r="VN256" s="123"/>
      <c r="VO256" s="123"/>
      <c r="VP256" s="123"/>
      <c r="VQ256" s="123"/>
      <c r="VR256" s="123"/>
      <c r="VS256" s="123"/>
      <c r="VT256" s="123"/>
      <c r="VU256" s="123"/>
      <c r="VV256" s="123"/>
      <c r="VW256" s="123"/>
      <c r="VX256" s="123"/>
      <c r="VY256" s="123"/>
      <c r="VZ256" s="123"/>
      <c r="WA256" s="123"/>
      <c r="WB256" s="123"/>
      <c r="WC256" s="123"/>
      <c r="WD256" s="123"/>
      <c r="WE256" s="123"/>
      <c r="WF256" s="123"/>
      <c r="WG256" s="123"/>
      <c r="WH256" s="123"/>
      <c r="WI256" s="123"/>
      <c r="WJ256" s="123"/>
      <c r="WK256" s="123"/>
      <c r="WL256" s="123"/>
      <c r="WM256" s="123"/>
      <c r="WN256" s="123"/>
      <c r="WO256" s="123"/>
      <c r="WP256" s="123"/>
      <c r="WQ256" s="123"/>
      <c r="WR256" s="123"/>
      <c r="WS256" s="123"/>
      <c r="WT256" s="123"/>
      <c r="WU256" s="123"/>
      <c r="WV256" s="123"/>
      <c r="WW256" s="123"/>
      <c r="WX256" s="123"/>
      <c r="WY256" s="123"/>
      <c r="WZ256" s="123"/>
      <c r="XA256" s="123"/>
      <c r="XB256" s="123"/>
      <c r="XC256" s="123"/>
      <c r="XD256" s="123"/>
      <c r="XE256" s="123"/>
      <c r="XF256" s="123"/>
      <c r="XG256" s="123"/>
      <c r="XH256" s="123"/>
      <c r="XI256" s="123"/>
      <c r="XJ256" s="123"/>
      <c r="XK256" s="123"/>
      <c r="XL256" s="123"/>
      <c r="XM256" s="123"/>
      <c r="XN256" s="123"/>
      <c r="XO256" s="123"/>
      <c r="XP256" s="123"/>
      <c r="XQ256" s="123"/>
      <c r="XR256" s="123"/>
      <c r="XS256" s="123"/>
      <c r="XT256" s="123"/>
      <c r="XU256" s="123"/>
      <c r="XV256" s="123"/>
      <c r="XW256" s="123"/>
      <c r="XX256" s="123"/>
      <c r="XY256" s="123"/>
      <c r="XZ256" s="123"/>
      <c r="YA256" s="123"/>
      <c r="YB256" s="123"/>
      <c r="YC256" s="123"/>
      <c r="YD256" s="123"/>
      <c r="YE256" s="123"/>
      <c r="YF256" s="123"/>
      <c r="YG256" s="123"/>
      <c r="YH256" s="123"/>
      <c r="YI256" s="123"/>
      <c r="YJ256" s="123"/>
      <c r="YK256" s="123"/>
      <c r="YL256" s="123"/>
      <c r="YM256" s="123"/>
      <c r="YN256" s="123"/>
      <c r="YO256" s="123"/>
      <c r="YP256" s="123"/>
      <c r="YQ256" s="123"/>
      <c r="YR256" s="123"/>
      <c r="YS256" s="123"/>
      <c r="YT256" s="123"/>
      <c r="YU256" s="123"/>
      <c r="YV256" s="123"/>
      <c r="YW256" s="123"/>
      <c r="YX256" s="123"/>
      <c r="YY256" s="123"/>
      <c r="YZ256" s="123"/>
      <c r="ZA256" s="123"/>
      <c r="ZB256" s="123"/>
      <c r="ZC256" s="123"/>
      <c r="ZD256" s="123"/>
      <c r="ZE256" s="123"/>
      <c r="ZF256" s="123"/>
      <c r="ZG256" s="123"/>
      <c r="ZH256" s="123"/>
      <c r="ZI256" s="123"/>
      <c r="ZJ256" s="123"/>
      <c r="ZK256" s="123"/>
      <c r="ZL256" s="123"/>
      <c r="ZM256" s="123"/>
      <c r="ZN256" s="123"/>
      <c r="ZO256" s="123"/>
      <c r="ZP256" s="123"/>
      <c r="ZQ256" s="123"/>
      <c r="ZR256" s="123"/>
      <c r="ZS256" s="123"/>
      <c r="ZT256" s="123"/>
      <c r="ZU256" s="123"/>
      <c r="ZV256" s="123"/>
      <c r="ZW256" s="123"/>
      <c r="ZX256" s="123"/>
      <c r="ZY256" s="123"/>
      <c r="ZZ256" s="123"/>
      <c r="AAA256" s="123"/>
      <c r="AAB256" s="123"/>
      <c r="AAC256" s="123"/>
      <c r="AAD256" s="123"/>
      <c r="AAE256" s="123"/>
      <c r="AAF256" s="123"/>
      <c r="AAG256" s="123"/>
      <c r="AAH256" s="123"/>
      <c r="AAI256" s="123"/>
      <c r="AAJ256" s="123"/>
      <c r="AAK256" s="123"/>
      <c r="AAL256" s="123"/>
      <c r="AAM256" s="123"/>
      <c r="AAN256" s="123"/>
      <c r="AAO256" s="123"/>
      <c r="AAP256" s="123"/>
      <c r="AAQ256" s="123"/>
      <c r="AAR256" s="123"/>
      <c r="AAS256" s="123"/>
      <c r="AAT256" s="123"/>
      <c r="AAU256" s="123"/>
      <c r="AAV256" s="123"/>
      <c r="AAW256" s="123"/>
      <c r="AAX256" s="123"/>
      <c r="AAY256" s="123"/>
      <c r="AAZ256" s="123"/>
      <c r="ABA256" s="123"/>
      <c r="ABB256" s="123"/>
      <c r="ABC256" s="123"/>
      <c r="ABD256" s="123"/>
      <c r="ABE256" s="123"/>
      <c r="ABF256" s="123"/>
      <c r="ABG256" s="123"/>
      <c r="ABH256" s="123"/>
      <c r="ABI256" s="123"/>
      <c r="ABJ256" s="123"/>
      <c r="ABK256" s="123"/>
      <c r="ABL256" s="123"/>
      <c r="ABM256" s="123"/>
      <c r="ABN256" s="123"/>
      <c r="ABO256" s="123"/>
      <c r="ABP256" s="123"/>
      <c r="ABQ256" s="123"/>
      <c r="ABR256" s="123"/>
      <c r="ABS256" s="123"/>
      <c r="ABT256" s="123"/>
      <c r="ABU256" s="123"/>
      <c r="ABV256" s="123"/>
      <c r="ABW256" s="123"/>
      <c r="ABX256" s="123"/>
      <c r="ABY256" s="123"/>
      <c r="ABZ256" s="123"/>
      <c r="ACA256" s="123"/>
      <c r="ACB256" s="123"/>
      <c r="ACC256" s="123"/>
      <c r="ACD256" s="123"/>
      <c r="ACE256" s="123"/>
      <c r="ACF256" s="123"/>
      <c r="ACG256" s="123"/>
      <c r="ACH256" s="123"/>
      <c r="ACI256" s="123"/>
      <c r="ACJ256" s="123"/>
      <c r="ACK256" s="123"/>
      <c r="ACL256" s="123"/>
      <c r="ACM256" s="123"/>
      <c r="ACN256" s="123"/>
      <c r="ACO256" s="123"/>
      <c r="ACP256" s="123"/>
      <c r="ACQ256" s="123"/>
      <c r="ACR256" s="123"/>
      <c r="ACS256" s="123"/>
      <c r="ACT256" s="123"/>
      <c r="ACU256" s="123"/>
      <c r="ACV256" s="123"/>
      <c r="ACW256" s="123"/>
      <c r="ACX256" s="123"/>
      <c r="ACY256" s="123"/>
      <c r="ACZ256" s="123"/>
      <c r="ADA256" s="123"/>
    </row>
    <row r="257" spans="1:781" s="99" customFormat="1" ht="15.6" x14ac:dyDescent="0.3">
      <c r="A257" s="64">
        <v>3</v>
      </c>
      <c r="B257" s="44" t="s">
        <v>774</v>
      </c>
      <c r="C257" s="45" t="s">
        <v>77</v>
      </c>
      <c r="D257" s="46"/>
      <c r="E257" s="46"/>
      <c r="F257" s="46"/>
      <c r="G257" s="97"/>
      <c r="H257" s="46">
        <v>1</v>
      </c>
      <c r="I257" s="46" t="s">
        <v>46</v>
      </c>
      <c r="J257" s="46" t="s">
        <v>243</v>
      </c>
      <c r="K257" s="48">
        <v>1981</v>
      </c>
      <c r="L257" s="106">
        <v>29677</v>
      </c>
      <c r="M257" s="50"/>
      <c r="N257" s="51"/>
      <c r="O257" s="51"/>
      <c r="P257" s="52" t="s">
        <v>601</v>
      </c>
      <c r="Q257" s="53" t="s">
        <v>775</v>
      </c>
      <c r="R257" s="120" t="s">
        <v>426</v>
      </c>
      <c r="S257" s="55" t="str">
        <f t="shared" si="53"/>
        <v>Au</v>
      </c>
      <c r="T257" s="121">
        <v>8.6999999999999994E-2</v>
      </c>
      <c r="U257" s="121"/>
      <c r="V257" s="121"/>
      <c r="W257" s="121"/>
      <c r="X257" s="121">
        <v>1936</v>
      </c>
      <c r="Y257" s="121"/>
      <c r="Z257" s="121" t="s">
        <v>776</v>
      </c>
      <c r="AA257" s="122"/>
      <c r="AB257" s="57">
        <f t="shared" si="52"/>
        <v>0</v>
      </c>
      <c r="AC257" s="57">
        <f t="shared" si="54"/>
        <v>0</v>
      </c>
      <c r="AD257" s="57">
        <f t="shared" si="55"/>
        <v>0</v>
      </c>
      <c r="AE257" s="57">
        <f t="shared" si="60"/>
        <v>0</v>
      </c>
      <c r="AF257" s="58"/>
      <c r="AG257" s="58">
        <f t="shared" si="57"/>
        <v>0</v>
      </c>
      <c r="AH257" s="58">
        <f t="shared" si="58"/>
        <v>0</v>
      </c>
      <c r="AI257" s="58">
        <f t="shared" si="59"/>
        <v>0</v>
      </c>
      <c r="AK257" s="123"/>
      <c r="AL257" s="123"/>
      <c r="AM257" s="123"/>
      <c r="AN257" s="123"/>
      <c r="AO257" s="123"/>
      <c r="AP257" s="123"/>
      <c r="AQ257" s="123"/>
      <c r="AR257" s="123"/>
      <c r="AS257" s="123"/>
      <c r="AT257" s="123"/>
      <c r="AU257" s="123"/>
      <c r="AV257" s="123"/>
      <c r="AW257" s="123"/>
      <c r="AX257" s="123"/>
      <c r="AY257" s="123"/>
      <c r="AZ257" s="123"/>
      <c r="BA257" s="123"/>
      <c r="BB257" s="123"/>
      <c r="BC257" s="123"/>
      <c r="BD257" s="123"/>
      <c r="BE257" s="123"/>
      <c r="BF257" s="123"/>
      <c r="BG257" s="123"/>
      <c r="BH257" s="123"/>
      <c r="BI257" s="123"/>
      <c r="BJ257" s="123"/>
      <c r="BK257" s="123"/>
      <c r="BL257" s="123"/>
      <c r="BM257" s="123"/>
      <c r="BN257" s="123"/>
      <c r="BO257" s="123"/>
      <c r="BP257" s="123"/>
      <c r="BQ257" s="123"/>
      <c r="BR257" s="123"/>
      <c r="BS257" s="123"/>
      <c r="BT257" s="123"/>
      <c r="BU257" s="123"/>
      <c r="BV257" s="123"/>
      <c r="BW257" s="123"/>
      <c r="BX257" s="123"/>
      <c r="BY257" s="123"/>
      <c r="BZ257" s="123"/>
      <c r="CA257" s="123"/>
      <c r="CB257" s="123"/>
      <c r="CC257" s="123"/>
      <c r="CD257" s="123"/>
      <c r="CE257" s="123"/>
      <c r="CF257" s="123"/>
      <c r="CG257" s="123"/>
      <c r="CH257" s="123"/>
      <c r="CI257" s="123"/>
      <c r="CJ257" s="123"/>
      <c r="CK257" s="123"/>
      <c r="CL257" s="123"/>
      <c r="CM257" s="123"/>
      <c r="CN257" s="123"/>
      <c r="CO257" s="123"/>
      <c r="CP257" s="123"/>
      <c r="CQ257" s="123"/>
      <c r="CR257" s="123"/>
      <c r="CS257" s="123"/>
      <c r="CT257" s="123"/>
      <c r="CU257" s="123"/>
      <c r="CV257" s="123"/>
      <c r="CW257" s="123"/>
      <c r="CX257" s="123"/>
      <c r="CY257" s="123"/>
      <c r="CZ257" s="123"/>
      <c r="DA257" s="123"/>
      <c r="DB257" s="123"/>
      <c r="DC257" s="123"/>
      <c r="DD257" s="123"/>
      <c r="DE257" s="123"/>
      <c r="DF257" s="123"/>
      <c r="DG257" s="123"/>
      <c r="DH257" s="123"/>
      <c r="DI257" s="123"/>
      <c r="DJ257" s="123"/>
      <c r="DK257" s="123"/>
      <c r="DL257" s="123"/>
      <c r="DM257" s="123"/>
      <c r="DN257" s="123"/>
      <c r="DO257" s="123"/>
      <c r="DP257" s="123"/>
      <c r="DQ257" s="123"/>
      <c r="DR257" s="123"/>
      <c r="DS257" s="123"/>
      <c r="DT257" s="123"/>
      <c r="DU257" s="123"/>
      <c r="DV257" s="123"/>
      <c r="DW257" s="123"/>
      <c r="DX257" s="123"/>
      <c r="DY257" s="123"/>
      <c r="DZ257" s="123"/>
      <c r="EA257" s="123"/>
      <c r="EB257" s="123"/>
      <c r="EC257" s="123"/>
      <c r="ED257" s="123"/>
      <c r="EE257" s="123"/>
      <c r="EF257" s="123"/>
      <c r="EG257" s="123"/>
      <c r="EH257" s="123"/>
      <c r="EI257" s="123"/>
      <c r="EJ257" s="123"/>
      <c r="EK257" s="123"/>
      <c r="EL257" s="123"/>
      <c r="EM257" s="123"/>
      <c r="EN257" s="123"/>
      <c r="EO257" s="123"/>
      <c r="EP257" s="123"/>
      <c r="EQ257" s="123"/>
      <c r="ER257" s="123"/>
      <c r="ES257" s="123"/>
      <c r="ET257" s="123"/>
      <c r="EU257" s="123"/>
      <c r="EV257" s="123"/>
      <c r="EW257" s="123"/>
      <c r="EX257" s="123"/>
      <c r="EY257" s="123"/>
      <c r="EZ257" s="123"/>
      <c r="FA257" s="123"/>
      <c r="FB257" s="123"/>
      <c r="FC257" s="123"/>
      <c r="FD257" s="123"/>
      <c r="FE257" s="123"/>
      <c r="FF257" s="123"/>
      <c r="FG257" s="123"/>
      <c r="FH257" s="123"/>
      <c r="FI257" s="123"/>
      <c r="FJ257" s="123"/>
      <c r="FK257" s="123"/>
      <c r="FL257" s="123"/>
      <c r="FM257" s="123"/>
      <c r="FN257" s="123"/>
      <c r="FO257" s="123"/>
      <c r="FP257" s="123"/>
      <c r="FQ257" s="123"/>
      <c r="FR257" s="123"/>
      <c r="FS257" s="123"/>
      <c r="FT257" s="123"/>
      <c r="FU257" s="123"/>
      <c r="FV257" s="123"/>
      <c r="FW257" s="123"/>
      <c r="FX257" s="123"/>
      <c r="FY257" s="123"/>
      <c r="FZ257" s="123"/>
      <c r="GA257" s="123"/>
      <c r="GB257" s="123"/>
      <c r="GC257" s="123"/>
      <c r="GD257" s="123"/>
      <c r="GE257" s="123"/>
      <c r="GF257" s="123"/>
      <c r="GG257" s="123"/>
      <c r="GH257" s="123"/>
      <c r="GI257" s="123"/>
      <c r="GJ257" s="123"/>
      <c r="GK257" s="123"/>
      <c r="GL257" s="123"/>
      <c r="GM257" s="123"/>
      <c r="GN257" s="123"/>
      <c r="GO257" s="123"/>
      <c r="GP257" s="123"/>
      <c r="GQ257" s="123"/>
      <c r="GR257" s="123"/>
      <c r="GS257" s="123"/>
      <c r="GT257" s="123"/>
      <c r="GU257" s="123"/>
      <c r="GV257" s="123"/>
      <c r="GW257" s="123"/>
      <c r="GX257" s="123"/>
      <c r="GY257" s="123"/>
      <c r="GZ257" s="123"/>
      <c r="HA257" s="123"/>
      <c r="HB257" s="123"/>
      <c r="HC257" s="123"/>
      <c r="HD257" s="123"/>
      <c r="HE257" s="123"/>
      <c r="HF257" s="123"/>
      <c r="HG257" s="123"/>
      <c r="HH257" s="123"/>
      <c r="HI257" s="123"/>
      <c r="HJ257" s="123"/>
      <c r="HK257" s="123"/>
      <c r="HL257" s="123"/>
      <c r="HM257" s="123"/>
      <c r="HN257" s="123"/>
      <c r="HO257" s="123"/>
      <c r="HP257" s="123"/>
      <c r="HQ257" s="123"/>
      <c r="HR257" s="123"/>
      <c r="HS257" s="123"/>
      <c r="HT257" s="123"/>
      <c r="HU257" s="123"/>
      <c r="HV257" s="123"/>
      <c r="HW257" s="123"/>
      <c r="HX257" s="123"/>
      <c r="HY257" s="123"/>
      <c r="HZ257" s="123"/>
      <c r="IA257" s="123"/>
      <c r="IB257" s="123"/>
      <c r="IC257" s="123"/>
      <c r="ID257" s="123"/>
      <c r="IE257" s="123"/>
      <c r="IF257" s="123"/>
      <c r="IG257" s="123"/>
      <c r="IH257" s="123"/>
      <c r="II257" s="123"/>
      <c r="IJ257" s="123"/>
      <c r="IK257" s="123"/>
      <c r="IL257" s="123"/>
      <c r="IM257" s="123"/>
      <c r="IN257" s="123"/>
      <c r="IO257" s="123"/>
      <c r="IP257" s="123"/>
      <c r="IQ257" s="123"/>
      <c r="IR257" s="123"/>
      <c r="IS257" s="123"/>
      <c r="IT257" s="123"/>
      <c r="IU257" s="123"/>
      <c r="IV257" s="123"/>
      <c r="IW257" s="123"/>
      <c r="IX257" s="123"/>
      <c r="IY257" s="123"/>
      <c r="IZ257" s="123"/>
      <c r="JA257" s="123"/>
      <c r="JB257" s="123"/>
      <c r="JC257" s="123"/>
      <c r="JD257" s="123"/>
      <c r="JE257" s="123"/>
      <c r="JF257" s="123"/>
      <c r="JG257" s="123"/>
      <c r="JH257" s="123"/>
      <c r="JI257" s="123"/>
      <c r="JJ257" s="123"/>
      <c r="JK257" s="123"/>
      <c r="JL257" s="123"/>
      <c r="JM257" s="123"/>
      <c r="JN257" s="123"/>
      <c r="JO257" s="123"/>
      <c r="JP257" s="123"/>
      <c r="JQ257" s="123"/>
      <c r="JR257" s="123"/>
      <c r="JS257" s="123"/>
      <c r="JT257" s="123"/>
      <c r="JU257" s="123"/>
      <c r="JV257" s="123"/>
      <c r="JW257" s="123"/>
      <c r="JX257" s="123"/>
      <c r="JY257" s="123"/>
      <c r="JZ257" s="123"/>
      <c r="KA257" s="123"/>
      <c r="KB257" s="123"/>
      <c r="KC257" s="123"/>
      <c r="KD257" s="123"/>
      <c r="KE257" s="123"/>
      <c r="KF257" s="123"/>
      <c r="KG257" s="123"/>
      <c r="KH257" s="123"/>
      <c r="KI257" s="123"/>
      <c r="KJ257" s="123"/>
      <c r="KK257" s="123"/>
      <c r="KL257" s="123"/>
      <c r="KM257" s="123"/>
      <c r="KN257" s="123"/>
      <c r="KO257" s="123"/>
      <c r="KP257" s="123"/>
      <c r="KQ257" s="123"/>
      <c r="KR257" s="123"/>
      <c r="KS257" s="123"/>
      <c r="KT257" s="123"/>
      <c r="KU257" s="123"/>
      <c r="KV257" s="123"/>
      <c r="KW257" s="123"/>
      <c r="KX257" s="123"/>
      <c r="KY257" s="123"/>
      <c r="KZ257" s="123"/>
      <c r="LA257" s="123"/>
      <c r="LB257" s="123"/>
      <c r="LC257" s="123"/>
      <c r="LD257" s="123"/>
      <c r="LE257" s="123"/>
      <c r="LF257" s="123"/>
      <c r="LG257" s="123"/>
      <c r="LH257" s="123"/>
      <c r="LI257" s="123"/>
      <c r="LJ257" s="123"/>
      <c r="LK257" s="123"/>
      <c r="LL257" s="123"/>
      <c r="LM257" s="123"/>
      <c r="LN257" s="123"/>
      <c r="LO257" s="123"/>
      <c r="LP257" s="123"/>
      <c r="LQ257" s="123"/>
      <c r="LR257" s="123"/>
      <c r="LS257" s="123"/>
      <c r="LT257" s="123"/>
      <c r="LU257" s="123"/>
      <c r="LV257" s="123"/>
      <c r="LW257" s="123"/>
      <c r="LX257" s="123"/>
      <c r="LY257" s="123"/>
      <c r="LZ257" s="123"/>
      <c r="MA257" s="123"/>
      <c r="MB257" s="123"/>
      <c r="MC257" s="123"/>
      <c r="MD257" s="123"/>
      <c r="ME257" s="123"/>
      <c r="MF257" s="123"/>
      <c r="MG257" s="123"/>
      <c r="MH257" s="123"/>
      <c r="MI257" s="123"/>
      <c r="MJ257" s="123"/>
      <c r="MK257" s="123"/>
      <c r="ML257" s="123"/>
      <c r="MM257" s="123"/>
      <c r="MN257" s="123"/>
      <c r="MO257" s="123"/>
      <c r="MP257" s="123"/>
      <c r="MQ257" s="123"/>
      <c r="MR257" s="123"/>
      <c r="MS257" s="123"/>
      <c r="MT257" s="123"/>
      <c r="MU257" s="123"/>
      <c r="MV257" s="123"/>
      <c r="MW257" s="123"/>
      <c r="MX257" s="123"/>
      <c r="MY257" s="123"/>
      <c r="MZ257" s="123"/>
      <c r="NA257" s="123"/>
      <c r="NB257" s="123"/>
      <c r="NC257" s="123"/>
      <c r="ND257" s="123"/>
      <c r="NE257" s="123"/>
      <c r="NF257" s="123"/>
      <c r="NG257" s="123"/>
      <c r="NH257" s="123"/>
      <c r="NI257" s="123"/>
      <c r="NJ257" s="123"/>
      <c r="NK257" s="123"/>
      <c r="NL257" s="123"/>
      <c r="NM257" s="123"/>
      <c r="NN257" s="123"/>
      <c r="NO257" s="123"/>
      <c r="NP257" s="123"/>
      <c r="NQ257" s="123"/>
      <c r="NR257" s="123"/>
      <c r="NS257" s="123"/>
      <c r="NT257" s="123"/>
      <c r="NU257" s="123"/>
      <c r="NV257" s="123"/>
      <c r="NW257" s="123"/>
      <c r="NX257" s="123"/>
      <c r="NY257" s="123"/>
      <c r="NZ257" s="123"/>
      <c r="OA257" s="123"/>
      <c r="OB257" s="123"/>
      <c r="OC257" s="123"/>
      <c r="OD257" s="123"/>
      <c r="OE257" s="123"/>
      <c r="OF257" s="123"/>
      <c r="OG257" s="123"/>
      <c r="OH257" s="123"/>
      <c r="OI257" s="123"/>
      <c r="OJ257" s="123"/>
      <c r="OK257" s="123"/>
      <c r="OL257" s="123"/>
      <c r="OM257" s="123"/>
      <c r="ON257" s="123"/>
      <c r="OO257" s="123"/>
      <c r="OP257" s="123"/>
      <c r="OQ257" s="123"/>
      <c r="OR257" s="123"/>
      <c r="OS257" s="123"/>
      <c r="OT257" s="123"/>
      <c r="OU257" s="123"/>
      <c r="OV257" s="123"/>
      <c r="OW257" s="123"/>
      <c r="OX257" s="123"/>
      <c r="OY257" s="123"/>
      <c r="OZ257" s="123"/>
      <c r="PA257" s="123"/>
      <c r="PB257" s="123"/>
      <c r="PC257" s="123"/>
      <c r="PD257" s="123"/>
      <c r="PE257" s="123"/>
      <c r="PF257" s="123"/>
      <c r="PG257" s="123"/>
      <c r="PH257" s="123"/>
      <c r="PI257" s="123"/>
      <c r="PJ257" s="123"/>
      <c r="PK257" s="123"/>
      <c r="PL257" s="123"/>
      <c r="PM257" s="123"/>
      <c r="PN257" s="123"/>
      <c r="PO257" s="123"/>
      <c r="PP257" s="123"/>
      <c r="PQ257" s="123"/>
      <c r="PR257" s="123"/>
      <c r="PS257" s="123"/>
      <c r="PT257" s="123"/>
      <c r="PU257" s="123"/>
      <c r="PV257" s="123"/>
      <c r="PW257" s="123"/>
      <c r="PX257" s="123"/>
      <c r="PY257" s="123"/>
      <c r="PZ257" s="123"/>
      <c r="QA257" s="123"/>
      <c r="QB257" s="123"/>
      <c r="QC257" s="123"/>
      <c r="QD257" s="123"/>
      <c r="QE257" s="123"/>
      <c r="QF257" s="123"/>
      <c r="QG257" s="123"/>
      <c r="QH257" s="123"/>
      <c r="QI257" s="123"/>
      <c r="QJ257" s="123"/>
      <c r="QK257" s="123"/>
      <c r="QL257" s="123"/>
      <c r="QM257" s="123"/>
      <c r="QN257" s="123"/>
      <c r="QO257" s="123"/>
      <c r="QP257" s="123"/>
      <c r="QQ257" s="123"/>
      <c r="QR257" s="123"/>
      <c r="QS257" s="123"/>
      <c r="QT257" s="123"/>
      <c r="QU257" s="123"/>
      <c r="QV257" s="123"/>
      <c r="QW257" s="123"/>
      <c r="QX257" s="123"/>
      <c r="QY257" s="123"/>
      <c r="QZ257" s="123"/>
      <c r="RA257" s="123"/>
      <c r="RB257" s="123"/>
      <c r="RC257" s="123"/>
      <c r="RD257" s="123"/>
      <c r="RE257" s="123"/>
      <c r="RF257" s="123"/>
      <c r="RG257" s="123"/>
      <c r="RH257" s="123"/>
      <c r="RI257" s="123"/>
      <c r="RJ257" s="123"/>
      <c r="RK257" s="123"/>
      <c r="RL257" s="123"/>
      <c r="RM257" s="123"/>
      <c r="RN257" s="123"/>
      <c r="RO257" s="123"/>
      <c r="RP257" s="123"/>
      <c r="RQ257" s="123"/>
      <c r="RR257" s="123"/>
      <c r="RS257" s="123"/>
      <c r="RT257" s="123"/>
      <c r="RU257" s="123"/>
      <c r="RV257" s="123"/>
      <c r="RW257" s="123"/>
      <c r="RX257" s="123"/>
      <c r="RY257" s="123"/>
      <c r="RZ257" s="123"/>
      <c r="SA257" s="123"/>
      <c r="SB257" s="123"/>
      <c r="SC257" s="123"/>
      <c r="SD257" s="123"/>
      <c r="SE257" s="123"/>
      <c r="SF257" s="123"/>
      <c r="SG257" s="123"/>
      <c r="SH257" s="123"/>
      <c r="SI257" s="123"/>
      <c r="SJ257" s="123"/>
      <c r="SK257" s="123"/>
      <c r="SL257" s="123"/>
      <c r="SM257" s="123"/>
      <c r="SN257" s="123"/>
      <c r="SO257" s="123"/>
      <c r="SP257" s="123"/>
      <c r="SQ257" s="123"/>
      <c r="SR257" s="123"/>
      <c r="SS257" s="123"/>
      <c r="ST257" s="123"/>
      <c r="SU257" s="123"/>
      <c r="SV257" s="123"/>
      <c r="SW257" s="123"/>
      <c r="SX257" s="123"/>
      <c r="SY257" s="123"/>
      <c r="SZ257" s="123"/>
      <c r="TA257" s="123"/>
      <c r="TB257" s="123"/>
      <c r="TC257" s="123"/>
      <c r="TD257" s="123"/>
      <c r="TE257" s="123"/>
      <c r="TF257" s="123"/>
      <c r="TG257" s="123"/>
      <c r="TH257" s="123"/>
      <c r="TI257" s="123"/>
      <c r="TJ257" s="123"/>
      <c r="TK257" s="123"/>
      <c r="TL257" s="123"/>
      <c r="TM257" s="123"/>
      <c r="TN257" s="123"/>
      <c r="TO257" s="123"/>
      <c r="TP257" s="123"/>
      <c r="TQ257" s="123"/>
      <c r="TR257" s="123"/>
      <c r="TS257" s="123"/>
      <c r="TT257" s="123"/>
      <c r="TU257" s="123"/>
      <c r="TV257" s="123"/>
      <c r="TW257" s="123"/>
      <c r="TX257" s="123"/>
      <c r="TY257" s="123"/>
      <c r="TZ257" s="123"/>
      <c r="UA257" s="123"/>
      <c r="UB257" s="123"/>
      <c r="UC257" s="123"/>
      <c r="UD257" s="123"/>
      <c r="UE257" s="123"/>
      <c r="UF257" s="123"/>
      <c r="UG257" s="123"/>
      <c r="UH257" s="123"/>
      <c r="UI257" s="123"/>
      <c r="UJ257" s="123"/>
      <c r="UK257" s="123"/>
      <c r="UL257" s="123"/>
      <c r="UM257" s="123"/>
      <c r="UN257" s="123"/>
      <c r="UO257" s="123"/>
      <c r="UP257" s="123"/>
      <c r="UQ257" s="123"/>
      <c r="UR257" s="123"/>
      <c r="US257" s="123"/>
      <c r="UT257" s="123"/>
      <c r="UU257" s="123"/>
      <c r="UV257" s="123"/>
      <c r="UW257" s="123"/>
      <c r="UX257" s="123"/>
      <c r="UY257" s="123"/>
      <c r="UZ257" s="123"/>
      <c r="VA257" s="123"/>
      <c r="VB257" s="123"/>
      <c r="VC257" s="123"/>
      <c r="VD257" s="123"/>
      <c r="VE257" s="123"/>
      <c r="VF257" s="123"/>
      <c r="VG257" s="123"/>
      <c r="VH257" s="123"/>
      <c r="VI257" s="123"/>
      <c r="VJ257" s="123"/>
      <c r="VK257" s="123"/>
      <c r="VL257" s="123"/>
      <c r="VM257" s="123"/>
      <c r="VN257" s="123"/>
      <c r="VO257" s="123"/>
      <c r="VP257" s="123"/>
      <c r="VQ257" s="123"/>
      <c r="VR257" s="123"/>
      <c r="VS257" s="123"/>
      <c r="VT257" s="123"/>
      <c r="VU257" s="123"/>
      <c r="VV257" s="123"/>
      <c r="VW257" s="123"/>
      <c r="VX257" s="123"/>
      <c r="VY257" s="123"/>
      <c r="VZ257" s="123"/>
      <c r="WA257" s="123"/>
      <c r="WB257" s="123"/>
      <c r="WC257" s="123"/>
      <c r="WD257" s="123"/>
      <c r="WE257" s="123"/>
      <c r="WF257" s="123"/>
      <c r="WG257" s="123"/>
      <c r="WH257" s="123"/>
      <c r="WI257" s="123"/>
      <c r="WJ257" s="123"/>
      <c r="WK257" s="123"/>
      <c r="WL257" s="123"/>
      <c r="WM257" s="123"/>
      <c r="WN257" s="123"/>
      <c r="WO257" s="123"/>
      <c r="WP257" s="123"/>
      <c r="WQ257" s="123"/>
      <c r="WR257" s="123"/>
      <c r="WS257" s="123"/>
      <c r="WT257" s="123"/>
      <c r="WU257" s="123"/>
      <c r="WV257" s="123"/>
      <c r="WW257" s="123"/>
      <c r="WX257" s="123"/>
      <c r="WY257" s="123"/>
      <c r="WZ257" s="123"/>
      <c r="XA257" s="123"/>
      <c r="XB257" s="123"/>
      <c r="XC257" s="123"/>
      <c r="XD257" s="123"/>
      <c r="XE257" s="123"/>
      <c r="XF257" s="123"/>
      <c r="XG257" s="123"/>
      <c r="XH257" s="123"/>
      <c r="XI257" s="123"/>
      <c r="XJ257" s="123"/>
      <c r="XK257" s="123"/>
      <c r="XL257" s="123"/>
      <c r="XM257" s="123"/>
      <c r="XN257" s="123"/>
      <c r="XO257" s="123"/>
      <c r="XP257" s="123"/>
      <c r="XQ257" s="123"/>
      <c r="XR257" s="123"/>
      <c r="XS257" s="123"/>
      <c r="XT257" s="123"/>
      <c r="XU257" s="123"/>
      <c r="XV257" s="123"/>
      <c r="XW257" s="123"/>
      <c r="XX257" s="123"/>
      <c r="XY257" s="123"/>
      <c r="XZ257" s="123"/>
      <c r="YA257" s="123"/>
      <c r="YB257" s="123"/>
      <c r="YC257" s="123"/>
      <c r="YD257" s="123"/>
      <c r="YE257" s="123"/>
      <c r="YF257" s="123"/>
      <c r="YG257" s="123"/>
      <c r="YH257" s="123"/>
      <c r="YI257" s="123"/>
      <c r="YJ257" s="123"/>
      <c r="YK257" s="123"/>
      <c r="YL257" s="123"/>
      <c r="YM257" s="123"/>
      <c r="YN257" s="123"/>
      <c r="YO257" s="123"/>
      <c r="YP257" s="123"/>
      <c r="YQ257" s="123"/>
      <c r="YR257" s="123"/>
      <c r="YS257" s="123"/>
      <c r="YT257" s="123"/>
      <c r="YU257" s="123"/>
      <c r="YV257" s="123"/>
      <c r="YW257" s="123"/>
      <c r="YX257" s="123"/>
      <c r="YY257" s="123"/>
      <c r="YZ257" s="123"/>
      <c r="ZA257" s="123"/>
      <c r="ZB257" s="123"/>
      <c r="ZC257" s="123"/>
      <c r="ZD257" s="123"/>
      <c r="ZE257" s="123"/>
      <c r="ZF257" s="123"/>
      <c r="ZG257" s="123"/>
      <c r="ZH257" s="123"/>
      <c r="ZI257" s="123"/>
      <c r="ZJ257" s="123"/>
      <c r="ZK257" s="123"/>
      <c r="ZL257" s="123"/>
      <c r="ZM257" s="123"/>
      <c r="ZN257" s="123"/>
      <c r="ZO257" s="123"/>
      <c r="ZP257" s="123"/>
      <c r="ZQ257" s="123"/>
      <c r="ZR257" s="123"/>
      <c r="ZS257" s="123"/>
      <c r="ZT257" s="123"/>
      <c r="ZU257" s="123"/>
      <c r="ZV257" s="123"/>
      <c r="ZW257" s="123"/>
      <c r="ZX257" s="123"/>
      <c r="ZY257" s="123"/>
      <c r="ZZ257" s="123"/>
      <c r="AAA257" s="123"/>
      <c r="AAB257" s="123"/>
      <c r="AAC257" s="123"/>
      <c r="AAD257" s="123"/>
      <c r="AAE257" s="123"/>
      <c r="AAF257" s="123"/>
      <c r="AAG257" s="123"/>
      <c r="AAH257" s="123"/>
      <c r="AAI257" s="123"/>
      <c r="AAJ257" s="123"/>
      <c r="AAK257" s="123"/>
      <c r="AAL257" s="123"/>
      <c r="AAM257" s="123"/>
      <c r="AAN257" s="123"/>
      <c r="AAO257" s="123"/>
      <c r="AAP257" s="123"/>
      <c r="AAQ257" s="123"/>
      <c r="AAR257" s="123"/>
      <c r="AAS257" s="123"/>
      <c r="AAT257" s="123"/>
      <c r="AAU257" s="123"/>
      <c r="AAV257" s="123"/>
      <c r="AAW257" s="123"/>
      <c r="AAX257" s="123"/>
      <c r="AAY257" s="123"/>
      <c r="AAZ257" s="123"/>
      <c r="ABA257" s="123"/>
      <c r="ABB257" s="123"/>
      <c r="ABC257" s="123"/>
      <c r="ABD257" s="123"/>
      <c r="ABE257" s="123"/>
      <c r="ABF257" s="123"/>
      <c r="ABG257" s="123"/>
      <c r="ABH257" s="123"/>
      <c r="ABI257" s="123"/>
      <c r="ABJ257" s="123"/>
      <c r="ABK257" s="123"/>
      <c r="ABL257" s="123"/>
      <c r="ABM257" s="123"/>
      <c r="ABN257" s="123"/>
      <c r="ABO257" s="123"/>
      <c r="ABP257" s="123"/>
      <c r="ABQ257" s="123"/>
      <c r="ABR257" s="123"/>
      <c r="ABS257" s="123"/>
      <c r="ABT257" s="123"/>
      <c r="ABU257" s="123"/>
      <c r="ABV257" s="123"/>
      <c r="ABW257" s="123"/>
      <c r="ABX257" s="123"/>
      <c r="ABY257" s="123"/>
      <c r="ABZ257" s="123"/>
      <c r="ACA257" s="123"/>
      <c r="ACB257" s="123"/>
      <c r="ACC257" s="123"/>
      <c r="ACD257" s="123"/>
      <c r="ACE257" s="123"/>
      <c r="ACF257" s="123"/>
      <c r="ACG257" s="123"/>
      <c r="ACH257" s="123"/>
      <c r="ACI257" s="123"/>
      <c r="ACJ257" s="123"/>
      <c r="ACK257" s="123"/>
      <c r="ACL257" s="123"/>
      <c r="ACM257" s="123"/>
      <c r="ACN257" s="123"/>
      <c r="ACO257" s="123"/>
      <c r="ACP257" s="123"/>
      <c r="ACQ257" s="123"/>
      <c r="ACR257" s="123"/>
      <c r="ACS257" s="123"/>
      <c r="ACT257" s="123"/>
      <c r="ACU257" s="123"/>
      <c r="ACV257" s="123"/>
      <c r="ACW257" s="123"/>
      <c r="ACX257" s="123"/>
      <c r="ACY257" s="123"/>
      <c r="ACZ257" s="123"/>
      <c r="ADA257" s="123"/>
    </row>
    <row r="258" spans="1:781" s="99" customFormat="1" ht="15.6" x14ac:dyDescent="0.3">
      <c r="A258" s="108">
        <v>1</v>
      </c>
      <c r="B258" s="44" t="s">
        <v>777</v>
      </c>
      <c r="C258" s="45" t="s">
        <v>155</v>
      </c>
      <c r="D258" s="46" t="s">
        <v>212</v>
      </c>
      <c r="E258" s="46" t="s">
        <v>411</v>
      </c>
      <c r="F258" s="46">
        <v>25</v>
      </c>
      <c r="G258" s="97">
        <v>27000000</v>
      </c>
      <c r="H258" s="46">
        <v>1</v>
      </c>
      <c r="I258" s="46" t="s">
        <v>41</v>
      </c>
      <c r="J258" s="46" t="s">
        <v>82</v>
      </c>
      <c r="K258" s="48">
        <v>1981</v>
      </c>
      <c r="L258" s="49">
        <v>29606</v>
      </c>
      <c r="M258" s="50">
        <v>3500000</v>
      </c>
      <c r="N258" s="51">
        <v>1.3</v>
      </c>
      <c r="O258" s="51"/>
      <c r="P258" s="52" t="s">
        <v>529</v>
      </c>
      <c r="Q258" s="53"/>
      <c r="R258" s="54"/>
      <c r="S258" s="55" t="str">
        <f t="shared" si="53"/>
        <v>Fe</v>
      </c>
      <c r="T258" s="56"/>
      <c r="U258" s="56"/>
      <c r="V258" s="56"/>
      <c r="W258" s="56"/>
      <c r="X258" s="56"/>
      <c r="Y258" s="56"/>
      <c r="Z258" s="56"/>
      <c r="AA258" s="12"/>
      <c r="AB258" s="57">
        <f t="shared" si="52"/>
        <v>1.8453560034439616</v>
      </c>
      <c r="AC258" s="57">
        <f t="shared" si="54"/>
        <v>3.3333333333333333E-2</v>
      </c>
      <c r="AD258" s="57">
        <f t="shared" si="55"/>
        <v>0</v>
      </c>
      <c r="AE258" s="57">
        <f t="shared" si="60"/>
        <v>1.878689336777295</v>
      </c>
      <c r="AF258" s="58"/>
      <c r="AG258" s="58">
        <f t="shared" si="57"/>
        <v>1.878689336777295</v>
      </c>
      <c r="AH258" s="58">
        <f t="shared" si="58"/>
        <v>0</v>
      </c>
      <c r="AI258" s="58">
        <f t="shared" si="59"/>
        <v>0</v>
      </c>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c r="CV258" s="12"/>
      <c r="CW258" s="12"/>
      <c r="CX258" s="12"/>
      <c r="CY258" s="12"/>
      <c r="CZ258" s="12"/>
      <c r="DA258" s="12"/>
      <c r="DB258" s="12"/>
      <c r="DC258" s="12"/>
      <c r="DD258" s="12"/>
      <c r="DE258" s="12"/>
      <c r="DF258" s="12"/>
      <c r="DG258" s="12"/>
      <c r="DH258" s="12"/>
      <c r="DI258" s="12"/>
      <c r="DJ258" s="12"/>
      <c r="DK258" s="12"/>
      <c r="DL258" s="12"/>
      <c r="DM258" s="12"/>
      <c r="DN258" s="12"/>
      <c r="DO258" s="12"/>
      <c r="DP258" s="12"/>
      <c r="DQ258" s="12"/>
      <c r="DR258" s="12"/>
      <c r="DS258" s="12"/>
      <c r="DT258" s="12"/>
      <c r="DU258" s="12"/>
      <c r="DV258" s="12"/>
      <c r="DW258" s="12"/>
      <c r="DX258" s="12"/>
      <c r="DY258" s="12"/>
      <c r="DZ258" s="12"/>
      <c r="EA258" s="12"/>
      <c r="EB258" s="12"/>
      <c r="EC258" s="12"/>
      <c r="ED258" s="12"/>
      <c r="EE258" s="12"/>
      <c r="EF258" s="12"/>
      <c r="EG258" s="12"/>
      <c r="EH258" s="12"/>
      <c r="EI258" s="12"/>
      <c r="EJ258" s="12"/>
      <c r="EK258" s="12"/>
      <c r="EL258" s="12"/>
      <c r="EM258" s="12"/>
      <c r="EN258" s="12"/>
      <c r="EO258" s="12"/>
      <c r="EP258" s="12"/>
      <c r="EQ258" s="12"/>
      <c r="ER258" s="12"/>
      <c r="ES258" s="12"/>
      <c r="ET258" s="12"/>
      <c r="EU258" s="12"/>
      <c r="EV258" s="12"/>
      <c r="EW258" s="12"/>
      <c r="EX258" s="12"/>
      <c r="EY258" s="12"/>
      <c r="EZ258" s="12"/>
      <c r="FA258" s="12"/>
      <c r="FB258" s="12"/>
      <c r="FC258" s="12"/>
      <c r="FD258" s="12"/>
      <c r="FE258" s="12"/>
      <c r="FF258" s="12"/>
      <c r="FG258" s="12"/>
      <c r="FH258" s="12"/>
      <c r="FI258" s="12"/>
      <c r="FJ258" s="12"/>
      <c r="FK258" s="12"/>
      <c r="FL258" s="12"/>
      <c r="FM258" s="12"/>
      <c r="FN258" s="12"/>
      <c r="FO258" s="12"/>
      <c r="FP258" s="12"/>
      <c r="FQ258" s="12"/>
      <c r="FR258" s="12"/>
      <c r="FS258" s="12"/>
      <c r="FT258" s="12"/>
      <c r="FU258" s="12"/>
      <c r="FV258" s="12"/>
      <c r="FW258" s="12"/>
      <c r="FX258" s="12"/>
      <c r="FY258" s="12"/>
      <c r="FZ258" s="12"/>
      <c r="GA258" s="12"/>
      <c r="GB258" s="12"/>
      <c r="GC258" s="12"/>
      <c r="GD258" s="12"/>
      <c r="GE258" s="12"/>
      <c r="GF258" s="12"/>
      <c r="GG258" s="12"/>
      <c r="GH258" s="12"/>
      <c r="GI258" s="12"/>
      <c r="GJ258" s="12"/>
      <c r="GK258" s="12"/>
      <c r="GL258" s="12"/>
      <c r="GM258" s="12"/>
      <c r="GN258" s="12"/>
      <c r="GO258" s="12"/>
      <c r="GP258" s="12"/>
      <c r="GQ258" s="12"/>
      <c r="GR258" s="12"/>
      <c r="GS258" s="12"/>
      <c r="GT258" s="12"/>
      <c r="GU258" s="12"/>
      <c r="GV258" s="12"/>
      <c r="GW258" s="12"/>
      <c r="GX258" s="12"/>
      <c r="GY258" s="12"/>
      <c r="GZ258" s="12"/>
      <c r="HA258" s="12"/>
      <c r="HB258" s="12"/>
      <c r="HC258" s="12"/>
      <c r="HD258" s="12"/>
      <c r="HE258" s="12"/>
      <c r="HF258" s="12"/>
      <c r="HG258" s="12"/>
      <c r="HH258" s="12"/>
      <c r="HI258" s="12"/>
      <c r="HJ258" s="12"/>
      <c r="HK258" s="12"/>
      <c r="HL258" s="12"/>
      <c r="HM258" s="12"/>
      <c r="HN258" s="12"/>
      <c r="HO258" s="12"/>
      <c r="HP258" s="12"/>
      <c r="HQ258" s="12"/>
      <c r="HR258" s="12"/>
      <c r="HS258" s="12"/>
      <c r="HT258" s="12"/>
      <c r="HU258" s="12"/>
      <c r="HV258" s="12"/>
      <c r="HW258" s="12"/>
      <c r="HX258" s="12"/>
      <c r="HY258" s="12"/>
      <c r="HZ258" s="12"/>
      <c r="IA258" s="12"/>
      <c r="IB258" s="12"/>
      <c r="IC258" s="12"/>
      <c r="ID258" s="12"/>
      <c r="IE258" s="12"/>
      <c r="IF258" s="12"/>
      <c r="IG258" s="12"/>
      <c r="IH258" s="12"/>
      <c r="II258" s="12"/>
      <c r="IJ258" s="12"/>
      <c r="IK258" s="12"/>
      <c r="IL258" s="12"/>
      <c r="IM258" s="12"/>
      <c r="IN258" s="12"/>
      <c r="IO258" s="12"/>
      <c r="IP258" s="12"/>
      <c r="IQ258" s="12"/>
      <c r="IR258" s="12"/>
      <c r="IS258" s="12"/>
      <c r="IT258" s="12"/>
      <c r="IU258" s="12"/>
      <c r="IV258" s="12"/>
      <c r="IW258" s="12"/>
      <c r="IX258" s="12"/>
      <c r="IY258" s="12"/>
      <c r="IZ258" s="12"/>
      <c r="JA258" s="12"/>
      <c r="JB258" s="12"/>
      <c r="JC258" s="12"/>
      <c r="JD258" s="12"/>
      <c r="JE258" s="12"/>
      <c r="JF258" s="12"/>
      <c r="JG258" s="12"/>
      <c r="JH258" s="12"/>
      <c r="JI258" s="12"/>
      <c r="JJ258" s="12"/>
      <c r="JK258" s="12"/>
      <c r="JL258" s="12"/>
      <c r="JM258" s="12"/>
      <c r="JN258" s="12"/>
      <c r="JO258" s="12"/>
      <c r="JP258" s="12"/>
      <c r="JQ258" s="12"/>
      <c r="JR258" s="12"/>
      <c r="JS258" s="12"/>
      <c r="JT258" s="12"/>
      <c r="JU258" s="12"/>
      <c r="JV258" s="12"/>
      <c r="JW258" s="12"/>
      <c r="JX258" s="12"/>
      <c r="JY258" s="12"/>
      <c r="JZ258" s="12"/>
      <c r="KA258" s="12"/>
      <c r="KB258" s="12"/>
      <c r="KC258" s="12"/>
      <c r="KD258" s="12"/>
      <c r="KE258" s="12"/>
      <c r="KF258" s="12"/>
      <c r="KG258" s="12"/>
      <c r="KH258" s="12"/>
      <c r="KI258" s="12"/>
      <c r="KJ258" s="12"/>
      <c r="KK258" s="12"/>
      <c r="KL258" s="12"/>
      <c r="KM258" s="12"/>
      <c r="KN258" s="12"/>
      <c r="KO258" s="12"/>
      <c r="KP258" s="12"/>
      <c r="KQ258" s="12"/>
      <c r="KR258" s="12"/>
      <c r="KS258" s="12"/>
      <c r="KT258" s="12"/>
      <c r="KU258" s="12"/>
      <c r="KV258" s="12"/>
      <c r="KW258" s="12"/>
      <c r="KX258" s="12"/>
      <c r="KY258" s="12"/>
      <c r="KZ258" s="12"/>
      <c r="LA258" s="12"/>
      <c r="LB258" s="12"/>
      <c r="LC258" s="12"/>
      <c r="LD258" s="12"/>
      <c r="LE258" s="12"/>
      <c r="LF258" s="12"/>
      <c r="LG258" s="12"/>
      <c r="LH258" s="12"/>
      <c r="LI258" s="12"/>
      <c r="LJ258" s="12"/>
      <c r="LK258" s="12"/>
      <c r="LL258" s="12"/>
      <c r="LM258" s="12"/>
      <c r="LN258" s="12"/>
      <c r="LO258" s="12"/>
      <c r="LP258" s="12"/>
      <c r="LQ258" s="12"/>
      <c r="LR258" s="12"/>
      <c r="LS258" s="12"/>
      <c r="LT258" s="12"/>
      <c r="LU258" s="12"/>
      <c r="LV258" s="12"/>
      <c r="LW258" s="12"/>
      <c r="LX258" s="12"/>
      <c r="LY258" s="12"/>
      <c r="LZ258" s="12"/>
      <c r="MA258" s="12"/>
      <c r="MB258" s="12"/>
      <c r="MC258" s="12"/>
      <c r="MD258" s="12"/>
      <c r="ME258" s="12"/>
      <c r="MF258" s="12"/>
      <c r="MG258" s="12"/>
      <c r="MH258" s="12"/>
      <c r="MI258" s="12"/>
      <c r="MJ258" s="12"/>
      <c r="MK258" s="12"/>
      <c r="ML258" s="12"/>
      <c r="MM258" s="12"/>
      <c r="MN258" s="12"/>
      <c r="MO258" s="12"/>
      <c r="MP258" s="12"/>
      <c r="MQ258" s="12"/>
      <c r="MR258" s="12"/>
      <c r="MS258" s="12"/>
      <c r="MT258" s="12"/>
      <c r="MU258" s="12"/>
      <c r="MV258" s="12"/>
      <c r="MW258" s="12"/>
      <c r="MX258" s="12"/>
      <c r="MY258" s="12"/>
      <c r="MZ258" s="12"/>
      <c r="NA258" s="12"/>
      <c r="NB258" s="12"/>
      <c r="NC258" s="12"/>
      <c r="ND258" s="12"/>
      <c r="NE258" s="12"/>
      <c r="NF258" s="12"/>
      <c r="NG258" s="12"/>
      <c r="NH258" s="12"/>
      <c r="NI258" s="12"/>
      <c r="NJ258" s="12"/>
      <c r="NK258" s="12"/>
      <c r="NL258" s="12"/>
      <c r="NM258" s="12"/>
      <c r="NN258" s="12"/>
      <c r="NO258" s="12"/>
      <c r="NP258" s="12"/>
      <c r="NQ258" s="12"/>
      <c r="NR258" s="12"/>
      <c r="NS258" s="12"/>
      <c r="NT258" s="12"/>
      <c r="NU258" s="12"/>
      <c r="NV258" s="12"/>
      <c r="NW258" s="12"/>
      <c r="NX258" s="12"/>
      <c r="NY258" s="12"/>
      <c r="NZ258" s="12"/>
      <c r="OA258" s="12"/>
      <c r="OB258" s="12"/>
      <c r="OC258" s="12"/>
      <c r="OD258" s="12"/>
      <c r="OE258" s="12"/>
      <c r="OF258" s="12"/>
      <c r="OG258" s="12"/>
      <c r="OH258" s="12"/>
      <c r="OI258" s="12"/>
      <c r="OJ258" s="12"/>
      <c r="OK258" s="12"/>
      <c r="OL258" s="12"/>
      <c r="OM258" s="12"/>
      <c r="ON258" s="12"/>
      <c r="OO258" s="12"/>
      <c r="OP258" s="12"/>
      <c r="OQ258" s="12"/>
      <c r="OR258" s="12"/>
      <c r="OS258" s="12"/>
      <c r="OT258" s="12"/>
      <c r="OU258" s="12"/>
      <c r="OV258" s="12"/>
      <c r="OW258" s="12"/>
      <c r="OX258" s="12"/>
      <c r="OY258" s="12"/>
      <c r="OZ258" s="12"/>
      <c r="PA258" s="12"/>
      <c r="PB258" s="12"/>
      <c r="PC258" s="12"/>
      <c r="PD258" s="12"/>
      <c r="PE258" s="12"/>
      <c r="PF258" s="12"/>
      <c r="PG258" s="12"/>
      <c r="PH258" s="12"/>
      <c r="PI258" s="12"/>
      <c r="PJ258" s="12"/>
      <c r="PK258" s="12"/>
      <c r="PL258" s="12"/>
      <c r="PM258" s="12"/>
      <c r="PN258" s="12"/>
      <c r="PO258" s="12"/>
      <c r="PP258" s="12"/>
      <c r="PQ258" s="12"/>
      <c r="PR258" s="12"/>
      <c r="PS258" s="12"/>
      <c r="PT258" s="12"/>
      <c r="PU258" s="12"/>
      <c r="PV258" s="12"/>
      <c r="PW258" s="12"/>
      <c r="PX258" s="12"/>
      <c r="PY258" s="12"/>
      <c r="PZ258" s="12"/>
      <c r="QA258" s="12"/>
      <c r="QB258" s="12"/>
      <c r="QC258" s="12"/>
      <c r="QD258" s="12"/>
      <c r="QE258" s="12"/>
      <c r="QF258" s="12"/>
      <c r="QG258" s="12"/>
      <c r="QH258" s="12"/>
      <c r="QI258" s="12"/>
      <c r="QJ258" s="12"/>
      <c r="QK258" s="12"/>
      <c r="QL258" s="12"/>
      <c r="QM258" s="12"/>
      <c r="QN258" s="12"/>
      <c r="QO258" s="12"/>
      <c r="QP258" s="12"/>
      <c r="QQ258" s="12"/>
      <c r="QR258" s="12"/>
      <c r="QS258" s="12"/>
      <c r="QT258" s="12"/>
      <c r="QU258" s="12"/>
      <c r="QV258" s="12"/>
      <c r="QW258" s="12"/>
      <c r="QX258" s="12"/>
      <c r="QY258" s="12"/>
      <c r="QZ258" s="12"/>
      <c r="RA258" s="12"/>
      <c r="RB258" s="12"/>
      <c r="RC258" s="12"/>
      <c r="RD258" s="12"/>
      <c r="RE258" s="12"/>
      <c r="RF258" s="12"/>
      <c r="RG258" s="12"/>
      <c r="RH258" s="12"/>
      <c r="RI258" s="12"/>
      <c r="RJ258" s="12"/>
      <c r="RK258" s="12"/>
      <c r="RL258" s="12"/>
      <c r="RM258" s="12"/>
      <c r="RN258" s="12"/>
      <c r="RO258" s="12"/>
      <c r="RP258" s="12"/>
      <c r="RQ258" s="12"/>
      <c r="RR258" s="12"/>
      <c r="RS258" s="12"/>
      <c r="RT258" s="12"/>
      <c r="RU258" s="12"/>
      <c r="RV258" s="12"/>
      <c r="RW258" s="12"/>
      <c r="RX258" s="12"/>
      <c r="RY258" s="12"/>
      <c r="RZ258" s="12"/>
      <c r="SA258" s="12"/>
      <c r="SB258" s="12"/>
      <c r="SC258" s="12"/>
      <c r="SD258" s="12"/>
      <c r="SE258" s="12"/>
      <c r="SF258" s="12"/>
      <c r="SG258" s="12"/>
      <c r="SH258" s="12"/>
      <c r="SI258" s="12"/>
      <c r="SJ258" s="12"/>
      <c r="SK258" s="12"/>
      <c r="SL258" s="12"/>
      <c r="SM258" s="12"/>
      <c r="SN258" s="12"/>
      <c r="SO258" s="12"/>
      <c r="SP258" s="12"/>
      <c r="SQ258" s="12"/>
      <c r="SR258" s="12"/>
      <c r="SS258" s="12"/>
      <c r="ST258" s="12"/>
      <c r="SU258" s="12"/>
      <c r="SV258" s="12"/>
      <c r="SW258" s="12"/>
      <c r="SX258" s="12"/>
      <c r="SY258" s="12"/>
      <c r="SZ258" s="12"/>
      <c r="TA258" s="12"/>
      <c r="TB258" s="12"/>
      <c r="TC258" s="12"/>
      <c r="TD258" s="12"/>
      <c r="TE258" s="12"/>
      <c r="TF258" s="12"/>
      <c r="TG258" s="12"/>
      <c r="TH258" s="12"/>
      <c r="TI258" s="12"/>
      <c r="TJ258" s="12"/>
      <c r="TK258" s="12"/>
      <c r="TL258" s="12"/>
      <c r="TM258" s="12"/>
      <c r="TN258" s="12"/>
      <c r="TO258" s="12"/>
      <c r="TP258" s="12"/>
      <c r="TQ258" s="12"/>
      <c r="TR258" s="12"/>
      <c r="TS258" s="12"/>
      <c r="TT258" s="12"/>
      <c r="TU258" s="12"/>
      <c r="TV258" s="12"/>
      <c r="TW258" s="12"/>
      <c r="TX258" s="12"/>
      <c r="TY258" s="12"/>
      <c r="TZ258" s="12"/>
      <c r="UA258" s="12"/>
      <c r="UB258" s="12"/>
      <c r="UC258" s="12"/>
      <c r="UD258" s="12"/>
      <c r="UE258" s="12"/>
      <c r="UF258" s="12"/>
      <c r="UG258" s="12"/>
      <c r="UH258" s="12"/>
      <c r="UI258" s="12"/>
      <c r="UJ258" s="12"/>
      <c r="UK258" s="12"/>
      <c r="UL258" s="12"/>
      <c r="UM258" s="12"/>
      <c r="UN258" s="12"/>
      <c r="UO258" s="12"/>
      <c r="UP258" s="12"/>
      <c r="UQ258" s="12"/>
      <c r="UR258" s="12"/>
      <c r="US258" s="12"/>
      <c r="UT258" s="12"/>
      <c r="UU258" s="12"/>
      <c r="UV258" s="12"/>
      <c r="UW258" s="12"/>
      <c r="UX258" s="12"/>
      <c r="UY258" s="12"/>
      <c r="UZ258" s="12"/>
      <c r="VA258" s="12"/>
      <c r="VB258" s="12"/>
      <c r="VC258" s="12"/>
      <c r="VD258" s="12"/>
      <c r="VE258" s="12"/>
      <c r="VF258" s="12"/>
      <c r="VG258" s="12"/>
      <c r="VH258" s="12"/>
      <c r="VI258" s="12"/>
      <c r="VJ258" s="12"/>
      <c r="VK258" s="12"/>
      <c r="VL258" s="12"/>
      <c r="VM258" s="12"/>
      <c r="VN258" s="12"/>
      <c r="VO258" s="12"/>
      <c r="VP258" s="12"/>
      <c r="VQ258" s="12"/>
      <c r="VR258" s="12"/>
      <c r="VS258" s="12"/>
      <c r="VT258" s="12"/>
      <c r="VU258" s="12"/>
      <c r="VV258" s="12"/>
      <c r="VW258" s="12"/>
      <c r="VX258" s="12"/>
      <c r="VY258" s="12"/>
      <c r="VZ258" s="12"/>
      <c r="WA258" s="12"/>
      <c r="WB258" s="12"/>
      <c r="WC258" s="12"/>
      <c r="WD258" s="12"/>
      <c r="WE258" s="12"/>
      <c r="WF258" s="12"/>
      <c r="WG258" s="12"/>
      <c r="WH258" s="12"/>
      <c r="WI258" s="12"/>
      <c r="WJ258" s="12"/>
      <c r="WK258" s="12"/>
      <c r="WL258" s="12"/>
      <c r="WM258" s="12"/>
      <c r="WN258" s="12"/>
      <c r="WO258" s="12"/>
      <c r="WP258" s="12"/>
      <c r="WQ258" s="12"/>
      <c r="WR258" s="12"/>
      <c r="WS258" s="12"/>
      <c r="WT258" s="12"/>
      <c r="WU258" s="12"/>
      <c r="WV258" s="12"/>
      <c r="WW258" s="12"/>
      <c r="WX258" s="12"/>
      <c r="WY258" s="12"/>
      <c r="WZ258" s="12"/>
      <c r="XA258" s="12"/>
      <c r="XB258" s="12"/>
      <c r="XC258" s="12"/>
      <c r="XD258" s="12"/>
      <c r="XE258" s="12"/>
      <c r="XF258" s="12"/>
      <c r="XG258" s="12"/>
      <c r="XH258" s="12"/>
      <c r="XI258" s="12"/>
      <c r="XJ258" s="12"/>
      <c r="XK258" s="12"/>
      <c r="XL258" s="12"/>
      <c r="XM258" s="12"/>
      <c r="XN258" s="12"/>
      <c r="XO258" s="12"/>
      <c r="XP258" s="12"/>
      <c r="XQ258" s="12"/>
      <c r="XR258" s="12"/>
      <c r="XS258" s="12"/>
      <c r="XT258" s="12"/>
      <c r="XU258" s="12"/>
      <c r="XV258" s="12"/>
      <c r="XW258" s="12"/>
      <c r="XX258" s="12"/>
      <c r="XY258" s="12"/>
      <c r="XZ258" s="12"/>
      <c r="YA258" s="12"/>
      <c r="YB258" s="12"/>
      <c r="YC258" s="12"/>
      <c r="YD258" s="12"/>
      <c r="YE258" s="12"/>
      <c r="YF258" s="12"/>
      <c r="YG258" s="12"/>
      <c r="YH258" s="12"/>
      <c r="YI258" s="12"/>
      <c r="YJ258" s="12"/>
      <c r="YK258" s="12"/>
      <c r="YL258" s="12"/>
      <c r="YM258" s="12"/>
      <c r="YN258" s="12"/>
      <c r="YO258" s="12"/>
      <c r="YP258" s="12"/>
      <c r="YQ258" s="12"/>
      <c r="YR258" s="12"/>
      <c r="YS258" s="12"/>
      <c r="YT258" s="12"/>
      <c r="YU258" s="12"/>
      <c r="YV258" s="12"/>
      <c r="YW258" s="12"/>
      <c r="YX258" s="12"/>
      <c r="YY258" s="12"/>
      <c r="YZ258" s="12"/>
      <c r="ZA258" s="12"/>
      <c r="ZB258" s="12"/>
      <c r="ZC258" s="12"/>
      <c r="ZD258" s="12"/>
      <c r="ZE258" s="12"/>
      <c r="ZF258" s="12"/>
      <c r="ZG258" s="12"/>
      <c r="ZH258" s="12"/>
      <c r="ZI258" s="12"/>
      <c r="ZJ258" s="12"/>
      <c r="ZK258" s="12"/>
      <c r="ZL258" s="12"/>
      <c r="ZM258" s="12"/>
      <c r="ZN258" s="12"/>
      <c r="ZO258" s="12"/>
      <c r="ZP258" s="12"/>
      <c r="ZQ258" s="12"/>
      <c r="ZR258" s="12"/>
      <c r="ZS258" s="12"/>
      <c r="ZT258" s="12"/>
      <c r="ZU258" s="12"/>
      <c r="ZV258" s="12"/>
      <c r="ZW258" s="12"/>
      <c r="ZX258" s="12"/>
      <c r="ZY258" s="12"/>
      <c r="ZZ258" s="12"/>
      <c r="AAA258" s="12"/>
      <c r="AAB258" s="12"/>
      <c r="AAC258" s="12"/>
      <c r="AAD258" s="12"/>
      <c r="AAE258" s="12"/>
      <c r="AAF258" s="12"/>
      <c r="AAG258" s="12"/>
      <c r="AAH258" s="12"/>
      <c r="AAI258" s="12"/>
      <c r="AAJ258" s="12"/>
      <c r="AAK258" s="12"/>
      <c r="AAL258" s="12"/>
      <c r="AAM258" s="12"/>
      <c r="AAN258" s="12"/>
      <c r="AAO258" s="12"/>
      <c r="AAP258" s="12"/>
      <c r="AAQ258" s="12"/>
      <c r="AAR258" s="12"/>
      <c r="AAS258" s="12"/>
      <c r="AAT258" s="12"/>
      <c r="AAU258" s="12"/>
      <c r="AAV258" s="12"/>
      <c r="AAW258" s="12"/>
      <c r="AAX258" s="12"/>
      <c r="AAY258" s="12"/>
      <c r="AAZ258" s="12"/>
      <c r="ABA258" s="12"/>
      <c r="ABB258" s="12"/>
      <c r="ABC258" s="12"/>
      <c r="ABD258" s="12"/>
      <c r="ABE258" s="12"/>
      <c r="ABF258" s="12"/>
      <c r="ABG258" s="12"/>
      <c r="ABH258" s="12"/>
      <c r="ABI258" s="12"/>
      <c r="ABJ258" s="12"/>
      <c r="ABK258" s="12"/>
      <c r="ABL258" s="12"/>
      <c r="ABM258" s="12"/>
      <c r="ABN258" s="12"/>
      <c r="ABO258" s="12"/>
      <c r="ABP258" s="12"/>
      <c r="ABQ258" s="12"/>
      <c r="ABR258" s="12"/>
      <c r="ABS258" s="12"/>
      <c r="ABT258" s="12"/>
      <c r="ABU258" s="12"/>
      <c r="ABV258" s="12"/>
      <c r="ABW258" s="12"/>
      <c r="ABX258" s="12"/>
      <c r="ABY258" s="12"/>
      <c r="ABZ258" s="12"/>
      <c r="ACA258" s="12"/>
      <c r="ACB258" s="12"/>
      <c r="ACC258" s="12"/>
      <c r="ACD258" s="12"/>
      <c r="ACE258" s="12"/>
      <c r="ACF258" s="12"/>
      <c r="ACG258" s="12"/>
      <c r="ACH258" s="12"/>
      <c r="ACI258" s="12"/>
      <c r="ACJ258" s="12"/>
      <c r="ACK258" s="12"/>
      <c r="ACL258" s="12"/>
      <c r="ACM258" s="12"/>
      <c r="ACN258" s="12"/>
      <c r="ACO258" s="12"/>
      <c r="ACP258" s="12"/>
      <c r="ACQ258" s="12"/>
      <c r="ACR258" s="12"/>
      <c r="ACS258" s="12"/>
      <c r="ACT258" s="12"/>
      <c r="ACU258" s="12"/>
      <c r="ACV258" s="12"/>
      <c r="ACW258" s="12"/>
      <c r="ACX258" s="12"/>
      <c r="ACY258" s="12"/>
      <c r="ACZ258" s="12"/>
      <c r="ADA258" s="12"/>
    </row>
    <row r="259" spans="1:781" s="99" customFormat="1" ht="15.6" x14ac:dyDescent="0.3">
      <c r="A259" s="64">
        <v>3</v>
      </c>
      <c r="B259" s="44" t="s">
        <v>778</v>
      </c>
      <c r="C259" s="45" t="s">
        <v>273</v>
      </c>
      <c r="D259" s="46" t="s">
        <v>434</v>
      </c>
      <c r="E259" s="46" t="s">
        <v>364</v>
      </c>
      <c r="F259" s="46"/>
      <c r="G259" s="97">
        <v>24700000</v>
      </c>
      <c r="H259" s="46">
        <v>1</v>
      </c>
      <c r="I259" s="46" t="s">
        <v>46</v>
      </c>
      <c r="J259" s="46" t="s">
        <v>82</v>
      </c>
      <c r="K259" s="48">
        <v>1981</v>
      </c>
      <c r="L259" s="109">
        <v>1981</v>
      </c>
      <c r="M259" s="50"/>
      <c r="N259" s="51"/>
      <c r="O259" s="51"/>
      <c r="P259" s="52" t="s">
        <v>601</v>
      </c>
      <c r="Q259" s="53"/>
      <c r="R259" s="120" t="s">
        <v>432</v>
      </c>
      <c r="S259" s="55" t="str">
        <f t="shared" si="53"/>
        <v>P</v>
      </c>
      <c r="T259" s="121"/>
      <c r="U259" s="121"/>
      <c r="V259" s="121"/>
      <c r="W259" s="121"/>
      <c r="X259" s="121"/>
      <c r="Y259" s="121"/>
      <c r="Z259" s="121"/>
      <c r="AA259" s="122"/>
      <c r="AB259" s="57">
        <f t="shared" si="52"/>
        <v>0</v>
      </c>
      <c r="AC259" s="57">
        <f t="shared" si="54"/>
        <v>0</v>
      </c>
      <c r="AD259" s="57">
        <f t="shared" si="55"/>
        <v>0</v>
      </c>
      <c r="AE259" s="57">
        <f t="shared" si="60"/>
        <v>0</v>
      </c>
      <c r="AF259" s="58"/>
      <c r="AG259" s="58">
        <f t="shared" si="57"/>
        <v>0</v>
      </c>
      <c r="AH259" s="58">
        <f t="shared" si="58"/>
        <v>0</v>
      </c>
      <c r="AI259" s="58">
        <f t="shared" si="59"/>
        <v>0</v>
      </c>
      <c r="AK259" s="123"/>
      <c r="AL259" s="123"/>
      <c r="AM259" s="123"/>
      <c r="AN259" s="123"/>
      <c r="AO259" s="123"/>
      <c r="AP259" s="123"/>
      <c r="AQ259" s="123"/>
      <c r="AR259" s="123"/>
      <c r="AS259" s="123"/>
      <c r="AT259" s="123"/>
      <c r="AU259" s="123"/>
      <c r="AV259" s="123"/>
      <c r="AW259" s="123"/>
      <c r="AX259" s="123"/>
      <c r="AY259" s="123"/>
      <c r="AZ259" s="123"/>
      <c r="BA259" s="123"/>
      <c r="BB259" s="123"/>
      <c r="BC259" s="123"/>
      <c r="BD259" s="123"/>
      <c r="BE259" s="123"/>
      <c r="BF259" s="123"/>
      <c r="BG259" s="123"/>
      <c r="BH259" s="123"/>
      <c r="BI259" s="123"/>
      <c r="BJ259" s="123"/>
      <c r="BK259" s="123"/>
      <c r="BL259" s="123"/>
      <c r="BM259" s="123"/>
      <c r="BN259" s="123"/>
      <c r="BO259" s="123"/>
      <c r="BP259" s="123"/>
      <c r="BQ259" s="123"/>
      <c r="BR259" s="123"/>
      <c r="BS259" s="123"/>
      <c r="BT259" s="123"/>
      <c r="BU259" s="123"/>
      <c r="BV259" s="123"/>
      <c r="BW259" s="123"/>
      <c r="BX259" s="123"/>
      <c r="BY259" s="123"/>
      <c r="BZ259" s="123"/>
      <c r="CA259" s="123"/>
      <c r="CB259" s="123"/>
      <c r="CC259" s="123"/>
      <c r="CD259" s="123"/>
      <c r="CE259" s="123"/>
      <c r="CF259" s="123"/>
      <c r="CG259" s="123"/>
      <c r="CH259" s="123"/>
      <c r="CI259" s="123"/>
      <c r="CJ259" s="123"/>
      <c r="CK259" s="123"/>
      <c r="CL259" s="123"/>
      <c r="CM259" s="123"/>
      <c r="CN259" s="123"/>
      <c r="CO259" s="123"/>
      <c r="CP259" s="123"/>
      <c r="CQ259" s="123"/>
      <c r="CR259" s="123"/>
      <c r="CS259" s="123"/>
      <c r="CT259" s="123"/>
      <c r="CU259" s="123"/>
      <c r="CV259" s="123"/>
      <c r="CW259" s="123"/>
      <c r="CX259" s="123"/>
      <c r="CY259" s="123"/>
      <c r="CZ259" s="123"/>
      <c r="DA259" s="123"/>
      <c r="DB259" s="123"/>
      <c r="DC259" s="123"/>
      <c r="DD259" s="123"/>
      <c r="DE259" s="123"/>
      <c r="DF259" s="123"/>
      <c r="DG259" s="123"/>
      <c r="DH259" s="123"/>
      <c r="DI259" s="123"/>
      <c r="DJ259" s="123"/>
      <c r="DK259" s="123"/>
      <c r="DL259" s="123"/>
      <c r="DM259" s="123"/>
      <c r="DN259" s="123"/>
      <c r="DO259" s="123"/>
      <c r="DP259" s="123"/>
      <c r="DQ259" s="123"/>
      <c r="DR259" s="123"/>
      <c r="DS259" s="123"/>
      <c r="DT259" s="123"/>
      <c r="DU259" s="123"/>
      <c r="DV259" s="123"/>
      <c r="DW259" s="123"/>
      <c r="DX259" s="123"/>
      <c r="DY259" s="123"/>
      <c r="DZ259" s="123"/>
      <c r="EA259" s="123"/>
      <c r="EB259" s="123"/>
      <c r="EC259" s="123"/>
      <c r="ED259" s="123"/>
      <c r="EE259" s="123"/>
      <c r="EF259" s="123"/>
      <c r="EG259" s="123"/>
      <c r="EH259" s="123"/>
      <c r="EI259" s="123"/>
      <c r="EJ259" s="123"/>
      <c r="EK259" s="123"/>
      <c r="EL259" s="123"/>
      <c r="EM259" s="123"/>
      <c r="EN259" s="123"/>
      <c r="EO259" s="123"/>
      <c r="EP259" s="123"/>
      <c r="EQ259" s="123"/>
      <c r="ER259" s="123"/>
      <c r="ES259" s="123"/>
      <c r="ET259" s="123"/>
      <c r="EU259" s="123"/>
      <c r="EV259" s="123"/>
      <c r="EW259" s="123"/>
      <c r="EX259" s="123"/>
      <c r="EY259" s="123"/>
      <c r="EZ259" s="123"/>
      <c r="FA259" s="123"/>
      <c r="FB259" s="123"/>
      <c r="FC259" s="123"/>
      <c r="FD259" s="123"/>
      <c r="FE259" s="123"/>
      <c r="FF259" s="123"/>
      <c r="FG259" s="123"/>
      <c r="FH259" s="123"/>
      <c r="FI259" s="123"/>
      <c r="FJ259" s="123"/>
      <c r="FK259" s="123"/>
      <c r="FL259" s="123"/>
      <c r="FM259" s="123"/>
      <c r="FN259" s="123"/>
      <c r="FO259" s="123"/>
      <c r="FP259" s="123"/>
      <c r="FQ259" s="123"/>
      <c r="FR259" s="123"/>
      <c r="FS259" s="123"/>
      <c r="FT259" s="123"/>
      <c r="FU259" s="123"/>
      <c r="FV259" s="123"/>
      <c r="FW259" s="123"/>
      <c r="FX259" s="123"/>
      <c r="FY259" s="123"/>
      <c r="FZ259" s="123"/>
      <c r="GA259" s="123"/>
      <c r="GB259" s="123"/>
      <c r="GC259" s="123"/>
      <c r="GD259" s="123"/>
      <c r="GE259" s="123"/>
      <c r="GF259" s="123"/>
      <c r="GG259" s="123"/>
      <c r="GH259" s="123"/>
      <c r="GI259" s="123"/>
      <c r="GJ259" s="123"/>
      <c r="GK259" s="123"/>
      <c r="GL259" s="123"/>
      <c r="GM259" s="123"/>
      <c r="GN259" s="123"/>
      <c r="GO259" s="123"/>
      <c r="GP259" s="123"/>
      <c r="GQ259" s="123"/>
      <c r="GR259" s="123"/>
      <c r="GS259" s="123"/>
      <c r="GT259" s="123"/>
      <c r="GU259" s="123"/>
      <c r="GV259" s="123"/>
      <c r="GW259" s="123"/>
      <c r="GX259" s="123"/>
      <c r="GY259" s="123"/>
      <c r="GZ259" s="123"/>
      <c r="HA259" s="123"/>
      <c r="HB259" s="123"/>
      <c r="HC259" s="123"/>
      <c r="HD259" s="123"/>
      <c r="HE259" s="123"/>
      <c r="HF259" s="123"/>
      <c r="HG259" s="123"/>
      <c r="HH259" s="123"/>
      <c r="HI259" s="123"/>
      <c r="HJ259" s="123"/>
      <c r="HK259" s="123"/>
      <c r="HL259" s="123"/>
      <c r="HM259" s="123"/>
      <c r="HN259" s="123"/>
      <c r="HO259" s="123"/>
      <c r="HP259" s="123"/>
      <c r="HQ259" s="123"/>
      <c r="HR259" s="123"/>
      <c r="HS259" s="123"/>
      <c r="HT259" s="123"/>
      <c r="HU259" s="123"/>
      <c r="HV259" s="123"/>
      <c r="HW259" s="123"/>
      <c r="HX259" s="123"/>
      <c r="HY259" s="123"/>
      <c r="HZ259" s="123"/>
      <c r="IA259" s="123"/>
      <c r="IB259" s="123"/>
      <c r="IC259" s="123"/>
      <c r="ID259" s="123"/>
      <c r="IE259" s="123"/>
      <c r="IF259" s="123"/>
      <c r="IG259" s="123"/>
      <c r="IH259" s="123"/>
      <c r="II259" s="123"/>
      <c r="IJ259" s="123"/>
      <c r="IK259" s="123"/>
      <c r="IL259" s="123"/>
      <c r="IM259" s="123"/>
      <c r="IN259" s="123"/>
      <c r="IO259" s="123"/>
      <c r="IP259" s="123"/>
      <c r="IQ259" s="123"/>
      <c r="IR259" s="123"/>
      <c r="IS259" s="123"/>
      <c r="IT259" s="123"/>
      <c r="IU259" s="123"/>
      <c r="IV259" s="123"/>
      <c r="IW259" s="123"/>
      <c r="IX259" s="123"/>
      <c r="IY259" s="123"/>
      <c r="IZ259" s="123"/>
      <c r="JA259" s="123"/>
      <c r="JB259" s="123"/>
      <c r="JC259" s="123"/>
      <c r="JD259" s="123"/>
      <c r="JE259" s="123"/>
      <c r="JF259" s="123"/>
      <c r="JG259" s="123"/>
      <c r="JH259" s="123"/>
      <c r="JI259" s="123"/>
      <c r="JJ259" s="123"/>
      <c r="JK259" s="123"/>
      <c r="JL259" s="123"/>
      <c r="JM259" s="123"/>
      <c r="JN259" s="123"/>
      <c r="JO259" s="123"/>
      <c r="JP259" s="123"/>
      <c r="JQ259" s="123"/>
      <c r="JR259" s="123"/>
      <c r="JS259" s="123"/>
      <c r="JT259" s="123"/>
      <c r="JU259" s="123"/>
      <c r="JV259" s="123"/>
      <c r="JW259" s="123"/>
      <c r="JX259" s="123"/>
      <c r="JY259" s="123"/>
      <c r="JZ259" s="123"/>
      <c r="KA259" s="123"/>
      <c r="KB259" s="123"/>
      <c r="KC259" s="123"/>
      <c r="KD259" s="123"/>
      <c r="KE259" s="123"/>
      <c r="KF259" s="123"/>
      <c r="KG259" s="123"/>
      <c r="KH259" s="123"/>
      <c r="KI259" s="123"/>
      <c r="KJ259" s="123"/>
      <c r="KK259" s="123"/>
      <c r="KL259" s="123"/>
      <c r="KM259" s="123"/>
      <c r="KN259" s="123"/>
      <c r="KO259" s="123"/>
      <c r="KP259" s="123"/>
      <c r="KQ259" s="123"/>
      <c r="KR259" s="123"/>
      <c r="KS259" s="123"/>
      <c r="KT259" s="123"/>
      <c r="KU259" s="123"/>
      <c r="KV259" s="123"/>
      <c r="KW259" s="123"/>
      <c r="KX259" s="123"/>
      <c r="KY259" s="123"/>
      <c r="KZ259" s="123"/>
      <c r="LA259" s="123"/>
      <c r="LB259" s="123"/>
      <c r="LC259" s="123"/>
      <c r="LD259" s="123"/>
      <c r="LE259" s="123"/>
      <c r="LF259" s="123"/>
      <c r="LG259" s="123"/>
      <c r="LH259" s="123"/>
      <c r="LI259" s="123"/>
      <c r="LJ259" s="123"/>
      <c r="LK259" s="123"/>
      <c r="LL259" s="123"/>
      <c r="LM259" s="123"/>
      <c r="LN259" s="123"/>
      <c r="LO259" s="123"/>
      <c r="LP259" s="123"/>
      <c r="LQ259" s="123"/>
      <c r="LR259" s="123"/>
      <c r="LS259" s="123"/>
      <c r="LT259" s="123"/>
      <c r="LU259" s="123"/>
      <c r="LV259" s="123"/>
      <c r="LW259" s="123"/>
      <c r="LX259" s="123"/>
      <c r="LY259" s="123"/>
      <c r="LZ259" s="123"/>
      <c r="MA259" s="123"/>
      <c r="MB259" s="123"/>
      <c r="MC259" s="123"/>
      <c r="MD259" s="123"/>
      <c r="ME259" s="123"/>
      <c r="MF259" s="123"/>
      <c r="MG259" s="123"/>
      <c r="MH259" s="123"/>
      <c r="MI259" s="123"/>
      <c r="MJ259" s="123"/>
      <c r="MK259" s="123"/>
      <c r="ML259" s="123"/>
      <c r="MM259" s="123"/>
      <c r="MN259" s="123"/>
      <c r="MO259" s="123"/>
      <c r="MP259" s="123"/>
      <c r="MQ259" s="123"/>
      <c r="MR259" s="123"/>
      <c r="MS259" s="123"/>
      <c r="MT259" s="123"/>
      <c r="MU259" s="123"/>
      <c r="MV259" s="123"/>
      <c r="MW259" s="123"/>
      <c r="MX259" s="123"/>
      <c r="MY259" s="123"/>
      <c r="MZ259" s="123"/>
      <c r="NA259" s="123"/>
      <c r="NB259" s="123"/>
      <c r="NC259" s="123"/>
      <c r="ND259" s="123"/>
      <c r="NE259" s="123"/>
      <c r="NF259" s="123"/>
      <c r="NG259" s="123"/>
      <c r="NH259" s="123"/>
      <c r="NI259" s="123"/>
      <c r="NJ259" s="123"/>
      <c r="NK259" s="123"/>
      <c r="NL259" s="123"/>
      <c r="NM259" s="123"/>
      <c r="NN259" s="123"/>
      <c r="NO259" s="123"/>
      <c r="NP259" s="123"/>
      <c r="NQ259" s="123"/>
      <c r="NR259" s="123"/>
      <c r="NS259" s="123"/>
      <c r="NT259" s="123"/>
      <c r="NU259" s="123"/>
      <c r="NV259" s="123"/>
      <c r="NW259" s="123"/>
      <c r="NX259" s="123"/>
      <c r="NY259" s="123"/>
      <c r="NZ259" s="123"/>
      <c r="OA259" s="123"/>
      <c r="OB259" s="123"/>
      <c r="OC259" s="123"/>
      <c r="OD259" s="123"/>
      <c r="OE259" s="123"/>
      <c r="OF259" s="123"/>
      <c r="OG259" s="123"/>
      <c r="OH259" s="123"/>
      <c r="OI259" s="123"/>
      <c r="OJ259" s="123"/>
      <c r="OK259" s="123"/>
      <c r="OL259" s="123"/>
      <c r="OM259" s="123"/>
      <c r="ON259" s="123"/>
      <c r="OO259" s="123"/>
      <c r="OP259" s="123"/>
      <c r="OQ259" s="123"/>
      <c r="OR259" s="123"/>
      <c r="OS259" s="123"/>
      <c r="OT259" s="123"/>
      <c r="OU259" s="123"/>
      <c r="OV259" s="123"/>
      <c r="OW259" s="123"/>
      <c r="OX259" s="123"/>
      <c r="OY259" s="123"/>
      <c r="OZ259" s="123"/>
      <c r="PA259" s="123"/>
      <c r="PB259" s="123"/>
      <c r="PC259" s="123"/>
      <c r="PD259" s="123"/>
      <c r="PE259" s="123"/>
      <c r="PF259" s="123"/>
      <c r="PG259" s="123"/>
      <c r="PH259" s="123"/>
      <c r="PI259" s="123"/>
      <c r="PJ259" s="123"/>
      <c r="PK259" s="123"/>
      <c r="PL259" s="123"/>
      <c r="PM259" s="123"/>
      <c r="PN259" s="123"/>
      <c r="PO259" s="123"/>
      <c r="PP259" s="123"/>
      <c r="PQ259" s="123"/>
      <c r="PR259" s="123"/>
      <c r="PS259" s="123"/>
      <c r="PT259" s="123"/>
      <c r="PU259" s="123"/>
      <c r="PV259" s="123"/>
      <c r="PW259" s="123"/>
      <c r="PX259" s="123"/>
      <c r="PY259" s="123"/>
      <c r="PZ259" s="123"/>
      <c r="QA259" s="123"/>
      <c r="QB259" s="123"/>
      <c r="QC259" s="123"/>
      <c r="QD259" s="123"/>
      <c r="QE259" s="123"/>
      <c r="QF259" s="123"/>
      <c r="QG259" s="123"/>
      <c r="QH259" s="123"/>
      <c r="QI259" s="123"/>
      <c r="QJ259" s="123"/>
      <c r="QK259" s="123"/>
      <c r="QL259" s="123"/>
      <c r="QM259" s="123"/>
      <c r="QN259" s="123"/>
      <c r="QO259" s="123"/>
      <c r="QP259" s="123"/>
      <c r="QQ259" s="123"/>
      <c r="QR259" s="123"/>
      <c r="QS259" s="123"/>
      <c r="QT259" s="123"/>
      <c r="QU259" s="123"/>
      <c r="QV259" s="123"/>
      <c r="QW259" s="123"/>
      <c r="QX259" s="123"/>
      <c r="QY259" s="123"/>
      <c r="QZ259" s="123"/>
      <c r="RA259" s="123"/>
      <c r="RB259" s="123"/>
      <c r="RC259" s="123"/>
      <c r="RD259" s="123"/>
      <c r="RE259" s="123"/>
      <c r="RF259" s="123"/>
      <c r="RG259" s="123"/>
      <c r="RH259" s="123"/>
      <c r="RI259" s="123"/>
      <c r="RJ259" s="123"/>
      <c r="RK259" s="123"/>
      <c r="RL259" s="123"/>
      <c r="RM259" s="123"/>
      <c r="RN259" s="123"/>
      <c r="RO259" s="123"/>
      <c r="RP259" s="123"/>
      <c r="RQ259" s="123"/>
      <c r="RR259" s="123"/>
      <c r="RS259" s="123"/>
      <c r="RT259" s="123"/>
      <c r="RU259" s="123"/>
      <c r="RV259" s="123"/>
      <c r="RW259" s="123"/>
      <c r="RX259" s="123"/>
      <c r="RY259" s="123"/>
      <c r="RZ259" s="123"/>
      <c r="SA259" s="123"/>
      <c r="SB259" s="123"/>
      <c r="SC259" s="123"/>
      <c r="SD259" s="123"/>
      <c r="SE259" s="123"/>
      <c r="SF259" s="123"/>
      <c r="SG259" s="123"/>
      <c r="SH259" s="123"/>
      <c r="SI259" s="123"/>
      <c r="SJ259" s="123"/>
      <c r="SK259" s="123"/>
      <c r="SL259" s="123"/>
      <c r="SM259" s="123"/>
      <c r="SN259" s="123"/>
      <c r="SO259" s="123"/>
      <c r="SP259" s="123"/>
      <c r="SQ259" s="123"/>
      <c r="SR259" s="123"/>
      <c r="SS259" s="123"/>
      <c r="ST259" s="123"/>
      <c r="SU259" s="123"/>
      <c r="SV259" s="123"/>
      <c r="SW259" s="123"/>
      <c r="SX259" s="123"/>
      <c r="SY259" s="123"/>
      <c r="SZ259" s="123"/>
      <c r="TA259" s="123"/>
      <c r="TB259" s="123"/>
      <c r="TC259" s="123"/>
      <c r="TD259" s="123"/>
      <c r="TE259" s="123"/>
      <c r="TF259" s="123"/>
      <c r="TG259" s="123"/>
      <c r="TH259" s="123"/>
      <c r="TI259" s="123"/>
      <c r="TJ259" s="123"/>
      <c r="TK259" s="123"/>
      <c r="TL259" s="123"/>
      <c r="TM259" s="123"/>
      <c r="TN259" s="123"/>
      <c r="TO259" s="123"/>
      <c r="TP259" s="123"/>
      <c r="TQ259" s="123"/>
      <c r="TR259" s="123"/>
      <c r="TS259" s="123"/>
      <c r="TT259" s="123"/>
      <c r="TU259" s="123"/>
      <c r="TV259" s="123"/>
      <c r="TW259" s="123"/>
      <c r="TX259" s="123"/>
      <c r="TY259" s="123"/>
      <c r="TZ259" s="123"/>
      <c r="UA259" s="123"/>
      <c r="UB259" s="123"/>
      <c r="UC259" s="123"/>
      <c r="UD259" s="123"/>
      <c r="UE259" s="123"/>
      <c r="UF259" s="123"/>
      <c r="UG259" s="123"/>
      <c r="UH259" s="123"/>
      <c r="UI259" s="123"/>
      <c r="UJ259" s="123"/>
      <c r="UK259" s="123"/>
      <c r="UL259" s="123"/>
      <c r="UM259" s="123"/>
      <c r="UN259" s="123"/>
      <c r="UO259" s="123"/>
      <c r="UP259" s="123"/>
      <c r="UQ259" s="123"/>
      <c r="UR259" s="123"/>
      <c r="US259" s="123"/>
      <c r="UT259" s="123"/>
      <c r="UU259" s="123"/>
      <c r="UV259" s="123"/>
      <c r="UW259" s="123"/>
      <c r="UX259" s="123"/>
      <c r="UY259" s="123"/>
      <c r="UZ259" s="123"/>
      <c r="VA259" s="123"/>
      <c r="VB259" s="123"/>
      <c r="VC259" s="123"/>
      <c r="VD259" s="123"/>
      <c r="VE259" s="123"/>
      <c r="VF259" s="123"/>
      <c r="VG259" s="123"/>
      <c r="VH259" s="123"/>
      <c r="VI259" s="123"/>
      <c r="VJ259" s="123"/>
      <c r="VK259" s="123"/>
      <c r="VL259" s="123"/>
      <c r="VM259" s="123"/>
      <c r="VN259" s="123"/>
      <c r="VO259" s="123"/>
      <c r="VP259" s="123"/>
      <c r="VQ259" s="123"/>
      <c r="VR259" s="123"/>
      <c r="VS259" s="123"/>
      <c r="VT259" s="123"/>
      <c r="VU259" s="123"/>
      <c r="VV259" s="123"/>
      <c r="VW259" s="123"/>
      <c r="VX259" s="123"/>
      <c r="VY259" s="123"/>
      <c r="VZ259" s="123"/>
      <c r="WA259" s="123"/>
      <c r="WB259" s="123"/>
      <c r="WC259" s="123"/>
      <c r="WD259" s="123"/>
      <c r="WE259" s="123"/>
      <c r="WF259" s="123"/>
      <c r="WG259" s="123"/>
      <c r="WH259" s="123"/>
      <c r="WI259" s="123"/>
      <c r="WJ259" s="123"/>
      <c r="WK259" s="123"/>
      <c r="WL259" s="123"/>
      <c r="WM259" s="123"/>
      <c r="WN259" s="123"/>
      <c r="WO259" s="123"/>
      <c r="WP259" s="123"/>
      <c r="WQ259" s="123"/>
      <c r="WR259" s="123"/>
      <c r="WS259" s="123"/>
      <c r="WT259" s="123"/>
      <c r="WU259" s="123"/>
      <c r="WV259" s="123"/>
      <c r="WW259" s="123"/>
      <c r="WX259" s="123"/>
      <c r="WY259" s="123"/>
      <c r="WZ259" s="123"/>
      <c r="XA259" s="123"/>
      <c r="XB259" s="123"/>
      <c r="XC259" s="123"/>
      <c r="XD259" s="123"/>
      <c r="XE259" s="123"/>
      <c r="XF259" s="123"/>
      <c r="XG259" s="123"/>
      <c r="XH259" s="123"/>
      <c r="XI259" s="123"/>
      <c r="XJ259" s="123"/>
      <c r="XK259" s="123"/>
      <c r="XL259" s="123"/>
      <c r="XM259" s="123"/>
      <c r="XN259" s="123"/>
      <c r="XO259" s="123"/>
      <c r="XP259" s="123"/>
      <c r="XQ259" s="123"/>
      <c r="XR259" s="123"/>
      <c r="XS259" s="123"/>
      <c r="XT259" s="123"/>
      <c r="XU259" s="123"/>
      <c r="XV259" s="123"/>
      <c r="XW259" s="123"/>
      <c r="XX259" s="123"/>
      <c r="XY259" s="123"/>
      <c r="XZ259" s="123"/>
      <c r="YA259" s="123"/>
      <c r="YB259" s="123"/>
      <c r="YC259" s="123"/>
      <c r="YD259" s="123"/>
      <c r="YE259" s="123"/>
      <c r="YF259" s="123"/>
      <c r="YG259" s="123"/>
      <c r="YH259" s="123"/>
      <c r="YI259" s="123"/>
      <c r="YJ259" s="123"/>
      <c r="YK259" s="123"/>
      <c r="YL259" s="123"/>
      <c r="YM259" s="123"/>
      <c r="YN259" s="123"/>
      <c r="YO259" s="123"/>
      <c r="YP259" s="123"/>
      <c r="YQ259" s="123"/>
      <c r="YR259" s="123"/>
      <c r="YS259" s="123"/>
      <c r="YT259" s="123"/>
      <c r="YU259" s="123"/>
      <c r="YV259" s="123"/>
      <c r="YW259" s="123"/>
      <c r="YX259" s="123"/>
      <c r="YY259" s="123"/>
      <c r="YZ259" s="123"/>
      <c r="ZA259" s="123"/>
      <c r="ZB259" s="123"/>
      <c r="ZC259" s="123"/>
      <c r="ZD259" s="123"/>
      <c r="ZE259" s="123"/>
      <c r="ZF259" s="123"/>
      <c r="ZG259" s="123"/>
      <c r="ZH259" s="123"/>
      <c r="ZI259" s="123"/>
      <c r="ZJ259" s="123"/>
      <c r="ZK259" s="123"/>
      <c r="ZL259" s="123"/>
      <c r="ZM259" s="123"/>
      <c r="ZN259" s="123"/>
      <c r="ZO259" s="123"/>
      <c r="ZP259" s="123"/>
      <c r="ZQ259" s="123"/>
      <c r="ZR259" s="123"/>
      <c r="ZS259" s="123"/>
      <c r="ZT259" s="123"/>
      <c r="ZU259" s="123"/>
      <c r="ZV259" s="123"/>
      <c r="ZW259" s="123"/>
      <c r="ZX259" s="123"/>
      <c r="ZY259" s="123"/>
      <c r="ZZ259" s="123"/>
      <c r="AAA259" s="123"/>
      <c r="AAB259" s="123"/>
      <c r="AAC259" s="123"/>
      <c r="AAD259" s="123"/>
      <c r="AAE259" s="123"/>
      <c r="AAF259" s="123"/>
      <c r="AAG259" s="123"/>
      <c r="AAH259" s="123"/>
      <c r="AAI259" s="123"/>
      <c r="AAJ259" s="123"/>
      <c r="AAK259" s="123"/>
      <c r="AAL259" s="123"/>
      <c r="AAM259" s="123"/>
      <c r="AAN259" s="123"/>
      <c r="AAO259" s="123"/>
      <c r="AAP259" s="123"/>
      <c r="AAQ259" s="123"/>
      <c r="AAR259" s="123"/>
      <c r="AAS259" s="123"/>
      <c r="AAT259" s="123"/>
      <c r="AAU259" s="123"/>
      <c r="AAV259" s="123"/>
      <c r="AAW259" s="123"/>
      <c r="AAX259" s="123"/>
      <c r="AAY259" s="123"/>
      <c r="AAZ259" s="123"/>
      <c r="ABA259" s="123"/>
      <c r="ABB259" s="123"/>
      <c r="ABC259" s="123"/>
      <c r="ABD259" s="123"/>
      <c r="ABE259" s="123"/>
      <c r="ABF259" s="123"/>
      <c r="ABG259" s="123"/>
      <c r="ABH259" s="123"/>
      <c r="ABI259" s="123"/>
      <c r="ABJ259" s="123"/>
      <c r="ABK259" s="123"/>
      <c r="ABL259" s="123"/>
      <c r="ABM259" s="123"/>
      <c r="ABN259" s="123"/>
      <c r="ABO259" s="123"/>
      <c r="ABP259" s="123"/>
      <c r="ABQ259" s="123"/>
      <c r="ABR259" s="123"/>
      <c r="ABS259" s="123"/>
      <c r="ABT259" s="123"/>
      <c r="ABU259" s="123"/>
      <c r="ABV259" s="123"/>
      <c r="ABW259" s="123"/>
      <c r="ABX259" s="123"/>
      <c r="ABY259" s="123"/>
      <c r="ABZ259" s="123"/>
      <c r="ACA259" s="123"/>
      <c r="ACB259" s="123"/>
      <c r="ACC259" s="123"/>
      <c r="ACD259" s="123"/>
      <c r="ACE259" s="123"/>
      <c r="ACF259" s="123"/>
      <c r="ACG259" s="123"/>
      <c r="ACH259" s="123"/>
      <c r="ACI259" s="123"/>
      <c r="ACJ259" s="123"/>
      <c r="ACK259" s="123"/>
      <c r="ACL259" s="123"/>
      <c r="ACM259" s="123"/>
      <c r="ACN259" s="123"/>
      <c r="ACO259" s="123"/>
      <c r="ACP259" s="123"/>
      <c r="ACQ259" s="123"/>
      <c r="ACR259" s="123"/>
      <c r="ACS259" s="123"/>
      <c r="ACT259" s="123"/>
      <c r="ACU259" s="123"/>
      <c r="ACV259" s="123"/>
      <c r="ACW259" s="123"/>
      <c r="ACX259" s="123"/>
      <c r="ACY259" s="123"/>
      <c r="ACZ259" s="123"/>
      <c r="ADA259" s="123"/>
    </row>
    <row r="260" spans="1:781" s="99" customFormat="1" ht="15.6" x14ac:dyDescent="0.3">
      <c r="A260" s="64">
        <v>3</v>
      </c>
      <c r="B260" s="44" t="s">
        <v>779</v>
      </c>
      <c r="C260" s="45" t="s">
        <v>55</v>
      </c>
      <c r="D260" s="46"/>
      <c r="E260" s="46"/>
      <c r="F260" s="46"/>
      <c r="G260" s="97"/>
      <c r="H260" s="46">
        <v>1</v>
      </c>
      <c r="I260" s="46" t="s">
        <v>41</v>
      </c>
      <c r="J260" s="46" t="s">
        <v>394</v>
      </c>
      <c r="K260" s="48">
        <v>1981</v>
      </c>
      <c r="L260" s="109">
        <v>1981</v>
      </c>
      <c r="M260" s="50"/>
      <c r="N260" s="51"/>
      <c r="O260" s="51"/>
      <c r="P260" s="52" t="s">
        <v>601</v>
      </c>
      <c r="Q260" s="53"/>
      <c r="R260" s="120"/>
      <c r="S260" s="55" t="str">
        <f t="shared" si="53"/>
        <v>Cu</v>
      </c>
      <c r="T260" s="121"/>
      <c r="U260" s="121"/>
      <c r="V260" s="121"/>
      <c r="W260" s="121"/>
      <c r="X260" s="121"/>
      <c r="Y260" s="121"/>
      <c r="Z260" s="121"/>
      <c r="AA260" s="122"/>
      <c r="AB260" s="57">
        <f t="shared" si="52"/>
        <v>0</v>
      </c>
      <c r="AC260" s="57">
        <f t="shared" si="54"/>
        <v>0</v>
      </c>
      <c r="AD260" s="57">
        <f t="shared" si="55"/>
        <v>0</v>
      </c>
      <c r="AE260" s="57">
        <f t="shared" si="60"/>
        <v>0</v>
      </c>
      <c r="AF260" s="58"/>
      <c r="AG260" s="58">
        <f t="shared" si="57"/>
        <v>0</v>
      </c>
      <c r="AH260" s="58">
        <f t="shared" si="58"/>
        <v>0</v>
      </c>
      <c r="AI260" s="58">
        <f t="shared" si="59"/>
        <v>0</v>
      </c>
      <c r="AK260" s="123"/>
      <c r="AL260" s="123"/>
      <c r="AM260" s="123"/>
      <c r="AN260" s="123"/>
      <c r="AO260" s="123"/>
      <c r="AP260" s="123"/>
      <c r="AQ260" s="123"/>
      <c r="AR260" s="123"/>
      <c r="AS260" s="123"/>
      <c r="AT260" s="123"/>
      <c r="AU260" s="123"/>
      <c r="AV260" s="123"/>
      <c r="AW260" s="123"/>
      <c r="AX260" s="123"/>
      <c r="AY260" s="123"/>
      <c r="AZ260" s="123"/>
      <c r="BA260" s="123"/>
      <c r="BB260" s="123"/>
      <c r="BC260" s="123"/>
      <c r="BD260" s="123"/>
      <c r="BE260" s="123"/>
      <c r="BF260" s="123"/>
      <c r="BG260" s="123"/>
      <c r="BH260" s="123"/>
      <c r="BI260" s="123"/>
      <c r="BJ260" s="123"/>
      <c r="BK260" s="123"/>
      <c r="BL260" s="123"/>
      <c r="BM260" s="123"/>
      <c r="BN260" s="123"/>
      <c r="BO260" s="123"/>
      <c r="BP260" s="123"/>
      <c r="BQ260" s="123"/>
      <c r="BR260" s="123"/>
      <c r="BS260" s="123"/>
      <c r="BT260" s="123"/>
      <c r="BU260" s="123"/>
      <c r="BV260" s="123"/>
      <c r="BW260" s="123"/>
      <c r="BX260" s="123"/>
      <c r="BY260" s="123"/>
      <c r="BZ260" s="123"/>
      <c r="CA260" s="123"/>
      <c r="CB260" s="123"/>
      <c r="CC260" s="123"/>
      <c r="CD260" s="123"/>
      <c r="CE260" s="123"/>
      <c r="CF260" s="123"/>
      <c r="CG260" s="123"/>
      <c r="CH260" s="123"/>
      <c r="CI260" s="123"/>
      <c r="CJ260" s="123"/>
      <c r="CK260" s="123"/>
      <c r="CL260" s="123"/>
      <c r="CM260" s="123"/>
      <c r="CN260" s="123"/>
      <c r="CO260" s="123"/>
      <c r="CP260" s="123"/>
      <c r="CQ260" s="123"/>
      <c r="CR260" s="123"/>
      <c r="CS260" s="123"/>
      <c r="CT260" s="123"/>
      <c r="CU260" s="123"/>
      <c r="CV260" s="123"/>
      <c r="CW260" s="123"/>
      <c r="CX260" s="123"/>
      <c r="CY260" s="123"/>
      <c r="CZ260" s="123"/>
      <c r="DA260" s="123"/>
      <c r="DB260" s="123"/>
      <c r="DC260" s="123"/>
      <c r="DD260" s="123"/>
      <c r="DE260" s="123"/>
      <c r="DF260" s="123"/>
      <c r="DG260" s="123"/>
      <c r="DH260" s="123"/>
      <c r="DI260" s="123"/>
      <c r="DJ260" s="123"/>
      <c r="DK260" s="123"/>
      <c r="DL260" s="123"/>
      <c r="DM260" s="123"/>
      <c r="DN260" s="123"/>
      <c r="DO260" s="123"/>
      <c r="DP260" s="123"/>
      <c r="DQ260" s="123"/>
      <c r="DR260" s="123"/>
      <c r="DS260" s="123"/>
      <c r="DT260" s="123"/>
      <c r="DU260" s="123"/>
      <c r="DV260" s="123"/>
      <c r="DW260" s="123"/>
      <c r="DX260" s="123"/>
      <c r="DY260" s="123"/>
      <c r="DZ260" s="123"/>
      <c r="EA260" s="123"/>
      <c r="EB260" s="123"/>
      <c r="EC260" s="123"/>
      <c r="ED260" s="123"/>
      <c r="EE260" s="123"/>
      <c r="EF260" s="123"/>
      <c r="EG260" s="123"/>
      <c r="EH260" s="123"/>
      <c r="EI260" s="123"/>
      <c r="EJ260" s="123"/>
      <c r="EK260" s="123"/>
      <c r="EL260" s="123"/>
      <c r="EM260" s="123"/>
      <c r="EN260" s="123"/>
      <c r="EO260" s="123"/>
      <c r="EP260" s="123"/>
      <c r="EQ260" s="123"/>
      <c r="ER260" s="123"/>
      <c r="ES260" s="123"/>
      <c r="ET260" s="123"/>
      <c r="EU260" s="123"/>
      <c r="EV260" s="123"/>
      <c r="EW260" s="123"/>
      <c r="EX260" s="123"/>
      <c r="EY260" s="123"/>
      <c r="EZ260" s="123"/>
      <c r="FA260" s="123"/>
      <c r="FB260" s="123"/>
      <c r="FC260" s="123"/>
      <c r="FD260" s="123"/>
      <c r="FE260" s="123"/>
      <c r="FF260" s="123"/>
      <c r="FG260" s="123"/>
      <c r="FH260" s="123"/>
      <c r="FI260" s="123"/>
      <c r="FJ260" s="123"/>
      <c r="FK260" s="123"/>
      <c r="FL260" s="123"/>
      <c r="FM260" s="123"/>
      <c r="FN260" s="123"/>
      <c r="FO260" s="123"/>
      <c r="FP260" s="123"/>
      <c r="FQ260" s="123"/>
      <c r="FR260" s="123"/>
      <c r="FS260" s="123"/>
      <c r="FT260" s="123"/>
      <c r="FU260" s="123"/>
      <c r="FV260" s="123"/>
      <c r="FW260" s="123"/>
      <c r="FX260" s="123"/>
      <c r="FY260" s="123"/>
      <c r="FZ260" s="123"/>
      <c r="GA260" s="123"/>
      <c r="GB260" s="123"/>
      <c r="GC260" s="123"/>
      <c r="GD260" s="123"/>
      <c r="GE260" s="123"/>
      <c r="GF260" s="123"/>
      <c r="GG260" s="123"/>
      <c r="GH260" s="123"/>
      <c r="GI260" s="123"/>
      <c r="GJ260" s="123"/>
      <c r="GK260" s="123"/>
      <c r="GL260" s="123"/>
      <c r="GM260" s="123"/>
      <c r="GN260" s="123"/>
      <c r="GO260" s="123"/>
      <c r="GP260" s="123"/>
      <c r="GQ260" s="123"/>
      <c r="GR260" s="123"/>
      <c r="GS260" s="123"/>
      <c r="GT260" s="123"/>
      <c r="GU260" s="123"/>
      <c r="GV260" s="123"/>
      <c r="GW260" s="123"/>
      <c r="GX260" s="123"/>
      <c r="GY260" s="123"/>
      <c r="GZ260" s="123"/>
      <c r="HA260" s="123"/>
      <c r="HB260" s="123"/>
      <c r="HC260" s="123"/>
      <c r="HD260" s="123"/>
      <c r="HE260" s="123"/>
      <c r="HF260" s="123"/>
      <c r="HG260" s="123"/>
      <c r="HH260" s="123"/>
      <c r="HI260" s="123"/>
      <c r="HJ260" s="123"/>
      <c r="HK260" s="123"/>
      <c r="HL260" s="123"/>
      <c r="HM260" s="123"/>
      <c r="HN260" s="123"/>
      <c r="HO260" s="123"/>
      <c r="HP260" s="123"/>
      <c r="HQ260" s="123"/>
      <c r="HR260" s="123"/>
      <c r="HS260" s="123"/>
      <c r="HT260" s="123"/>
      <c r="HU260" s="123"/>
      <c r="HV260" s="123"/>
      <c r="HW260" s="123"/>
      <c r="HX260" s="123"/>
      <c r="HY260" s="123"/>
      <c r="HZ260" s="123"/>
      <c r="IA260" s="123"/>
      <c r="IB260" s="123"/>
      <c r="IC260" s="123"/>
      <c r="ID260" s="123"/>
      <c r="IE260" s="123"/>
      <c r="IF260" s="123"/>
      <c r="IG260" s="123"/>
      <c r="IH260" s="123"/>
      <c r="II260" s="123"/>
      <c r="IJ260" s="123"/>
      <c r="IK260" s="123"/>
      <c r="IL260" s="123"/>
      <c r="IM260" s="123"/>
      <c r="IN260" s="123"/>
      <c r="IO260" s="123"/>
      <c r="IP260" s="123"/>
      <c r="IQ260" s="123"/>
      <c r="IR260" s="123"/>
      <c r="IS260" s="123"/>
      <c r="IT260" s="123"/>
      <c r="IU260" s="123"/>
      <c r="IV260" s="123"/>
      <c r="IW260" s="123"/>
      <c r="IX260" s="123"/>
      <c r="IY260" s="123"/>
      <c r="IZ260" s="123"/>
      <c r="JA260" s="123"/>
      <c r="JB260" s="123"/>
      <c r="JC260" s="123"/>
      <c r="JD260" s="123"/>
      <c r="JE260" s="123"/>
      <c r="JF260" s="123"/>
      <c r="JG260" s="123"/>
      <c r="JH260" s="123"/>
      <c r="JI260" s="123"/>
      <c r="JJ260" s="123"/>
      <c r="JK260" s="123"/>
      <c r="JL260" s="123"/>
      <c r="JM260" s="123"/>
      <c r="JN260" s="123"/>
      <c r="JO260" s="123"/>
      <c r="JP260" s="123"/>
      <c r="JQ260" s="123"/>
      <c r="JR260" s="123"/>
      <c r="JS260" s="123"/>
      <c r="JT260" s="123"/>
      <c r="JU260" s="123"/>
      <c r="JV260" s="123"/>
      <c r="JW260" s="123"/>
      <c r="JX260" s="123"/>
      <c r="JY260" s="123"/>
      <c r="JZ260" s="123"/>
      <c r="KA260" s="123"/>
      <c r="KB260" s="123"/>
      <c r="KC260" s="123"/>
      <c r="KD260" s="123"/>
      <c r="KE260" s="123"/>
      <c r="KF260" s="123"/>
      <c r="KG260" s="123"/>
      <c r="KH260" s="123"/>
      <c r="KI260" s="123"/>
      <c r="KJ260" s="123"/>
      <c r="KK260" s="123"/>
      <c r="KL260" s="123"/>
      <c r="KM260" s="123"/>
      <c r="KN260" s="123"/>
      <c r="KO260" s="123"/>
      <c r="KP260" s="123"/>
      <c r="KQ260" s="123"/>
      <c r="KR260" s="123"/>
      <c r="KS260" s="123"/>
      <c r="KT260" s="123"/>
      <c r="KU260" s="123"/>
      <c r="KV260" s="123"/>
      <c r="KW260" s="123"/>
      <c r="KX260" s="123"/>
      <c r="KY260" s="123"/>
      <c r="KZ260" s="123"/>
      <c r="LA260" s="123"/>
      <c r="LB260" s="123"/>
      <c r="LC260" s="123"/>
      <c r="LD260" s="123"/>
      <c r="LE260" s="123"/>
      <c r="LF260" s="123"/>
      <c r="LG260" s="123"/>
      <c r="LH260" s="123"/>
      <c r="LI260" s="123"/>
      <c r="LJ260" s="123"/>
      <c r="LK260" s="123"/>
      <c r="LL260" s="123"/>
      <c r="LM260" s="123"/>
      <c r="LN260" s="123"/>
      <c r="LO260" s="123"/>
      <c r="LP260" s="123"/>
      <c r="LQ260" s="123"/>
      <c r="LR260" s="123"/>
      <c r="LS260" s="123"/>
      <c r="LT260" s="123"/>
      <c r="LU260" s="123"/>
      <c r="LV260" s="123"/>
      <c r="LW260" s="123"/>
      <c r="LX260" s="123"/>
      <c r="LY260" s="123"/>
      <c r="LZ260" s="123"/>
      <c r="MA260" s="123"/>
      <c r="MB260" s="123"/>
      <c r="MC260" s="123"/>
      <c r="MD260" s="123"/>
      <c r="ME260" s="123"/>
      <c r="MF260" s="123"/>
      <c r="MG260" s="123"/>
      <c r="MH260" s="123"/>
      <c r="MI260" s="123"/>
      <c r="MJ260" s="123"/>
      <c r="MK260" s="123"/>
      <c r="ML260" s="123"/>
      <c r="MM260" s="123"/>
      <c r="MN260" s="123"/>
      <c r="MO260" s="123"/>
      <c r="MP260" s="123"/>
      <c r="MQ260" s="123"/>
      <c r="MR260" s="123"/>
      <c r="MS260" s="123"/>
      <c r="MT260" s="123"/>
      <c r="MU260" s="123"/>
      <c r="MV260" s="123"/>
      <c r="MW260" s="123"/>
      <c r="MX260" s="123"/>
      <c r="MY260" s="123"/>
      <c r="MZ260" s="123"/>
      <c r="NA260" s="123"/>
      <c r="NB260" s="123"/>
      <c r="NC260" s="123"/>
      <c r="ND260" s="123"/>
      <c r="NE260" s="123"/>
      <c r="NF260" s="123"/>
      <c r="NG260" s="123"/>
      <c r="NH260" s="123"/>
      <c r="NI260" s="123"/>
      <c r="NJ260" s="123"/>
      <c r="NK260" s="123"/>
      <c r="NL260" s="123"/>
      <c r="NM260" s="123"/>
      <c r="NN260" s="123"/>
      <c r="NO260" s="123"/>
      <c r="NP260" s="123"/>
      <c r="NQ260" s="123"/>
      <c r="NR260" s="123"/>
      <c r="NS260" s="123"/>
      <c r="NT260" s="123"/>
      <c r="NU260" s="123"/>
      <c r="NV260" s="123"/>
      <c r="NW260" s="123"/>
      <c r="NX260" s="123"/>
      <c r="NY260" s="123"/>
      <c r="NZ260" s="123"/>
      <c r="OA260" s="123"/>
      <c r="OB260" s="123"/>
      <c r="OC260" s="123"/>
      <c r="OD260" s="123"/>
      <c r="OE260" s="123"/>
      <c r="OF260" s="123"/>
      <c r="OG260" s="123"/>
      <c r="OH260" s="123"/>
      <c r="OI260" s="123"/>
      <c r="OJ260" s="123"/>
      <c r="OK260" s="123"/>
      <c r="OL260" s="123"/>
      <c r="OM260" s="123"/>
      <c r="ON260" s="123"/>
      <c r="OO260" s="123"/>
      <c r="OP260" s="123"/>
      <c r="OQ260" s="123"/>
      <c r="OR260" s="123"/>
      <c r="OS260" s="123"/>
      <c r="OT260" s="123"/>
      <c r="OU260" s="123"/>
      <c r="OV260" s="123"/>
      <c r="OW260" s="123"/>
      <c r="OX260" s="123"/>
      <c r="OY260" s="123"/>
      <c r="OZ260" s="123"/>
      <c r="PA260" s="123"/>
      <c r="PB260" s="123"/>
      <c r="PC260" s="123"/>
      <c r="PD260" s="123"/>
      <c r="PE260" s="123"/>
      <c r="PF260" s="123"/>
      <c r="PG260" s="123"/>
      <c r="PH260" s="123"/>
      <c r="PI260" s="123"/>
      <c r="PJ260" s="123"/>
      <c r="PK260" s="123"/>
      <c r="PL260" s="123"/>
      <c r="PM260" s="123"/>
      <c r="PN260" s="123"/>
      <c r="PO260" s="123"/>
      <c r="PP260" s="123"/>
      <c r="PQ260" s="123"/>
      <c r="PR260" s="123"/>
      <c r="PS260" s="123"/>
      <c r="PT260" s="123"/>
      <c r="PU260" s="123"/>
      <c r="PV260" s="123"/>
      <c r="PW260" s="123"/>
      <c r="PX260" s="123"/>
      <c r="PY260" s="123"/>
      <c r="PZ260" s="123"/>
      <c r="QA260" s="123"/>
      <c r="QB260" s="123"/>
      <c r="QC260" s="123"/>
      <c r="QD260" s="123"/>
      <c r="QE260" s="123"/>
      <c r="QF260" s="123"/>
      <c r="QG260" s="123"/>
      <c r="QH260" s="123"/>
      <c r="QI260" s="123"/>
      <c r="QJ260" s="123"/>
      <c r="QK260" s="123"/>
      <c r="QL260" s="123"/>
      <c r="QM260" s="123"/>
      <c r="QN260" s="123"/>
      <c r="QO260" s="123"/>
      <c r="QP260" s="123"/>
      <c r="QQ260" s="123"/>
      <c r="QR260" s="123"/>
      <c r="QS260" s="123"/>
      <c r="QT260" s="123"/>
      <c r="QU260" s="123"/>
      <c r="QV260" s="123"/>
      <c r="QW260" s="123"/>
      <c r="QX260" s="123"/>
      <c r="QY260" s="123"/>
      <c r="QZ260" s="123"/>
      <c r="RA260" s="123"/>
      <c r="RB260" s="123"/>
      <c r="RC260" s="123"/>
      <c r="RD260" s="123"/>
      <c r="RE260" s="123"/>
      <c r="RF260" s="123"/>
      <c r="RG260" s="123"/>
      <c r="RH260" s="123"/>
      <c r="RI260" s="123"/>
      <c r="RJ260" s="123"/>
      <c r="RK260" s="123"/>
      <c r="RL260" s="123"/>
      <c r="RM260" s="123"/>
      <c r="RN260" s="123"/>
      <c r="RO260" s="123"/>
      <c r="RP260" s="123"/>
      <c r="RQ260" s="123"/>
      <c r="RR260" s="123"/>
      <c r="RS260" s="123"/>
      <c r="RT260" s="123"/>
      <c r="RU260" s="123"/>
      <c r="RV260" s="123"/>
      <c r="RW260" s="123"/>
      <c r="RX260" s="123"/>
      <c r="RY260" s="123"/>
      <c r="RZ260" s="123"/>
      <c r="SA260" s="123"/>
      <c r="SB260" s="123"/>
      <c r="SC260" s="123"/>
      <c r="SD260" s="123"/>
      <c r="SE260" s="123"/>
      <c r="SF260" s="123"/>
      <c r="SG260" s="123"/>
      <c r="SH260" s="123"/>
      <c r="SI260" s="123"/>
      <c r="SJ260" s="123"/>
      <c r="SK260" s="123"/>
      <c r="SL260" s="123"/>
      <c r="SM260" s="123"/>
      <c r="SN260" s="123"/>
      <c r="SO260" s="123"/>
      <c r="SP260" s="123"/>
      <c r="SQ260" s="123"/>
      <c r="SR260" s="123"/>
      <c r="SS260" s="123"/>
      <c r="ST260" s="123"/>
      <c r="SU260" s="123"/>
      <c r="SV260" s="123"/>
      <c r="SW260" s="123"/>
      <c r="SX260" s="123"/>
      <c r="SY260" s="123"/>
      <c r="SZ260" s="123"/>
      <c r="TA260" s="123"/>
      <c r="TB260" s="123"/>
      <c r="TC260" s="123"/>
      <c r="TD260" s="123"/>
      <c r="TE260" s="123"/>
      <c r="TF260" s="123"/>
      <c r="TG260" s="123"/>
      <c r="TH260" s="123"/>
      <c r="TI260" s="123"/>
      <c r="TJ260" s="123"/>
      <c r="TK260" s="123"/>
      <c r="TL260" s="123"/>
      <c r="TM260" s="123"/>
      <c r="TN260" s="123"/>
      <c r="TO260" s="123"/>
      <c r="TP260" s="123"/>
      <c r="TQ260" s="123"/>
      <c r="TR260" s="123"/>
      <c r="TS260" s="123"/>
      <c r="TT260" s="123"/>
      <c r="TU260" s="123"/>
      <c r="TV260" s="123"/>
      <c r="TW260" s="123"/>
      <c r="TX260" s="123"/>
      <c r="TY260" s="123"/>
      <c r="TZ260" s="123"/>
      <c r="UA260" s="123"/>
      <c r="UB260" s="123"/>
      <c r="UC260" s="123"/>
      <c r="UD260" s="123"/>
      <c r="UE260" s="123"/>
      <c r="UF260" s="123"/>
      <c r="UG260" s="123"/>
      <c r="UH260" s="123"/>
      <c r="UI260" s="123"/>
      <c r="UJ260" s="123"/>
      <c r="UK260" s="123"/>
      <c r="UL260" s="123"/>
      <c r="UM260" s="123"/>
      <c r="UN260" s="123"/>
      <c r="UO260" s="123"/>
      <c r="UP260" s="123"/>
      <c r="UQ260" s="123"/>
      <c r="UR260" s="123"/>
      <c r="US260" s="123"/>
      <c r="UT260" s="123"/>
      <c r="UU260" s="123"/>
      <c r="UV260" s="123"/>
      <c r="UW260" s="123"/>
      <c r="UX260" s="123"/>
      <c r="UY260" s="123"/>
      <c r="UZ260" s="123"/>
      <c r="VA260" s="123"/>
      <c r="VB260" s="123"/>
      <c r="VC260" s="123"/>
      <c r="VD260" s="123"/>
      <c r="VE260" s="123"/>
      <c r="VF260" s="123"/>
      <c r="VG260" s="123"/>
      <c r="VH260" s="123"/>
      <c r="VI260" s="123"/>
      <c r="VJ260" s="123"/>
      <c r="VK260" s="123"/>
      <c r="VL260" s="123"/>
      <c r="VM260" s="123"/>
      <c r="VN260" s="123"/>
      <c r="VO260" s="123"/>
      <c r="VP260" s="123"/>
      <c r="VQ260" s="123"/>
      <c r="VR260" s="123"/>
      <c r="VS260" s="123"/>
      <c r="VT260" s="123"/>
      <c r="VU260" s="123"/>
      <c r="VV260" s="123"/>
      <c r="VW260" s="123"/>
      <c r="VX260" s="123"/>
      <c r="VY260" s="123"/>
      <c r="VZ260" s="123"/>
      <c r="WA260" s="123"/>
      <c r="WB260" s="123"/>
      <c r="WC260" s="123"/>
      <c r="WD260" s="123"/>
      <c r="WE260" s="123"/>
      <c r="WF260" s="123"/>
      <c r="WG260" s="123"/>
      <c r="WH260" s="123"/>
      <c r="WI260" s="123"/>
      <c r="WJ260" s="123"/>
      <c r="WK260" s="123"/>
      <c r="WL260" s="123"/>
      <c r="WM260" s="123"/>
      <c r="WN260" s="123"/>
      <c r="WO260" s="123"/>
      <c r="WP260" s="123"/>
      <c r="WQ260" s="123"/>
      <c r="WR260" s="123"/>
      <c r="WS260" s="123"/>
      <c r="WT260" s="123"/>
      <c r="WU260" s="123"/>
      <c r="WV260" s="123"/>
      <c r="WW260" s="123"/>
      <c r="WX260" s="123"/>
      <c r="WY260" s="123"/>
      <c r="WZ260" s="123"/>
      <c r="XA260" s="123"/>
      <c r="XB260" s="123"/>
      <c r="XC260" s="123"/>
      <c r="XD260" s="123"/>
      <c r="XE260" s="123"/>
      <c r="XF260" s="123"/>
      <c r="XG260" s="123"/>
      <c r="XH260" s="123"/>
      <c r="XI260" s="123"/>
      <c r="XJ260" s="123"/>
      <c r="XK260" s="123"/>
      <c r="XL260" s="123"/>
      <c r="XM260" s="123"/>
      <c r="XN260" s="123"/>
      <c r="XO260" s="123"/>
      <c r="XP260" s="123"/>
      <c r="XQ260" s="123"/>
      <c r="XR260" s="123"/>
      <c r="XS260" s="123"/>
      <c r="XT260" s="123"/>
      <c r="XU260" s="123"/>
      <c r="XV260" s="123"/>
      <c r="XW260" s="123"/>
      <c r="XX260" s="123"/>
      <c r="XY260" s="123"/>
      <c r="XZ260" s="123"/>
      <c r="YA260" s="123"/>
      <c r="YB260" s="123"/>
      <c r="YC260" s="123"/>
      <c r="YD260" s="123"/>
      <c r="YE260" s="123"/>
      <c r="YF260" s="123"/>
      <c r="YG260" s="123"/>
      <c r="YH260" s="123"/>
      <c r="YI260" s="123"/>
      <c r="YJ260" s="123"/>
      <c r="YK260" s="123"/>
      <c r="YL260" s="123"/>
      <c r="YM260" s="123"/>
      <c r="YN260" s="123"/>
      <c r="YO260" s="123"/>
      <c r="YP260" s="123"/>
      <c r="YQ260" s="123"/>
      <c r="YR260" s="123"/>
      <c r="YS260" s="123"/>
      <c r="YT260" s="123"/>
      <c r="YU260" s="123"/>
      <c r="YV260" s="123"/>
      <c r="YW260" s="123"/>
      <c r="YX260" s="123"/>
      <c r="YY260" s="123"/>
      <c r="YZ260" s="123"/>
      <c r="ZA260" s="123"/>
      <c r="ZB260" s="123"/>
      <c r="ZC260" s="123"/>
      <c r="ZD260" s="123"/>
      <c r="ZE260" s="123"/>
      <c r="ZF260" s="123"/>
      <c r="ZG260" s="123"/>
      <c r="ZH260" s="123"/>
      <c r="ZI260" s="123"/>
      <c r="ZJ260" s="123"/>
      <c r="ZK260" s="123"/>
      <c r="ZL260" s="123"/>
      <c r="ZM260" s="123"/>
      <c r="ZN260" s="123"/>
      <c r="ZO260" s="123"/>
      <c r="ZP260" s="123"/>
      <c r="ZQ260" s="123"/>
      <c r="ZR260" s="123"/>
      <c r="ZS260" s="123"/>
      <c r="ZT260" s="123"/>
      <c r="ZU260" s="123"/>
      <c r="ZV260" s="123"/>
      <c r="ZW260" s="123"/>
      <c r="ZX260" s="123"/>
      <c r="ZY260" s="123"/>
      <c r="ZZ260" s="123"/>
      <c r="AAA260" s="123"/>
      <c r="AAB260" s="123"/>
      <c r="AAC260" s="123"/>
      <c r="AAD260" s="123"/>
      <c r="AAE260" s="123"/>
      <c r="AAF260" s="123"/>
      <c r="AAG260" s="123"/>
      <c r="AAH260" s="123"/>
      <c r="AAI260" s="123"/>
      <c r="AAJ260" s="123"/>
      <c r="AAK260" s="123"/>
      <c r="AAL260" s="123"/>
      <c r="AAM260" s="123"/>
      <c r="AAN260" s="123"/>
      <c r="AAO260" s="123"/>
      <c r="AAP260" s="123"/>
      <c r="AAQ260" s="123"/>
      <c r="AAR260" s="123"/>
      <c r="AAS260" s="123"/>
      <c r="AAT260" s="123"/>
      <c r="AAU260" s="123"/>
      <c r="AAV260" s="123"/>
      <c r="AAW260" s="123"/>
      <c r="AAX260" s="123"/>
      <c r="AAY260" s="123"/>
      <c r="AAZ260" s="123"/>
      <c r="ABA260" s="123"/>
      <c r="ABB260" s="123"/>
      <c r="ABC260" s="123"/>
      <c r="ABD260" s="123"/>
      <c r="ABE260" s="123"/>
      <c r="ABF260" s="123"/>
      <c r="ABG260" s="123"/>
      <c r="ABH260" s="123"/>
      <c r="ABI260" s="123"/>
      <c r="ABJ260" s="123"/>
      <c r="ABK260" s="123"/>
      <c r="ABL260" s="123"/>
      <c r="ABM260" s="123"/>
      <c r="ABN260" s="123"/>
      <c r="ABO260" s="123"/>
      <c r="ABP260" s="123"/>
      <c r="ABQ260" s="123"/>
      <c r="ABR260" s="123"/>
      <c r="ABS260" s="123"/>
      <c r="ABT260" s="123"/>
      <c r="ABU260" s="123"/>
      <c r="ABV260" s="123"/>
      <c r="ABW260" s="123"/>
      <c r="ABX260" s="123"/>
      <c r="ABY260" s="123"/>
      <c r="ABZ260" s="123"/>
      <c r="ACA260" s="123"/>
      <c r="ACB260" s="123"/>
      <c r="ACC260" s="123"/>
      <c r="ACD260" s="123"/>
      <c r="ACE260" s="123"/>
      <c r="ACF260" s="123"/>
      <c r="ACG260" s="123"/>
      <c r="ACH260" s="123"/>
      <c r="ACI260" s="123"/>
      <c r="ACJ260" s="123"/>
      <c r="ACK260" s="123"/>
      <c r="ACL260" s="123"/>
      <c r="ACM260" s="123"/>
      <c r="ACN260" s="123"/>
      <c r="ACO260" s="123"/>
      <c r="ACP260" s="123"/>
      <c r="ACQ260" s="123"/>
      <c r="ACR260" s="123"/>
      <c r="ACS260" s="123"/>
      <c r="ACT260" s="123"/>
      <c r="ACU260" s="123"/>
      <c r="ACV260" s="123"/>
      <c r="ACW260" s="123"/>
      <c r="ACX260" s="123"/>
      <c r="ACY260" s="123"/>
      <c r="ACZ260" s="123"/>
      <c r="ADA260" s="123"/>
    </row>
    <row r="261" spans="1:781" s="99" customFormat="1" ht="15.6" x14ac:dyDescent="0.3">
      <c r="A261" s="64">
        <v>3</v>
      </c>
      <c r="B261" s="44" t="s">
        <v>780</v>
      </c>
      <c r="C261" s="45" t="s">
        <v>55</v>
      </c>
      <c r="D261" s="46"/>
      <c r="E261" s="46"/>
      <c r="F261" s="46"/>
      <c r="G261" s="97"/>
      <c r="H261" s="46">
        <v>1</v>
      </c>
      <c r="I261" s="46" t="s">
        <v>41</v>
      </c>
      <c r="J261" s="46" t="s">
        <v>394</v>
      </c>
      <c r="K261" s="48">
        <v>1981</v>
      </c>
      <c r="L261" s="109">
        <v>1981</v>
      </c>
      <c r="M261" s="50"/>
      <c r="N261" s="51"/>
      <c r="O261" s="51"/>
      <c r="P261" s="52" t="s">
        <v>601</v>
      </c>
      <c r="Q261" s="53"/>
      <c r="R261" s="120"/>
      <c r="S261" s="55" t="str">
        <f t="shared" si="53"/>
        <v>Cu</v>
      </c>
      <c r="T261" s="121"/>
      <c r="U261" s="121"/>
      <c r="V261" s="121"/>
      <c r="W261" s="121"/>
      <c r="X261" s="121"/>
      <c r="Y261" s="121"/>
      <c r="Z261" s="121"/>
      <c r="AA261" s="122"/>
      <c r="AB261" s="57">
        <f t="shared" si="52"/>
        <v>0</v>
      </c>
      <c r="AC261" s="57">
        <f t="shared" si="54"/>
        <v>0</v>
      </c>
      <c r="AD261" s="57">
        <f t="shared" si="55"/>
        <v>0</v>
      </c>
      <c r="AE261" s="57">
        <f t="shared" si="60"/>
        <v>0</v>
      </c>
      <c r="AF261" s="58"/>
      <c r="AG261" s="58">
        <f t="shared" si="57"/>
        <v>0</v>
      </c>
      <c r="AH261" s="58">
        <f t="shared" si="58"/>
        <v>0</v>
      </c>
      <c r="AI261" s="58">
        <f t="shared" si="59"/>
        <v>0</v>
      </c>
      <c r="AK261" s="123"/>
      <c r="AL261" s="123"/>
      <c r="AM261" s="123"/>
      <c r="AN261" s="123"/>
      <c r="AO261" s="123"/>
      <c r="AP261" s="123"/>
      <c r="AQ261" s="123"/>
      <c r="AR261" s="123"/>
      <c r="AS261" s="123"/>
      <c r="AT261" s="123"/>
      <c r="AU261" s="123"/>
      <c r="AV261" s="123"/>
      <c r="AW261" s="123"/>
      <c r="AX261" s="123"/>
      <c r="AY261" s="123"/>
      <c r="AZ261" s="123"/>
      <c r="BA261" s="123"/>
      <c r="BB261" s="123"/>
      <c r="BC261" s="123"/>
      <c r="BD261" s="123"/>
      <c r="BE261" s="123"/>
      <c r="BF261" s="123"/>
      <c r="BG261" s="123"/>
      <c r="BH261" s="123"/>
      <c r="BI261" s="123"/>
      <c r="BJ261" s="123"/>
      <c r="BK261" s="123"/>
      <c r="BL261" s="123"/>
      <c r="BM261" s="123"/>
      <c r="BN261" s="123"/>
      <c r="BO261" s="123"/>
      <c r="BP261" s="123"/>
      <c r="BQ261" s="123"/>
      <c r="BR261" s="123"/>
      <c r="BS261" s="123"/>
      <c r="BT261" s="123"/>
      <c r="BU261" s="123"/>
      <c r="BV261" s="123"/>
      <c r="BW261" s="123"/>
      <c r="BX261" s="123"/>
      <c r="BY261" s="123"/>
      <c r="BZ261" s="123"/>
      <c r="CA261" s="123"/>
      <c r="CB261" s="123"/>
      <c r="CC261" s="123"/>
      <c r="CD261" s="123"/>
      <c r="CE261" s="123"/>
      <c r="CF261" s="123"/>
      <c r="CG261" s="123"/>
      <c r="CH261" s="123"/>
      <c r="CI261" s="123"/>
      <c r="CJ261" s="123"/>
      <c r="CK261" s="123"/>
      <c r="CL261" s="123"/>
      <c r="CM261" s="123"/>
      <c r="CN261" s="123"/>
      <c r="CO261" s="123"/>
      <c r="CP261" s="123"/>
      <c r="CQ261" s="123"/>
      <c r="CR261" s="123"/>
      <c r="CS261" s="123"/>
      <c r="CT261" s="123"/>
      <c r="CU261" s="123"/>
      <c r="CV261" s="123"/>
      <c r="CW261" s="123"/>
      <c r="CX261" s="123"/>
      <c r="CY261" s="123"/>
      <c r="CZ261" s="123"/>
      <c r="DA261" s="123"/>
      <c r="DB261" s="123"/>
      <c r="DC261" s="123"/>
      <c r="DD261" s="123"/>
      <c r="DE261" s="123"/>
      <c r="DF261" s="123"/>
      <c r="DG261" s="123"/>
      <c r="DH261" s="123"/>
      <c r="DI261" s="123"/>
      <c r="DJ261" s="123"/>
      <c r="DK261" s="123"/>
      <c r="DL261" s="123"/>
      <c r="DM261" s="123"/>
      <c r="DN261" s="123"/>
      <c r="DO261" s="123"/>
      <c r="DP261" s="123"/>
      <c r="DQ261" s="123"/>
      <c r="DR261" s="123"/>
      <c r="DS261" s="123"/>
      <c r="DT261" s="123"/>
      <c r="DU261" s="123"/>
      <c r="DV261" s="123"/>
      <c r="DW261" s="123"/>
      <c r="DX261" s="123"/>
      <c r="DY261" s="123"/>
      <c r="DZ261" s="123"/>
      <c r="EA261" s="123"/>
      <c r="EB261" s="123"/>
      <c r="EC261" s="123"/>
      <c r="ED261" s="123"/>
      <c r="EE261" s="123"/>
      <c r="EF261" s="123"/>
      <c r="EG261" s="123"/>
      <c r="EH261" s="123"/>
      <c r="EI261" s="123"/>
      <c r="EJ261" s="123"/>
      <c r="EK261" s="123"/>
      <c r="EL261" s="123"/>
      <c r="EM261" s="123"/>
      <c r="EN261" s="123"/>
      <c r="EO261" s="123"/>
      <c r="EP261" s="123"/>
      <c r="EQ261" s="123"/>
      <c r="ER261" s="123"/>
      <c r="ES261" s="123"/>
      <c r="ET261" s="123"/>
      <c r="EU261" s="123"/>
      <c r="EV261" s="123"/>
      <c r="EW261" s="123"/>
      <c r="EX261" s="123"/>
      <c r="EY261" s="123"/>
      <c r="EZ261" s="123"/>
      <c r="FA261" s="123"/>
      <c r="FB261" s="123"/>
      <c r="FC261" s="123"/>
      <c r="FD261" s="123"/>
      <c r="FE261" s="123"/>
      <c r="FF261" s="123"/>
      <c r="FG261" s="123"/>
      <c r="FH261" s="123"/>
      <c r="FI261" s="123"/>
      <c r="FJ261" s="123"/>
      <c r="FK261" s="123"/>
      <c r="FL261" s="123"/>
      <c r="FM261" s="123"/>
      <c r="FN261" s="123"/>
      <c r="FO261" s="123"/>
      <c r="FP261" s="123"/>
      <c r="FQ261" s="123"/>
      <c r="FR261" s="123"/>
      <c r="FS261" s="123"/>
      <c r="FT261" s="123"/>
      <c r="FU261" s="123"/>
      <c r="FV261" s="123"/>
      <c r="FW261" s="123"/>
      <c r="FX261" s="123"/>
      <c r="FY261" s="123"/>
      <c r="FZ261" s="123"/>
      <c r="GA261" s="123"/>
      <c r="GB261" s="123"/>
      <c r="GC261" s="123"/>
      <c r="GD261" s="123"/>
      <c r="GE261" s="123"/>
      <c r="GF261" s="123"/>
      <c r="GG261" s="123"/>
      <c r="GH261" s="123"/>
      <c r="GI261" s="123"/>
      <c r="GJ261" s="123"/>
      <c r="GK261" s="123"/>
      <c r="GL261" s="123"/>
      <c r="GM261" s="123"/>
      <c r="GN261" s="123"/>
      <c r="GO261" s="123"/>
      <c r="GP261" s="123"/>
      <c r="GQ261" s="123"/>
      <c r="GR261" s="123"/>
      <c r="GS261" s="123"/>
      <c r="GT261" s="123"/>
      <c r="GU261" s="123"/>
      <c r="GV261" s="123"/>
      <c r="GW261" s="123"/>
      <c r="GX261" s="123"/>
      <c r="GY261" s="123"/>
      <c r="GZ261" s="123"/>
      <c r="HA261" s="123"/>
      <c r="HB261" s="123"/>
      <c r="HC261" s="123"/>
      <c r="HD261" s="123"/>
      <c r="HE261" s="123"/>
      <c r="HF261" s="123"/>
      <c r="HG261" s="123"/>
      <c r="HH261" s="123"/>
      <c r="HI261" s="123"/>
      <c r="HJ261" s="123"/>
      <c r="HK261" s="123"/>
      <c r="HL261" s="123"/>
      <c r="HM261" s="123"/>
      <c r="HN261" s="123"/>
      <c r="HO261" s="123"/>
      <c r="HP261" s="123"/>
      <c r="HQ261" s="123"/>
      <c r="HR261" s="123"/>
      <c r="HS261" s="123"/>
      <c r="HT261" s="123"/>
      <c r="HU261" s="123"/>
      <c r="HV261" s="123"/>
      <c r="HW261" s="123"/>
      <c r="HX261" s="123"/>
      <c r="HY261" s="123"/>
      <c r="HZ261" s="123"/>
      <c r="IA261" s="123"/>
      <c r="IB261" s="123"/>
      <c r="IC261" s="123"/>
      <c r="ID261" s="123"/>
      <c r="IE261" s="123"/>
      <c r="IF261" s="123"/>
      <c r="IG261" s="123"/>
      <c r="IH261" s="123"/>
      <c r="II261" s="123"/>
      <c r="IJ261" s="123"/>
      <c r="IK261" s="123"/>
      <c r="IL261" s="123"/>
      <c r="IM261" s="123"/>
      <c r="IN261" s="123"/>
      <c r="IO261" s="123"/>
      <c r="IP261" s="123"/>
      <c r="IQ261" s="123"/>
      <c r="IR261" s="123"/>
      <c r="IS261" s="123"/>
      <c r="IT261" s="123"/>
      <c r="IU261" s="123"/>
      <c r="IV261" s="123"/>
      <c r="IW261" s="123"/>
      <c r="IX261" s="123"/>
      <c r="IY261" s="123"/>
      <c r="IZ261" s="123"/>
      <c r="JA261" s="123"/>
      <c r="JB261" s="123"/>
      <c r="JC261" s="123"/>
      <c r="JD261" s="123"/>
      <c r="JE261" s="123"/>
      <c r="JF261" s="123"/>
      <c r="JG261" s="123"/>
      <c r="JH261" s="123"/>
      <c r="JI261" s="123"/>
      <c r="JJ261" s="123"/>
      <c r="JK261" s="123"/>
      <c r="JL261" s="123"/>
      <c r="JM261" s="123"/>
      <c r="JN261" s="123"/>
      <c r="JO261" s="123"/>
      <c r="JP261" s="123"/>
      <c r="JQ261" s="123"/>
      <c r="JR261" s="123"/>
      <c r="JS261" s="123"/>
      <c r="JT261" s="123"/>
      <c r="JU261" s="123"/>
      <c r="JV261" s="123"/>
      <c r="JW261" s="123"/>
      <c r="JX261" s="123"/>
      <c r="JY261" s="123"/>
      <c r="JZ261" s="123"/>
      <c r="KA261" s="123"/>
      <c r="KB261" s="123"/>
      <c r="KC261" s="123"/>
      <c r="KD261" s="123"/>
      <c r="KE261" s="123"/>
      <c r="KF261" s="123"/>
      <c r="KG261" s="123"/>
      <c r="KH261" s="123"/>
      <c r="KI261" s="123"/>
      <c r="KJ261" s="123"/>
      <c r="KK261" s="123"/>
      <c r="KL261" s="123"/>
      <c r="KM261" s="123"/>
      <c r="KN261" s="123"/>
      <c r="KO261" s="123"/>
      <c r="KP261" s="123"/>
      <c r="KQ261" s="123"/>
      <c r="KR261" s="123"/>
      <c r="KS261" s="123"/>
      <c r="KT261" s="123"/>
      <c r="KU261" s="123"/>
      <c r="KV261" s="123"/>
      <c r="KW261" s="123"/>
      <c r="KX261" s="123"/>
      <c r="KY261" s="123"/>
      <c r="KZ261" s="123"/>
      <c r="LA261" s="123"/>
      <c r="LB261" s="123"/>
      <c r="LC261" s="123"/>
      <c r="LD261" s="123"/>
      <c r="LE261" s="123"/>
      <c r="LF261" s="123"/>
      <c r="LG261" s="123"/>
      <c r="LH261" s="123"/>
      <c r="LI261" s="123"/>
      <c r="LJ261" s="123"/>
      <c r="LK261" s="123"/>
      <c r="LL261" s="123"/>
      <c r="LM261" s="123"/>
      <c r="LN261" s="123"/>
      <c r="LO261" s="123"/>
      <c r="LP261" s="123"/>
      <c r="LQ261" s="123"/>
      <c r="LR261" s="123"/>
      <c r="LS261" s="123"/>
      <c r="LT261" s="123"/>
      <c r="LU261" s="123"/>
      <c r="LV261" s="123"/>
      <c r="LW261" s="123"/>
      <c r="LX261" s="123"/>
      <c r="LY261" s="123"/>
      <c r="LZ261" s="123"/>
      <c r="MA261" s="123"/>
      <c r="MB261" s="123"/>
      <c r="MC261" s="123"/>
      <c r="MD261" s="123"/>
      <c r="ME261" s="123"/>
      <c r="MF261" s="123"/>
      <c r="MG261" s="123"/>
      <c r="MH261" s="123"/>
      <c r="MI261" s="123"/>
      <c r="MJ261" s="123"/>
      <c r="MK261" s="123"/>
      <c r="ML261" s="123"/>
      <c r="MM261" s="123"/>
      <c r="MN261" s="123"/>
      <c r="MO261" s="123"/>
      <c r="MP261" s="123"/>
      <c r="MQ261" s="123"/>
      <c r="MR261" s="123"/>
      <c r="MS261" s="123"/>
      <c r="MT261" s="123"/>
      <c r="MU261" s="123"/>
      <c r="MV261" s="123"/>
      <c r="MW261" s="123"/>
      <c r="MX261" s="123"/>
      <c r="MY261" s="123"/>
      <c r="MZ261" s="123"/>
      <c r="NA261" s="123"/>
      <c r="NB261" s="123"/>
      <c r="NC261" s="123"/>
      <c r="ND261" s="123"/>
      <c r="NE261" s="123"/>
      <c r="NF261" s="123"/>
      <c r="NG261" s="123"/>
      <c r="NH261" s="123"/>
      <c r="NI261" s="123"/>
      <c r="NJ261" s="123"/>
      <c r="NK261" s="123"/>
      <c r="NL261" s="123"/>
      <c r="NM261" s="123"/>
      <c r="NN261" s="123"/>
      <c r="NO261" s="123"/>
      <c r="NP261" s="123"/>
      <c r="NQ261" s="123"/>
      <c r="NR261" s="123"/>
      <c r="NS261" s="123"/>
      <c r="NT261" s="123"/>
      <c r="NU261" s="123"/>
      <c r="NV261" s="123"/>
      <c r="NW261" s="123"/>
      <c r="NX261" s="123"/>
      <c r="NY261" s="123"/>
      <c r="NZ261" s="123"/>
      <c r="OA261" s="123"/>
      <c r="OB261" s="123"/>
      <c r="OC261" s="123"/>
      <c r="OD261" s="123"/>
      <c r="OE261" s="123"/>
      <c r="OF261" s="123"/>
      <c r="OG261" s="123"/>
      <c r="OH261" s="123"/>
      <c r="OI261" s="123"/>
      <c r="OJ261" s="123"/>
      <c r="OK261" s="123"/>
      <c r="OL261" s="123"/>
      <c r="OM261" s="123"/>
      <c r="ON261" s="123"/>
      <c r="OO261" s="123"/>
      <c r="OP261" s="123"/>
      <c r="OQ261" s="123"/>
      <c r="OR261" s="123"/>
      <c r="OS261" s="123"/>
      <c r="OT261" s="123"/>
      <c r="OU261" s="123"/>
      <c r="OV261" s="123"/>
      <c r="OW261" s="123"/>
      <c r="OX261" s="123"/>
      <c r="OY261" s="123"/>
      <c r="OZ261" s="123"/>
      <c r="PA261" s="123"/>
      <c r="PB261" s="123"/>
      <c r="PC261" s="123"/>
      <c r="PD261" s="123"/>
      <c r="PE261" s="123"/>
      <c r="PF261" s="123"/>
      <c r="PG261" s="123"/>
      <c r="PH261" s="123"/>
      <c r="PI261" s="123"/>
      <c r="PJ261" s="123"/>
      <c r="PK261" s="123"/>
      <c r="PL261" s="123"/>
      <c r="PM261" s="123"/>
      <c r="PN261" s="123"/>
      <c r="PO261" s="123"/>
      <c r="PP261" s="123"/>
      <c r="PQ261" s="123"/>
      <c r="PR261" s="123"/>
      <c r="PS261" s="123"/>
      <c r="PT261" s="123"/>
      <c r="PU261" s="123"/>
      <c r="PV261" s="123"/>
      <c r="PW261" s="123"/>
      <c r="PX261" s="123"/>
      <c r="PY261" s="123"/>
      <c r="PZ261" s="123"/>
      <c r="QA261" s="123"/>
      <c r="QB261" s="123"/>
      <c r="QC261" s="123"/>
      <c r="QD261" s="123"/>
      <c r="QE261" s="123"/>
      <c r="QF261" s="123"/>
      <c r="QG261" s="123"/>
      <c r="QH261" s="123"/>
      <c r="QI261" s="123"/>
      <c r="QJ261" s="123"/>
      <c r="QK261" s="123"/>
      <c r="QL261" s="123"/>
      <c r="QM261" s="123"/>
      <c r="QN261" s="123"/>
      <c r="QO261" s="123"/>
      <c r="QP261" s="123"/>
      <c r="QQ261" s="123"/>
      <c r="QR261" s="123"/>
      <c r="QS261" s="123"/>
      <c r="QT261" s="123"/>
      <c r="QU261" s="123"/>
      <c r="QV261" s="123"/>
      <c r="QW261" s="123"/>
      <c r="QX261" s="123"/>
      <c r="QY261" s="123"/>
      <c r="QZ261" s="123"/>
      <c r="RA261" s="123"/>
      <c r="RB261" s="123"/>
      <c r="RC261" s="123"/>
      <c r="RD261" s="123"/>
      <c r="RE261" s="123"/>
      <c r="RF261" s="123"/>
      <c r="RG261" s="123"/>
      <c r="RH261" s="123"/>
      <c r="RI261" s="123"/>
      <c r="RJ261" s="123"/>
      <c r="RK261" s="123"/>
      <c r="RL261" s="123"/>
      <c r="RM261" s="123"/>
      <c r="RN261" s="123"/>
      <c r="RO261" s="123"/>
      <c r="RP261" s="123"/>
      <c r="RQ261" s="123"/>
      <c r="RR261" s="123"/>
      <c r="RS261" s="123"/>
      <c r="RT261" s="123"/>
      <c r="RU261" s="123"/>
      <c r="RV261" s="123"/>
      <c r="RW261" s="123"/>
      <c r="RX261" s="123"/>
      <c r="RY261" s="123"/>
      <c r="RZ261" s="123"/>
      <c r="SA261" s="123"/>
      <c r="SB261" s="123"/>
      <c r="SC261" s="123"/>
      <c r="SD261" s="123"/>
      <c r="SE261" s="123"/>
      <c r="SF261" s="123"/>
      <c r="SG261" s="123"/>
      <c r="SH261" s="123"/>
      <c r="SI261" s="123"/>
      <c r="SJ261" s="123"/>
      <c r="SK261" s="123"/>
      <c r="SL261" s="123"/>
      <c r="SM261" s="123"/>
      <c r="SN261" s="123"/>
      <c r="SO261" s="123"/>
      <c r="SP261" s="123"/>
      <c r="SQ261" s="123"/>
      <c r="SR261" s="123"/>
      <c r="SS261" s="123"/>
      <c r="ST261" s="123"/>
      <c r="SU261" s="123"/>
      <c r="SV261" s="123"/>
      <c r="SW261" s="123"/>
      <c r="SX261" s="123"/>
      <c r="SY261" s="123"/>
      <c r="SZ261" s="123"/>
      <c r="TA261" s="123"/>
      <c r="TB261" s="123"/>
      <c r="TC261" s="123"/>
      <c r="TD261" s="123"/>
      <c r="TE261" s="123"/>
      <c r="TF261" s="123"/>
      <c r="TG261" s="123"/>
      <c r="TH261" s="123"/>
      <c r="TI261" s="123"/>
      <c r="TJ261" s="123"/>
      <c r="TK261" s="123"/>
      <c r="TL261" s="123"/>
      <c r="TM261" s="123"/>
      <c r="TN261" s="123"/>
      <c r="TO261" s="123"/>
      <c r="TP261" s="123"/>
      <c r="TQ261" s="123"/>
      <c r="TR261" s="123"/>
      <c r="TS261" s="123"/>
      <c r="TT261" s="123"/>
      <c r="TU261" s="123"/>
      <c r="TV261" s="123"/>
      <c r="TW261" s="123"/>
      <c r="TX261" s="123"/>
      <c r="TY261" s="123"/>
      <c r="TZ261" s="123"/>
      <c r="UA261" s="123"/>
      <c r="UB261" s="123"/>
      <c r="UC261" s="123"/>
      <c r="UD261" s="123"/>
      <c r="UE261" s="123"/>
      <c r="UF261" s="123"/>
      <c r="UG261" s="123"/>
      <c r="UH261" s="123"/>
      <c r="UI261" s="123"/>
      <c r="UJ261" s="123"/>
      <c r="UK261" s="123"/>
      <c r="UL261" s="123"/>
      <c r="UM261" s="123"/>
      <c r="UN261" s="123"/>
      <c r="UO261" s="123"/>
      <c r="UP261" s="123"/>
      <c r="UQ261" s="123"/>
      <c r="UR261" s="123"/>
      <c r="US261" s="123"/>
      <c r="UT261" s="123"/>
      <c r="UU261" s="123"/>
      <c r="UV261" s="123"/>
      <c r="UW261" s="123"/>
      <c r="UX261" s="123"/>
      <c r="UY261" s="123"/>
      <c r="UZ261" s="123"/>
      <c r="VA261" s="123"/>
      <c r="VB261" s="123"/>
      <c r="VC261" s="123"/>
      <c r="VD261" s="123"/>
      <c r="VE261" s="123"/>
      <c r="VF261" s="123"/>
      <c r="VG261" s="123"/>
      <c r="VH261" s="123"/>
      <c r="VI261" s="123"/>
      <c r="VJ261" s="123"/>
      <c r="VK261" s="123"/>
      <c r="VL261" s="123"/>
      <c r="VM261" s="123"/>
      <c r="VN261" s="123"/>
      <c r="VO261" s="123"/>
      <c r="VP261" s="123"/>
      <c r="VQ261" s="123"/>
      <c r="VR261" s="123"/>
      <c r="VS261" s="123"/>
      <c r="VT261" s="123"/>
      <c r="VU261" s="123"/>
      <c r="VV261" s="123"/>
      <c r="VW261" s="123"/>
      <c r="VX261" s="123"/>
      <c r="VY261" s="123"/>
      <c r="VZ261" s="123"/>
      <c r="WA261" s="123"/>
      <c r="WB261" s="123"/>
      <c r="WC261" s="123"/>
      <c r="WD261" s="123"/>
      <c r="WE261" s="123"/>
      <c r="WF261" s="123"/>
      <c r="WG261" s="123"/>
      <c r="WH261" s="123"/>
      <c r="WI261" s="123"/>
      <c r="WJ261" s="123"/>
      <c r="WK261" s="123"/>
      <c r="WL261" s="123"/>
      <c r="WM261" s="123"/>
      <c r="WN261" s="123"/>
      <c r="WO261" s="123"/>
      <c r="WP261" s="123"/>
      <c r="WQ261" s="123"/>
      <c r="WR261" s="123"/>
      <c r="WS261" s="123"/>
      <c r="WT261" s="123"/>
      <c r="WU261" s="123"/>
      <c r="WV261" s="123"/>
      <c r="WW261" s="123"/>
      <c r="WX261" s="123"/>
      <c r="WY261" s="123"/>
      <c r="WZ261" s="123"/>
      <c r="XA261" s="123"/>
      <c r="XB261" s="123"/>
      <c r="XC261" s="123"/>
      <c r="XD261" s="123"/>
      <c r="XE261" s="123"/>
      <c r="XF261" s="123"/>
      <c r="XG261" s="123"/>
      <c r="XH261" s="123"/>
      <c r="XI261" s="123"/>
      <c r="XJ261" s="123"/>
      <c r="XK261" s="123"/>
      <c r="XL261" s="123"/>
      <c r="XM261" s="123"/>
      <c r="XN261" s="123"/>
      <c r="XO261" s="123"/>
      <c r="XP261" s="123"/>
      <c r="XQ261" s="123"/>
      <c r="XR261" s="123"/>
      <c r="XS261" s="123"/>
      <c r="XT261" s="123"/>
      <c r="XU261" s="123"/>
      <c r="XV261" s="123"/>
      <c r="XW261" s="123"/>
      <c r="XX261" s="123"/>
      <c r="XY261" s="123"/>
      <c r="XZ261" s="123"/>
      <c r="YA261" s="123"/>
      <c r="YB261" s="123"/>
      <c r="YC261" s="123"/>
      <c r="YD261" s="123"/>
      <c r="YE261" s="123"/>
      <c r="YF261" s="123"/>
      <c r="YG261" s="123"/>
      <c r="YH261" s="123"/>
      <c r="YI261" s="123"/>
      <c r="YJ261" s="123"/>
      <c r="YK261" s="123"/>
      <c r="YL261" s="123"/>
      <c r="YM261" s="123"/>
      <c r="YN261" s="123"/>
      <c r="YO261" s="123"/>
      <c r="YP261" s="123"/>
      <c r="YQ261" s="123"/>
      <c r="YR261" s="123"/>
      <c r="YS261" s="123"/>
      <c r="YT261" s="123"/>
      <c r="YU261" s="123"/>
      <c r="YV261" s="123"/>
      <c r="YW261" s="123"/>
      <c r="YX261" s="123"/>
      <c r="YY261" s="123"/>
      <c r="YZ261" s="123"/>
      <c r="ZA261" s="123"/>
      <c r="ZB261" s="123"/>
      <c r="ZC261" s="123"/>
      <c r="ZD261" s="123"/>
      <c r="ZE261" s="123"/>
      <c r="ZF261" s="123"/>
      <c r="ZG261" s="123"/>
      <c r="ZH261" s="123"/>
      <c r="ZI261" s="123"/>
      <c r="ZJ261" s="123"/>
      <c r="ZK261" s="123"/>
      <c r="ZL261" s="123"/>
      <c r="ZM261" s="123"/>
      <c r="ZN261" s="123"/>
      <c r="ZO261" s="123"/>
      <c r="ZP261" s="123"/>
      <c r="ZQ261" s="123"/>
      <c r="ZR261" s="123"/>
      <c r="ZS261" s="123"/>
      <c r="ZT261" s="123"/>
      <c r="ZU261" s="123"/>
      <c r="ZV261" s="123"/>
      <c r="ZW261" s="123"/>
      <c r="ZX261" s="123"/>
      <c r="ZY261" s="123"/>
      <c r="ZZ261" s="123"/>
      <c r="AAA261" s="123"/>
      <c r="AAB261" s="123"/>
      <c r="AAC261" s="123"/>
      <c r="AAD261" s="123"/>
      <c r="AAE261" s="123"/>
      <c r="AAF261" s="123"/>
      <c r="AAG261" s="123"/>
      <c r="AAH261" s="123"/>
      <c r="AAI261" s="123"/>
      <c r="AAJ261" s="123"/>
      <c r="AAK261" s="123"/>
      <c r="AAL261" s="123"/>
      <c r="AAM261" s="123"/>
      <c r="AAN261" s="123"/>
      <c r="AAO261" s="123"/>
      <c r="AAP261" s="123"/>
      <c r="AAQ261" s="123"/>
      <c r="AAR261" s="123"/>
      <c r="AAS261" s="123"/>
      <c r="AAT261" s="123"/>
      <c r="AAU261" s="123"/>
      <c r="AAV261" s="123"/>
      <c r="AAW261" s="123"/>
      <c r="AAX261" s="123"/>
      <c r="AAY261" s="123"/>
      <c r="AAZ261" s="123"/>
      <c r="ABA261" s="123"/>
      <c r="ABB261" s="123"/>
      <c r="ABC261" s="123"/>
      <c r="ABD261" s="123"/>
      <c r="ABE261" s="123"/>
      <c r="ABF261" s="123"/>
      <c r="ABG261" s="123"/>
      <c r="ABH261" s="123"/>
      <c r="ABI261" s="123"/>
      <c r="ABJ261" s="123"/>
      <c r="ABK261" s="123"/>
      <c r="ABL261" s="123"/>
      <c r="ABM261" s="123"/>
      <c r="ABN261" s="123"/>
      <c r="ABO261" s="123"/>
      <c r="ABP261" s="123"/>
      <c r="ABQ261" s="123"/>
      <c r="ABR261" s="123"/>
      <c r="ABS261" s="123"/>
      <c r="ABT261" s="123"/>
      <c r="ABU261" s="123"/>
      <c r="ABV261" s="123"/>
      <c r="ABW261" s="123"/>
      <c r="ABX261" s="123"/>
      <c r="ABY261" s="123"/>
      <c r="ABZ261" s="123"/>
      <c r="ACA261" s="123"/>
      <c r="ACB261" s="123"/>
      <c r="ACC261" s="123"/>
      <c r="ACD261" s="123"/>
      <c r="ACE261" s="123"/>
      <c r="ACF261" s="123"/>
      <c r="ACG261" s="123"/>
      <c r="ACH261" s="123"/>
      <c r="ACI261" s="123"/>
      <c r="ACJ261" s="123"/>
      <c r="ACK261" s="123"/>
      <c r="ACL261" s="123"/>
      <c r="ACM261" s="123"/>
      <c r="ACN261" s="123"/>
      <c r="ACO261" s="123"/>
      <c r="ACP261" s="123"/>
      <c r="ACQ261" s="123"/>
      <c r="ACR261" s="123"/>
      <c r="ACS261" s="123"/>
      <c r="ACT261" s="123"/>
      <c r="ACU261" s="123"/>
      <c r="ACV261" s="123"/>
      <c r="ACW261" s="123"/>
      <c r="ACX261" s="123"/>
      <c r="ACY261" s="123"/>
      <c r="ACZ261" s="123"/>
      <c r="ADA261" s="123"/>
    </row>
    <row r="262" spans="1:781" s="99" customFormat="1" ht="28.8" customHeight="1" x14ac:dyDescent="0.3">
      <c r="A262" s="59">
        <v>1</v>
      </c>
      <c r="B262" s="44" t="s">
        <v>781</v>
      </c>
      <c r="C262" s="45" t="s">
        <v>55</v>
      </c>
      <c r="D262" s="46" t="s">
        <v>212</v>
      </c>
      <c r="E262" s="46" t="s">
        <v>411</v>
      </c>
      <c r="F262" s="46">
        <v>66</v>
      </c>
      <c r="G262" s="97">
        <v>2500000</v>
      </c>
      <c r="H262" s="46">
        <v>1</v>
      </c>
      <c r="I262" s="46" t="s">
        <v>41</v>
      </c>
      <c r="J262" s="46" t="s">
        <v>95</v>
      </c>
      <c r="K262" s="48">
        <v>1980</v>
      </c>
      <c r="L262" s="49">
        <v>29507</v>
      </c>
      <c r="M262" s="50">
        <v>2000000</v>
      </c>
      <c r="N262" s="51">
        <v>8</v>
      </c>
      <c r="O262" s="51"/>
      <c r="P262" s="52" t="s">
        <v>536</v>
      </c>
      <c r="Q262" s="53" t="s">
        <v>782</v>
      </c>
      <c r="R262" s="54" t="s">
        <v>327</v>
      </c>
      <c r="S262" s="55" t="str">
        <f t="shared" si="53"/>
        <v>Cu</v>
      </c>
      <c r="T262" s="56">
        <v>1300</v>
      </c>
      <c r="U262" s="56">
        <v>0.53</v>
      </c>
      <c r="V262" s="56"/>
      <c r="W262" s="56">
        <v>0.53</v>
      </c>
      <c r="X262" s="56">
        <v>1967</v>
      </c>
      <c r="Y262" s="56">
        <v>100</v>
      </c>
      <c r="Z262" s="56" t="s">
        <v>328</v>
      </c>
      <c r="AA262" s="12"/>
      <c r="AB262" s="57">
        <f t="shared" si="52"/>
        <v>1.0544891448251208</v>
      </c>
      <c r="AC262" s="57">
        <f t="shared" si="54"/>
        <v>0.20512820512820512</v>
      </c>
      <c r="AD262" s="57">
        <f t="shared" si="55"/>
        <v>0</v>
      </c>
      <c r="AE262" s="57">
        <f t="shared" si="60"/>
        <v>1.2596173499533259</v>
      </c>
      <c r="AF262" s="58"/>
      <c r="AG262" s="58">
        <f t="shared" si="57"/>
        <v>1.2596173499533259</v>
      </c>
      <c r="AH262" s="58">
        <f t="shared" si="58"/>
        <v>0</v>
      </c>
      <c r="AI262" s="58">
        <f t="shared" si="59"/>
        <v>0</v>
      </c>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c r="CV262" s="12"/>
      <c r="CW262" s="12"/>
      <c r="CX262" s="12"/>
      <c r="CY262" s="12"/>
      <c r="CZ262" s="12"/>
      <c r="DA262" s="12"/>
      <c r="DB262" s="12"/>
      <c r="DC262" s="12"/>
      <c r="DD262" s="12"/>
      <c r="DE262" s="12"/>
      <c r="DF262" s="12"/>
      <c r="DG262" s="12"/>
      <c r="DH262" s="12"/>
      <c r="DI262" s="12"/>
      <c r="DJ262" s="12"/>
      <c r="DK262" s="12"/>
      <c r="DL262" s="12"/>
      <c r="DM262" s="12"/>
      <c r="DN262" s="12"/>
      <c r="DO262" s="12"/>
      <c r="DP262" s="12"/>
      <c r="DQ262" s="12"/>
      <c r="DR262" s="12"/>
      <c r="DS262" s="12"/>
      <c r="DT262" s="12"/>
      <c r="DU262" s="12"/>
      <c r="DV262" s="12"/>
      <c r="DW262" s="12"/>
      <c r="DX262" s="12"/>
      <c r="DY262" s="12"/>
      <c r="DZ262" s="12"/>
      <c r="EA262" s="12"/>
      <c r="EB262" s="12"/>
      <c r="EC262" s="12"/>
      <c r="ED262" s="12"/>
      <c r="EE262" s="12"/>
      <c r="EF262" s="12"/>
      <c r="EG262" s="12"/>
      <c r="EH262" s="12"/>
      <c r="EI262" s="12"/>
      <c r="EJ262" s="12"/>
      <c r="EK262" s="12"/>
      <c r="EL262" s="12"/>
      <c r="EM262" s="12"/>
      <c r="EN262" s="12"/>
      <c r="EO262" s="12"/>
      <c r="EP262" s="12"/>
      <c r="EQ262" s="12"/>
      <c r="ER262" s="12"/>
      <c r="ES262" s="12"/>
      <c r="ET262" s="12"/>
      <c r="EU262" s="12"/>
      <c r="EV262" s="12"/>
      <c r="EW262" s="12"/>
      <c r="EX262" s="12"/>
      <c r="EY262" s="12"/>
      <c r="EZ262" s="12"/>
      <c r="FA262" s="12"/>
      <c r="FB262" s="12"/>
      <c r="FC262" s="12"/>
      <c r="FD262" s="12"/>
      <c r="FE262" s="12"/>
      <c r="FF262" s="12"/>
      <c r="FG262" s="12"/>
      <c r="FH262" s="12"/>
      <c r="FI262" s="12"/>
      <c r="FJ262" s="12"/>
      <c r="FK262" s="12"/>
      <c r="FL262" s="12"/>
      <c r="FM262" s="12"/>
      <c r="FN262" s="12"/>
      <c r="FO262" s="12"/>
      <c r="FP262" s="12"/>
      <c r="FQ262" s="12"/>
      <c r="FR262" s="12"/>
      <c r="FS262" s="12"/>
      <c r="FT262" s="12"/>
      <c r="FU262" s="12"/>
      <c r="FV262" s="12"/>
      <c r="FW262" s="12"/>
      <c r="FX262" s="12"/>
      <c r="FY262" s="12"/>
      <c r="FZ262" s="12"/>
      <c r="GA262" s="12"/>
      <c r="GB262" s="12"/>
      <c r="GC262" s="12"/>
      <c r="GD262" s="12"/>
      <c r="GE262" s="12"/>
      <c r="GF262" s="12"/>
      <c r="GG262" s="12"/>
      <c r="GH262" s="12"/>
      <c r="GI262" s="12"/>
      <c r="GJ262" s="12"/>
      <c r="GK262" s="12"/>
      <c r="GL262" s="12"/>
      <c r="GM262" s="12"/>
      <c r="GN262" s="12"/>
      <c r="GO262" s="12"/>
      <c r="GP262" s="12"/>
      <c r="GQ262" s="12"/>
      <c r="GR262" s="12"/>
      <c r="GS262" s="12"/>
      <c r="GT262" s="12"/>
      <c r="GU262" s="12"/>
      <c r="GV262" s="12"/>
      <c r="GW262" s="12"/>
      <c r="GX262" s="12"/>
      <c r="GY262" s="12"/>
      <c r="GZ262" s="12"/>
      <c r="HA262" s="12"/>
      <c r="HB262" s="12"/>
      <c r="HC262" s="12"/>
      <c r="HD262" s="12"/>
      <c r="HE262" s="12"/>
      <c r="HF262" s="12"/>
      <c r="HG262" s="12"/>
      <c r="HH262" s="12"/>
      <c r="HI262" s="12"/>
      <c r="HJ262" s="12"/>
      <c r="HK262" s="12"/>
      <c r="HL262" s="12"/>
      <c r="HM262" s="12"/>
      <c r="HN262" s="12"/>
      <c r="HO262" s="12"/>
      <c r="HP262" s="12"/>
      <c r="HQ262" s="12"/>
      <c r="HR262" s="12"/>
      <c r="HS262" s="12"/>
      <c r="HT262" s="12"/>
      <c r="HU262" s="12"/>
      <c r="HV262" s="12"/>
      <c r="HW262" s="12"/>
      <c r="HX262" s="12"/>
      <c r="HY262" s="12"/>
      <c r="HZ262" s="12"/>
      <c r="IA262" s="12"/>
      <c r="IB262" s="12"/>
      <c r="IC262" s="12"/>
      <c r="ID262" s="12"/>
      <c r="IE262" s="12"/>
      <c r="IF262" s="12"/>
      <c r="IG262" s="12"/>
      <c r="IH262" s="12"/>
      <c r="II262" s="12"/>
      <c r="IJ262" s="12"/>
      <c r="IK262" s="12"/>
      <c r="IL262" s="12"/>
      <c r="IM262" s="12"/>
      <c r="IN262" s="12"/>
      <c r="IO262" s="12"/>
      <c r="IP262" s="12"/>
      <c r="IQ262" s="12"/>
      <c r="IR262" s="12"/>
      <c r="IS262" s="12"/>
      <c r="IT262" s="12"/>
      <c r="IU262" s="12"/>
      <c r="IV262" s="12"/>
      <c r="IW262" s="12"/>
      <c r="IX262" s="12"/>
      <c r="IY262" s="12"/>
      <c r="IZ262" s="12"/>
      <c r="JA262" s="12"/>
      <c r="JB262" s="12"/>
      <c r="JC262" s="12"/>
      <c r="JD262" s="12"/>
      <c r="JE262" s="12"/>
      <c r="JF262" s="12"/>
      <c r="JG262" s="12"/>
      <c r="JH262" s="12"/>
      <c r="JI262" s="12"/>
      <c r="JJ262" s="12"/>
      <c r="JK262" s="12"/>
      <c r="JL262" s="12"/>
      <c r="JM262" s="12"/>
      <c r="JN262" s="12"/>
      <c r="JO262" s="12"/>
      <c r="JP262" s="12"/>
      <c r="JQ262" s="12"/>
      <c r="JR262" s="12"/>
      <c r="JS262" s="12"/>
      <c r="JT262" s="12"/>
      <c r="JU262" s="12"/>
      <c r="JV262" s="12"/>
      <c r="JW262" s="12"/>
      <c r="JX262" s="12"/>
      <c r="JY262" s="12"/>
      <c r="JZ262" s="12"/>
      <c r="KA262" s="12"/>
      <c r="KB262" s="12"/>
      <c r="KC262" s="12"/>
      <c r="KD262" s="12"/>
      <c r="KE262" s="12"/>
      <c r="KF262" s="12"/>
      <c r="KG262" s="12"/>
      <c r="KH262" s="12"/>
      <c r="KI262" s="12"/>
      <c r="KJ262" s="12"/>
      <c r="KK262" s="12"/>
      <c r="KL262" s="12"/>
      <c r="KM262" s="12"/>
      <c r="KN262" s="12"/>
      <c r="KO262" s="12"/>
      <c r="KP262" s="12"/>
      <c r="KQ262" s="12"/>
      <c r="KR262" s="12"/>
      <c r="KS262" s="12"/>
      <c r="KT262" s="12"/>
      <c r="KU262" s="12"/>
      <c r="KV262" s="12"/>
      <c r="KW262" s="12"/>
      <c r="KX262" s="12"/>
      <c r="KY262" s="12"/>
      <c r="KZ262" s="12"/>
      <c r="LA262" s="12"/>
      <c r="LB262" s="12"/>
      <c r="LC262" s="12"/>
      <c r="LD262" s="12"/>
      <c r="LE262" s="12"/>
      <c r="LF262" s="12"/>
      <c r="LG262" s="12"/>
      <c r="LH262" s="12"/>
      <c r="LI262" s="12"/>
      <c r="LJ262" s="12"/>
      <c r="LK262" s="12"/>
      <c r="LL262" s="12"/>
      <c r="LM262" s="12"/>
      <c r="LN262" s="12"/>
      <c r="LO262" s="12"/>
      <c r="LP262" s="12"/>
      <c r="LQ262" s="12"/>
      <c r="LR262" s="12"/>
      <c r="LS262" s="12"/>
      <c r="LT262" s="12"/>
      <c r="LU262" s="12"/>
      <c r="LV262" s="12"/>
      <c r="LW262" s="12"/>
      <c r="LX262" s="12"/>
      <c r="LY262" s="12"/>
      <c r="LZ262" s="12"/>
      <c r="MA262" s="12"/>
      <c r="MB262" s="12"/>
      <c r="MC262" s="12"/>
      <c r="MD262" s="12"/>
      <c r="ME262" s="12"/>
      <c r="MF262" s="12"/>
      <c r="MG262" s="12"/>
      <c r="MH262" s="12"/>
      <c r="MI262" s="12"/>
      <c r="MJ262" s="12"/>
      <c r="MK262" s="12"/>
      <c r="ML262" s="12"/>
      <c r="MM262" s="12"/>
      <c r="MN262" s="12"/>
      <c r="MO262" s="12"/>
      <c r="MP262" s="12"/>
      <c r="MQ262" s="12"/>
      <c r="MR262" s="12"/>
      <c r="MS262" s="12"/>
      <c r="MT262" s="12"/>
      <c r="MU262" s="12"/>
      <c r="MV262" s="12"/>
      <c r="MW262" s="12"/>
      <c r="MX262" s="12"/>
      <c r="MY262" s="12"/>
      <c r="MZ262" s="12"/>
      <c r="NA262" s="12"/>
      <c r="NB262" s="12"/>
      <c r="NC262" s="12"/>
      <c r="ND262" s="12"/>
      <c r="NE262" s="12"/>
      <c r="NF262" s="12"/>
      <c r="NG262" s="12"/>
      <c r="NH262" s="12"/>
      <c r="NI262" s="12"/>
      <c r="NJ262" s="12"/>
      <c r="NK262" s="12"/>
      <c r="NL262" s="12"/>
      <c r="NM262" s="12"/>
      <c r="NN262" s="12"/>
      <c r="NO262" s="12"/>
      <c r="NP262" s="12"/>
      <c r="NQ262" s="12"/>
      <c r="NR262" s="12"/>
      <c r="NS262" s="12"/>
      <c r="NT262" s="12"/>
      <c r="NU262" s="12"/>
      <c r="NV262" s="12"/>
      <c r="NW262" s="12"/>
      <c r="NX262" s="12"/>
      <c r="NY262" s="12"/>
      <c r="NZ262" s="12"/>
      <c r="OA262" s="12"/>
      <c r="OB262" s="12"/>
      <c r="OC262" s="12"/>
      <c r="OD262" s="12"/>
      <c r="OE262" s="12"/>
      <c r="OF262" s="12"/>
      <c r="OG262" s="12"/>
      <c r="OH262" s="12"/>
      <c r="OI262" s="12"/>
      <c r="OJ262" s="12"/>
      <c r="OK262" s="12"/>
      <c r="OL262" s="12"/>
      <c r="OM262" s="12"/>
      <c r="ON262" s="12"/>
      <c r="OO262" s="12"/>
      <c r="OP262" s="12"/>
      <c r="OQ262" s="12"/>
      <c r="OR262" s="12"/>
      <c r="OS262" s="12"/>
      <c r="OT262" s="12"/>
      <c r="OU262" s="12"/>
      <c r="OV262" s="12"/>
      <c r="OW262" s="12"/>
      <c r="OX262" s="12"/>
      <c r="OY262" s="12"/>
      <c r="OZ262" s="12"/>
      <c r="PA262" s="12"/>
      <c r="PB262" s="12"/>
      <c r="PC262" s="12"/>
      <c r="PD262" s="12"/>
      <c r="PE262" s="12"/>
      <c r="PF262" s="12"/>
      <c r="PG262" s="12"/>
      <c r="PH262" s="12"/>
      <c r="PI262" s="12"/>
      <c r="PJ262" s="12"/>
      <c r="PK262" s="12"/>
      <c r="PL262" s="12"/>
      <c r="PM262" s="12"/>
      <c r="PN262" s="12"/>
      <c r="PO262" s="12"/>
      <c r="PP262" s="12"/>
      <c r="PQ262" s="12"/>
      <c r="PR262" s="12"/>
      <c r="PS262" s="12"/>
      <c r="PT262" s="12"/>
      <c r="PU262" s="12"/>
      <c r="PV262" s="12"/>
      <c r="PW262" s="12"/>
      <c r="PX262" s="12"/>
      <c r="PY262" s="12"/>
      <c r="PZ262" s="12"/>
      <c r="QA262" s="12"/>
      <c r="QB262" s="12"/>
      <c r="QC262" s="12"/>
      <c r="QD262" s="12"/>
      <c r="QE262" s="12"/>
      <c r="QF262" s="12"/>
      <c r="QG262" s="12"/>
      <c r="QH262" s="12"/>
      <c r="QI262" s="12"/>
      <c r="QJ262" s="12"/>
      <c r="QK262" s="12"/>
      <c r="QL262" s="12"/>
      <c r="QM262" s="12"/>
      <c r="QN262" s="12"/>
      <c r="QO262" s="12"/>
      <c r="QP262" s="12"/>
      <c r="QQ262" s="12"/>
      <c r="QR262" s="12"/>
      <c r="QS262" s="12"/>
      <c r="QT262" s="12"/>
      <c r="QU262" s="12"/>
      <c r="QV262" s="12"/>
      <c r="QW262" s="12"/>
      <c r="QX262" s="12"/>
      <c r="QY262" s="12"/>
      <c r="QZ262" s="12"/>
      <c r="RA262" s="12"/>
      <c r="RB262" s="12"/>
      <c r="RC262" s="12"/>
      <c r="RD262" s="12"/>
      <c r="RE262" s="12"/>
      <c r="RF262" s="12"/>
      <c r="RG262" s="12"/>
      <c r="RH262" s="12"/>
      <c r="RI262" s="12"/>
      <c r="RJ262" s="12"/>
      <c r="RK262" s="12"/>
      <c r="RL262" s="12"/>
      <c r="RM262" s="12"/>
      <c r="RN262" s="12"/>
      <c r="RO262" s="12"/>
      <c r="RP262" s="12"/>
      <c r="RQ262" s="12"/>
      <c r="RR262" s="12"/>
      <c r="RS262" s="12"/>
      <c r="RT262" s="12"/>
      <c r="RU262" s="12"/>
      <c r="RV262" s="12"/>
      <c r="RW262" s="12"/>
      <c r="RX262" s="12"/>
      <c r="RY262" s="12"/>
      <c r="RZ262" s="12"/>
      <c r="SA262" s="12"/>
      <c r="SB262" s="12"/>
      <c r="SC262" s="12"/>
      <c r="SD262" s="12"/>
      <c r="SE262" s="12"/>
      <c r="SF262" s="12"/>
      <c r="SG262" s="12"/>
      <c r="SH262" s="12"/>
      <c r="SI262" s="12"/>
      <c r="SJ262" s="12"/>
      <c r="SK262" s="12"/>
      <c r="SL262" s="12"/>
      <c r="SM262" s="12"/>
      <c r="SN262" s="12"/>
      <c r="SO262" s="12"/>
      <c r="SP262" s="12"/>
      <c r="SQ262" s="12"/>
      <c r="SR262" s="12"/>
      <c r="SS262" s="12"/>
      <c r="ST262" s="12"/>
      <c r="SU262" s="12"/>
      <c r="SV262" s="12"/>
      <c r="SW262" s="12"/>
      <c r="SX262" s="12"/>
      <c r="SY262" s="12"/>
      <c r="SZ262" s="12"/>
      <c r="TA262" s="12"/>
      <c r="TB262" s="12"/>
      <c r="TC262" s="12"/>
      <c r="TD262" s="12"/>
      <c r="TE262" s="12"/>
      <c r="TF262" s="12"/>
      <c r="TG262" s="12"/>
      <c r="TH262" s="12"/>
      <c r="TI262" s="12"/>
      <c r="TJ262" s="12"/>
      <c r="TK262" s="12"/>
      <c r="TL262" s="12"/>
      <c r="TM262" s="12"/>
      <c r="TN262" s="12"/>
      <c r="TO262" s="12"/>
      <c r="TP262" s="12"/>
      <c r="TQ262" s="12"/>
      <c r="TR262" s="12"/>
      <c r="TS262" s="12"/>
      <c r="TT262" s="12"/>
      <c r="TU262" s="12"/>
      <c r="TV262" s="12"/>
      <c r="TW262" s="12"/>
      <c r="TX262" s="12"/>
      <c r="TY262" s="12"/>
      <c r="TZ262" s="12"/>
      <c r="UA262" s="12"/>
      <c r="UB262" s="12"/>
      <c r="UC262" s="12"/>
      <c r="UD262" s="12"/>
      <c r="UE262" s="12"/>
      <c r="UF262" s="12"/>
      <c r="UG262" s="12"/>
      <c r="UH262" s="12"/>
      <c r="UI262" s="12"/>
      <c r="UJ262" s="12"/>
      <c r="UK262" s="12"/>
      <c r="UL262" s="12"/>
      <c r="UM262" s="12"/>
      <c r="UN262" s="12"/>
      <c r="UO262" s="12"/>
      <c r="UP262" s="12"/>
      <c r="UQ262" s="12"/>
      <c r="UR262" s="12"/>
      <c r="US262" s="12"/>
      <c r="UT262" s="12"/>
      <c r="UU262" s="12"/>
      <c r="UV262" s="12"/>
      <c r="UW262" s="12"/>
      <c r="UX262" s="12"/>
      <c r="UY262" s="12"/>
      <c r="UZ262" s="12"/>
      <c r="VA262" s="12"/>
      <c r="VB262" s="12"/>
      <c r="VC262" s="12"/>
      <c r="VD262" s="12"/>
      <c r="VE262" s="12"/>
      <c r="VF262" s="12"/>
      <c r="VG262" s="12"/>
      <c r="VH262" s="12"/>
      <c r="VI262" s="12"/>
      <c r="VJ262" s="12"/>
      <c r="VK262" s="12"/>
      <c r="VL262" s="12"/>
      <c r="VM262" s="12"/>
      <c r="VN262" s="12"/>
      <c r="VO262" s="12"/>
      <c r="VP262" s="12"/>
      <c r="VQ262" s="12"/>
      <c r="VR262" s="12"/>
      <c r="VS262" s="12"/>
      <c r="VT262" s="12"/>
      <c r="VU262" s="12"/>
      <c r="VV262" s="12"/>
      <c r="VW262" s="12"/>
      <c r="VX262" s="12"/>
      <c r="VY262" s="12"/>
      <c r="VZ262" s="12"/>
      <c r="WA262" s="12"/>
      <c r="WB262" s="12"/>
      <c r="WC262" s="12"/>
      <c r="WD262" s="12"/>
      <c r="WE262" s="12"/>
      <c r="WF262" s="12"/>
      <c r="WG262" s="12"/>
      <c r="WH262" s="12"/>
      <c r="WI262" s="12"/>
      <c r="WJ262" s="12"/>
      <c r="WK262" s="12"/>
      <c r="WL262" s="12"/>
      <c r="WM262" s="12"/>
      <c r="WN262" s="12"/>
      <c r="WO262" s="12"/>
      <c r="WP262" s="12"/>
      <c r="WQ262" s="12"/>
      <c r="WR262" s="12"/>
      <c r="WS262" s="12"/>
      <c r="WT262" s="12"/>
      <c r="WU262" s="12"/>
      <c r="WV262" s="12"/>
      <c r="WW262" s="12"/>
      <c r="WX262" s="12"/>
      <c r="WY262" s="12"/>
      <c r="WZ262" s="12"/>
      <c r="XA262" s="12"/>
      <c r="XB262" s="12"/>
      <c r="XC262" s="12"/>
      <c r="XD262" s="12"/>
      <c r="XE262" s="12"/>
      <c r="XF262" s="12"/>
      <c r="XG262" s="12"/>
      <c r="XH262" s="12"/>
      <c r="XI262" s="12"/>
      <c r="XJ262" s="12"/>
      <c r="XK262" s="12"/>
      <c r="XL262" s="12"/>
      <c r="XM262" s="12"/>
      <c r="XN262" s="12"/>
      <c r="XO262" s="12"/>
      <c r="XP262" s="12"/>
      <c r="XQ262" s="12"/>
      <c r="XR262" s="12"/>
      <c r="XS262" s="12"/>
      <c r="XT262" s="12"/>
      <c r="XU262" s="12"/>
      <c r="XV262" s="12"/>
      <c r="XW262" s="12"/>
      <c r="XX262" s="12"/>
      <c r="XY262" s="12"/>
      <c r="XZ262" s="12"/>
      <c r="YA262" s="12"/>
      <c r="YB262" s="12"/>
      <c r="YC262" s="12"/>
      <c r="YD262" s="12"/>
      <c r="YE262" s="12"/>
      <c r="YF262" s="12"/>
      <c r="YG262" s="12"/>
      <c r="YH262" s="12"/>
      <c r="YI262" s="12"/>
      <c r="YJ262" s="12"/>
      <c r="YK262" s="12"/>
      <c r="YL262" s="12"/>
      <c r="YM262" s="12"/>
      <c r="YN262" s="12"/>
      <c r="YO262" s="12"/>
      <c r="YP262" s="12"/>
      <c r="YQ262" s="12"/>
      <c r="YR262" s="12"/>
      <c r="YS262" s="12"/>
      <c r="YT262" s="12"/>
      <c r="YU262" s="12"/>
      <c r="YV262" s="12"/>
      <c r="YW262" s="12"/>
      <c r="YX262" s="12"/>
      <c r="YY262" s="12"/>
      <c r="YZ262" s="12"/>
      <c r="ZA262" s="12"/>
      <c r="ZB262" s="12"/>
      <c r="ZC262" s="12"/>
      <c r="ZD262" s="12"/>
      <c r="ZE262" s="12"/>
      <c r="ZF262" s="12"/>
      <c r="ZG262" s="12"/>
      <c r="ZH262" s="12"/>
      <c r="ZI262" s="12"/>
      <c r="ZJ262" s="12"/>
      <c r="ZK262" s="12"/>
      <c r="ZL262" s="12"/>
      <c r="ZM262" s="12"/>
      <c r="ZN262" s="12"/>
      <c r="ZO262" s="12"/>
      <c r="ZP262" s="12"/>
      <c r="ZQ262" s="12"/>
      <c r="ZR262" s="12"/>
      <c r="ZS262" s="12"/>
      <c r="ZT262" s="12"/>
      <c r="ZU262" s="12"/>
      <c r="ZV262" s="12"/>
      <c r="ZW262" s="12"/>
      <c r="ZX262" s="12"/>
      <c r="ZY262" s="12"/>
      <c r="ZZ262" s="12"/>
      <c r="AAA262" s="12"/>
      <c r="AAB262" s="12"/>
      <c r="AAC262" s="12"/>
      <c r="AAD262" s="12"/>
      <c r="AAE262" s="12"/>
      <c r="AAF262" s="12"/>
      <c r="AAG262" s="12"/>
      <c r="AAH262" s="12"/>
      <c r="AAI262" s="12"/>
      <c r="AAJ262" s="12"/>
      <c r="AAK262" s="12"/>
      <c r="AAL262" s="12"/>
      <c r="AAM262" s="12"/>
      <c r="AAN262" s="12"/>
      <c r="AAO262" s="12"/>
      <c r="AAP262" s="12"/>
      <c r="AAQ262" s="12"/>
      <c r="AAR262" s="12"/>
      <c r="AAS262" s="12"/>
      <c r="AAT262" s="12"/>
      <c r="AAU262" s="12"/>
      <c r="AAV262" s="12"/>
      <c r="AAW262" s="12"/>
      <c r="AAX262" s="12"/>
      <c r="AAY262" s="12"/>
      <c r="AAZ262" s="12"/>
      <c r="ABA262" s="12"/>
      <c r="ABB262" s="12"/>
      <c r="ABC262" s="12"/>
      <c r="ABD262" s="12"/>
      <c r="ABE262" s="12"/>
      <c r="ABF262" s="12"/>
      <c r="ABG262" s="12"/>
      <c r="ABH262" s="12"/>
      <c r="ABI262" s="12"/>
      <c r="ABJ262" s="12"/>
      <c r="ABK262" s="12"/>
      <c r="ABL262" s="12"/>
      <c r="ABM262" s="12"/>
      <c r="ABN262" s="12"/>
      <c r="ABO262" s="12"/>
      <c r="ABP262" s="12"/>
      <c r="ABQ262" s="12"/>
      <c r="ABR262" s="12"/>
      <c r="ABS262" s="12"/>
      <c r="ABT262" s="12"/>
      <c r="ABU262" s="12"/>
      <c r="ABV262" s="12"/>
      <c r="ABW262" s="12"/>
      <c r="ABX262" s="12"/>
      <c r="ABY262" s="12"/>
      <c r="ABZ262" s="12"/>
      <c r="ACA262" s="12"/>
      <c r="ACB262" s="12"/>
      <c r="ACC262" s="12"/>
      <c r="ACD262" s="12"/>
      <c r="ACE262" s="12"/>
      <c r="ACF262" s="12"/>
      <c r="ACG262" s="12"/>
      <c r="ACH262" s="12"/>
      <c r="ACI262" s="12"/>
      <c r="ACJ262" s="12"/>
      <c r="ACK262" s="12"/>
      <c r="ACL262" s="12"/>
      <c r="ACM262" s="12"/>
      <c r="ACN262" s="12"/>
      <c r="ACO262" s="12"/>
      <c r="ACP262" s="12"/>
      <c r="ACQ262" s="12"/>
      <c r="ACR262" s="12"/>
      <c r="ACS262" s="12"/>
      <c r="ACT262" s="12"/>
      <c r="ACU262" s="12"/>
      <c r="ACV262" s="12"/>
      <c r="ACW262" s="12"/>
      <c r="ACX262" s="12"/>
      <c r="ACY262" s="12"/>
      <c r="ACZ262" s="12"/>
      <c r="ADA262" s="12"/>
    </row>
    <row r="263" spans="1:781" s="99" customFormat="1" ht="15.6" x14ac:dyDescent="0.3">
      <c r="A263" s="64">
        <v>3</v>
      </c>
      <c r="B263" s="44" t="s">
        <v>783</v>
      </c>
      <c r="C263" s="45" t="s">
        <v>137</v>
      </c>
      <c r="D263" s="46"/>
      <c r="E263" s="46"/>
      <c r="F263" s="46">
        <v>7</v>
      </c>
      <c r="G263" s="97"/>
      <c r="H263" s="46">
        <v>1</v>
      </c>
      <c r="I263" s="46" t="s">
        <v>41</v>
      </c>
      <c r="J263" s="46" t="s">
        <v>95</v>
      </c>
      <c r="K263" s="48">
        <v>1980</v>
      </c>
      <c r="L263" s="106">
        <v>29342</v>
      </c>
      <c r="M263" s="50"/>
      <c r="N263" s="51"/>
      <c r="O263" s="51"/>
      <c r="P263" s="52" t="s">
        <v>601</v>
      </c>
      <c r="Q263" s="53"/>
      <c r="R263" s="120" t="s">
        <v>432</v>
      </c>
      <c r="S263" s="55" t="str">
        <f t="shared" si="53"/>
        <v>Sand</v>
      </c>
      <c r="T263" s="56"/>
      <c r="U263" s="56"/>
      <c r="V263" s="56"/>
      <c r="W263" s="56"/>
      <c r="X263" s="56"/>
      <c r="Y263" s="56"/>
      <c r="Z263" s="56"/>
      <c r="AA263" s="12"/>
      <c r="AB263" s="57">
        <f t="shared" si="52"/>
        <v>0</v>
      </c>
      <c r="AC263" s="57">
        <f t="shared" si="54"/>
        <v>0</v>
      </c>
      <c r="AD263" s="57">
        <f t="shared" si="55"/>
        <v>0</v>
      </c>
      <c r="AE263" s="57">
        <f t="shared" si="60"/>
        <v>0</v>
      </c>
      <c r="AF263" s="58"/>
      <c r="AG263" s="58">
        <f t="shared" si="57"/>
        <v>0</v>
      </c>
      <c r="AH263" s="58">
        <f t="shared" si="58"/>
        <v>0</v>
      </c>
      <c r="AI263" s="58">
        <f t="shared" si="59"/>
        <v>0</v>
      </c>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c r="CV263" s="12"/>
      <c r="CW263" s="12"/>
      <c r="CX263" s="12"/>
      <c r="CY263" s="12"/>
      <c r="CZ263" s="12"/>
      <c r="DA263" s="12"/>
      <c r="DB263" s="12"/>
      <c r="DC263" s="12"/>
      <c r="DD263" s="12"/>
      <c r="DE263" s="12"/>
      <c r="DF263" s="12"/>
      <c r="DG263" s="12"/>
      <c r="DH263" s="12"/>
      <c r="DI263" s="12"/>
      <c r="DJ263" s="12"/>
      <c r="DK263" s="12"/>
      <c r="DL263" s="12"/>
      <c r="DM263" s="12"/>
      <c r="DN263" s="12"/>
      <c r="DO263" s="12"/>
      <c r="DP263" s="12"/>
      <c r="DQ263" s="12"/>
      <c r="DR263" s="12"/>
      <c r="DS263" s="12"/>
      <c r="DT263" s="12"/>
      <c r="DU263" s="12"/>
      <c r="DV263" s="12"/>
      <c r="DW263" s="12"/>
      <c r="DX263" s="12"/>
      <c r="DY263" s="12"/>
      <c r="DZ263" s="12"/>
      <c r="EA263" s="12"/>
      <c r="EB263" s="12"/>
      <c r="EC263" s="12"/>
      <c r="ED263" s="12"/>
      <c r="EE263" s="12"/>
      <c r="EF263" s="12"/>
      <c r="EG263" s="12"/>
      <c r="EH263" s="12"/>
      <c r="EI263" s="12"/>
      <c r="EJ263" s="12"/>
      <c r="EK263" s="12"/>
      <c r="EL263" s="12"/>
      <c r="EM263" s="12"/>
      <c r="EN263" s="12"/>
      <c r="EO263" s="12"/>
      <c r="EP263" s="12"/>
      <c r="EQ263" s="12"/>
      <c r="ER263" s="12"/>
      <c r="ES263" s="12"/>
      <c r="ET263" s="12"/>
      <c r="EU263" s="12"/>
      <c r="EV263" s="12"/>
      <c r="EW263" s="12"/>
      <c r="EX263" s="12"/>
      <c r="EY263" s="12"/>
      <c r="EZ263" s="12"/>
      <c r="FA263" s="12"/>
      <c r="FB263" s="12"/>
      <c r="FC263" s="12"/>
      <c r="FD263" s="12"/>
      <c r="FE263" s="12"/>
      <c r="FF263" s="12"/>
      <c r="FG263" s="12"/>
      <c r="FH263" s="12"/>
      <c r="FI263" s="12"/>
      <c r="FJ263" s="12"/>
      <c r="FK263" s="12"/>
      <c r="FL263" s="12"/>
      <c r="FM263" s="12"/>
      <c r="FN263" s="12"/>
      <c r="FO263" s="12"/>
      <c r="FP263" s="12"/>
      <c r="FQ263" s="12"/>
      <c r="FR263" s="12"/>
      <c r="FS263" s="12"/>
      <c r="FT263" s="12"/>
      <c r="FU263" s="12"/>
      <c r="FV263" s="12"/>
      <c r="FW263" s="12"/>
      <c r="FX263" s="12"/>
      <c r="FY263" s="12"/>
      <c r="FZ263" s="12"/>
      <c r="GA263" s="12"/>
      <c r="GB263" s="12"/>
      <c r="GC263" s="12"/>
      <c r="GD263" s="12"/>
      <c r="GE263" s="12"/>
      <c r="GF263" s="12"/>
      <c r="GG263" s="12"/>
      <c r="GH263" s="12"/>
      <c r="GI263" s="12"/>
      <c r="GJ263" s="12"/>
      <c r="GK263" s="12"/>
      <c r="GL263" s="12"/>
      <c r="GM263" s="12"/>
      <c r="GN263" s="12"/>
      <c r="GO263" s="12"/>
      <c r="GP263" s="12"/>
      <c r="GQ263" s="12"/>
      <c r="GR263" s="12"/>
      <c r="GS263" s="12"/>
      <c r="GT263" s="12"/>
      <c r="GU263" s="12"/>
      <c r="GV263" s="12"/>
      <c r="GW263" s="12"/>
      <c r="GX263" s="12"/>
      <c r="GY263" s="12"/>
      <c r="GZ263" s="12"/>
      <c r="HA263" s="12"/>
      <c r="HB263" s="12"/>
      <c r="HC263" s="12"/>
      <c r="HD263" s="12"/>
      <c r="HE263" s="12"/>
      <c r="HF263" s="12"/>
      <c r="HG263" s="12"/>
      <c r="HH263" s="12"/>
      <c r="HI263" s="12"/>
      <c r="HJ263" s="12"/>
      <c r="HK263" s="12"/>
      <c r="HL263" s="12"/>
      <c r="HM263" s="12"/>
      <c r="HN263" s="12"/>
      <c r="HO263" s="12"/>
      <c r="HP263" s="12"/>
      <c r="HQ263" s="12"/>
      <c r="HR263" s="12"/>
      <c r="HS263" s="12"/>
      <c r="HT263" s="12"/>
      <c r="HU263" s="12"/>
      <c r="HV263" s="12"/>
      <c r="HW263" s="12"/>
      <c r="HX263" s="12"/>
      <c r="HY263" s="12"/>
      <c r="HZ263" s="12"/>
      <c r="IA263" s="12"/>
      <c r="IB263" s="12"/>
      <c r="IC263" s="12"/>
      <c r="ID263" s="12"/>
      <c r="IE263" s="12"/>
      <c r="IF263" s="12"/>
      <c r="IG263" s="12"/>
      <c r="IH263" s="12"/>
      <c r="II263" s="12"/>
      <c r="IJ263" s="12"/>
      <c r="IK263" s="12"/>
      <c r="IL263" s="12"/>
      <c r="IM263" s="12"/>
      <c r="IN263" s="12"/>
      <c r="IO263" s="12"/>
      <c r="IP263" s="12"/>
      <c r="IQ263" s="12"/>
      <c r="IR263" s="12"/>
      <c r="IS263" s="12"/>
      <c r="IT263" s="12"/>
      <c r="IU263" s="12"/>
      <c r="IV263" s="12"/>
      <c r="IW263" s="12"/>
      <c r="IX263" s="12"/>
      <c r="IY263" s="12"/>
      <c r="IZ263" s="12"/>
      <c r="JA263" s="12"/>
      <c r="JB263" s="12"/>
      <c r="JC263" s="12"/>
      <c r="JD263" s="12"/>
      <c r="JE263" s="12"/>
      <c r="JF263" s="12"/>
      <c r="JG263" s="12"/>
      <c r="JH263" s="12"/>
      <c r="JI263" s="12"/>
      <c r="JJ263" s="12"/>
      <c r="JK263" s="12"/>
      <c r="JL263" s="12"/>
      <c r="JM263" s="12"/>
      <c r="JN263" s="12"/>
      <c r="JO263" s="12"/>
      <c r="JP263" s="12"/>
      <c r="JQ263" s="12"/>
      <c r="JR263" s="12"/>
      <c r="JS263" s="12"/>
      <c r="JT263" s="12"/>
      <c r="JU263" s="12"/>
      <c r="JV263" s="12"/>
      <c r="JW263" s="12"/>
      <c r="JX263" s="12"/>
      <c r="JY263" s="12"/>
      <c r="JZ263" s="12"/>
      <c r="KA263" s="12"/>
      <c r="KB263" s="12"/>
      <c r="KC263" s="12"/>
      <c r="KD263" s="12"/>
      <c r="KE263" s="12"/>
      <c r="KF263" s="12"/>
      <c r="KG263" s="12"/>
      <c r="KH263" s="12"/>
      <c r="KI263" s="12"/>
      <c r="KJ263" s="12"/>
      <c r="KK263" s="12"/>
      <c r="KL263" s="12"/>
      <c r="KM263" s="12"/>
      <c r="KN263" s="12"/>
      <c r="KO263" s="12"/>
      <c r="KP263" s="12"/>
      <c r="KQ263" s="12"/>
      <c r="KR263" s="12"/>
      <c r="KS263" s="12"/>
      <c r="KT263" s="12"/>
      <c r="KU263" s="12"/>
      <c r="KV263" s="12"/>
      <c r="KW263" s="12"/>
      <c r="KX263" s="12"/>
      <c r="KY263" s="12"/>
      <c r="KZ263" s="12"/>
      <c r="LA263" s="12"/>
      <c r="LB263" s="12"/>
      <c r="LC263" s="12"/>
      <c r="LD263" s="12"/>
      <c r="LE263" s="12"/>
      <c r="LF263" s="12"/>
      <c r="LG263" s="12"/>
      <c r="LH263" s="12"/>
      <c r="LI263" s="12"/>
      <c r="LJ263" s="12"/>
      <c r="LK263" s="12"/>
      <c r="LL263" s="12"/>
      <c r="LM263" s="12"/>
      <c r="LN263" s="12"/>
      <c r="LO263" s="12"/>
      <c r="LP263" s="12"/>
      <c r="LQ263" s="12"/>
      <c r="LR263" s="12"/>
      <c r="LS263" s="12"/>
      <c r="LT263" s="12"/>
      <c r="LU263" s="12"/>
      <c r="LV263" s="12"/>
      <c r="LW263" s="12"/>
      <c r="LX263" s="12"/>
      <c r="LY263" s="12"/>
      <c r="LZ263" s="12"/>
      <c r="MA263" s="12"/>
      <c r="MB263" s="12"/>
      <c r="MC263" s="12"/>
      <c r="MD263" s="12"/>
      <c r="ME263" s="12"/>
      <c r="MF263" s="12"/>
      <c r="MG263" s="12"/>
      <c r="MH263" s="12"/>
      <c r="MI263" s="12"/>
      <c r="MJ263" s="12"/>
      <c r="MK263" s="12"/>
      <c r="ML263" s="12"/>
      <c r="MM263" s="12"/>
      <c r="MN263" s="12"/>
      <c r="MO263" s="12"/>
      <c r="MP263" s="12"/>
      <c r="MQ263" s="12"/>
      <c r="MR263" s="12"/>
      <c r="MS263" s="12"/>
      <c r="MT263" s="12"/>
      <c r="MU263" s="12"/>
      <c r="MV263" s="12"/>
      <c r="MW263" s="12"/>
      <c r="MX263" s="12"/>
      <c r="MY263" s="12"/>
      <c r="MZ263" s="12"/>
      <c r="NA263" s="12"/>
      <c r="NB263" s="12"/>
      <c r="NC263" s="12"/>
      <c r="ND263" s="12"/>
      <c r="NE263" s="12"/>
      <c r="NF263" s="12"/>
      <c r="NG263" s="12"/>
      <c r="NH263" s="12"/>
      <c r="NI263" s="12"/>
      <c r="NJ263" s="12"/>
      <c r="NK263" s="12"/>
      <c r="NL263" s="12"/>
      <c r="NM263" s="12"/>
      <c r="NN263" s="12"/>
      <c r="NO263" s="12"/>
      <c r="NP263" s="12"/>
      <c r="NQ263" s="12"/>
      <c r="NR263" s="12"/>
      <c r="NS263" s="12"/>
      <c r="NT263" s="12"/>
      <c r="NU263" s="12"/>
      <c r="NV263" s="12"/>
      <c r="NW263" s="12"/>
      <c r="NX263" s="12"/>
      <c r="NY263" s="12"/>
      <c r="NZ263" s="12"/>
      <c r="OA263" s="12"/>
      <c r="OB263" s="12"/>
      <c r="OC263" s="12"/>
      <c r="OD263" s="12"/>
      <c r="OE263" s="12"/>
      <c r="OF263" s="12"/>
      <c r="OG263" s="12"/>
      <c r="OH263" s="12"/>
      <c r="OI263" s="12"/>
      <c r="OJ263" s="12"/>
      <c r="OK263" s="12"/>
      <c r="OL263" s="12"/>
      <c r="OM263" s="12"/>
      <c r="ON263" s="12"/>
      <c r="OO263" s="12"/>
      <c r="OP263" s="12"/>
      <c r="OQ263" s="12"/>
      <c r="OR263" s="12"/>
      <c r="OS263" s="12"/>
      <c r="OT263" s="12"/>
      <c r="OU263" s="12"/>
      <c r="OV263" s="12"/>
      <c r="OW263" s="12"/>
      <c r="OX263" s="12"/>
      <c r="OY263" s="12"/>
      <c r="OZ263" s="12"/>
      <c r="PA263" s="12"/>
      <c r="PB263" s="12"/>
      <c r="PC263" s="12"/>
      <c r="PD263" s="12"/>
      <c r="PE263" s="12"/>
      <c r="PF263" s="12"/>
      <c r="PG263" s="12"/>
      <c r="PH263" s="12"/>
      <c r="PI263" s="12"/>
      <c r="PJ263" s="12"/>
      <c r="PK263" s="12"/>
      <c r="PL263" s="12"/>
      <c r="PM263" s="12"/>
      <c r="PN263" s="12"/>
      <c r="PO263" s="12"/>
      <c r="PP263" s="12"/>
      <c r="PQ263" s="12"/>
      <c r="PR263" s="12"/>
      <c r="PS263" s="12"/>
      <c r="PT263" s="12"/>
      <c r="PU263" s="12"/>
      <c r="PV263" s="12"/>
      <c r="PW263" s="12"/>
      <c r="PX263" s="12"/>
      <c r="PY263" s="12"/>
      <c r="PZ263" s="12"/>
      <c r="QA263" s="12"/>
      <c r="QB263" s="12"/>
      <c r="QC263" s="12"/>
      <c r="QD263" s="12"/>
      <c r="QE263" s="12"/>
      <c r="QF263" s="12"/>
      <c r="QG263" s="12"/>
      <c r="QH263" s="12"/>
      <c r="QI263" s="12"/>
      <c r="QJ263" s="12"/>
      <c r="QK263" s="12"/>
      <c r="QL263" s="12"/>
      <c r="QM263" s="12"/>
      <c r="QN263" s="12"/>
      <c r="QO263" s="12"/>
      <c r="QP263" s="12"/>
      <c r="QQ263" s="12"/>
      <c r="QR263" s="12"/>
      <c r="QS263" s="12"/>
      <c r="QT263" s="12"/>
      <c r="QU263" s="12"/>
      <c r="QV263" s="12"/>
      <c r="QW263" s="12"/>
      <c r="QX263" s="12"/>
      <c r="QY263" s="12"/>
      <c r="QZ263" s="12"/>
      <c r="RA263" s="12"/>
      <c r="RB263" s="12"/>
      <c r="RC263" s="12"/>
      <c r="RD263" s="12"/>
      <c r="RE263" s="12"/>
      <c r="RF263" s="12"/>
      <c r="RG263" s="12"/>
      <c r="RH263" s="12"/>
      <c r="RI263" s="12"/>
      <c r="RJ263" s="12"/>
      <c r="RK263" s="12"/>
      <c r="RL263" s="12"/>
      <c r="RM263" s="12"/>
      <c r="RN263" s="12"/>
      <c r="RO263" s="12"/>
      <c r="RP263" s="12"/>
      <c r="RQ263" s="12"/>
      <c r="RR263" s="12"/>
      <c r="RS263" s="12"/>
      <c r="RT263" s="12"/>
      <c r="RU263" s="12"/>
      <c r="RV263" s="12"/>
      <c r="RW263" s="12"/>
      <c r="RX263" s="12"/>
      <c r="RY263" s="12"/>
      <c r="RZ263" s="12"/>
      <c r="SA263" s="12"/>
      <c r="SB263" s="12"/>
      <c r="SC263" s="12"/>
      <c r="SD263" s="12"/>
      <c r="SE263" s="12"/>
      <c r="SF263" s="12"/>
      <c r="SG263" s="12"/>
      <c r="SH263" s="12"/>
      <c r="SI263" s="12"/>
      <c r="SJ263" s="12"/>
      <c r="SK263" s="12"/>
      <c r="SL263" s="12"/>
      <c r="SM263" s="12"/>
      <c r="SN263" s="12"/>
      <c r="SO263" s="12"/>
      <c r="SP263" s="12"/>
      <c r="SQ263" s="12"/>
      <c r="SR263" s="12"/>
      <c r="SS263" s="12"/>
      <c r="ST263" s="12"/>
      <c r="SU263" s="12"/>
      <c r="SV263" s="12"/>
      <c r="SW263" s="12"/>
      <c r="SX263" s="12"/>
      <c r="SY263" s="12"/>
      <c r="SZ263" s="12"/>
      <c r="TA263" s="12"/>
      <c r="TB263" s="12"/>
      <c r="TC263" s="12"/>
      <c r="TD263" s="12"/>
      <c r="TE263" s="12"/>
      <c r="TF263" s="12"/>
      <c r="TG263" s="12"/>
      <c r="TH263" s="12"/>
      <c r="TI263" s="12"/>
      <c r="TJ263" s="12"/>
      <c r="TK263" s="12"/>
      <c r="TL263" s="12"/>
      <c r="TM263" s="12"/>
      <c r="TN263" s="12"/>
      <c r="TO263" s="12"/>
      <c r="TP263" s="12"/>
      <c r="TQ263" s="12"/>
      <c r="TR263" s="12"/>
      <c r="TS263" s="12"/>
      <c r="TT263" s="12"/>
      <c r="TU263" s="12"/>
      <c r="TV263" s="12"/>
      <c r="TW263" s="12"/>
      <c r="TX263" s="12"/>
      <c r="TY263" s="12"/>
      <c r="TZ263" s="12"/>
      <c r="UA263" s="12"/>
      <c r="UB263" s="12"/>
      <c r="UC263" s="12"/>
      <c r="UD263" s="12"/>
      <c r="UE263" s="12"/>
      <c r="UF263" s="12"/>
      <c r="UG263" s="12"/>
      <c r="UH263" s="12"/>
      <c r="UI263" s="12"/>
      <c r="UJ263" s="12"/>
      <c r="UK263" s="12"/>
      <c r="UL263" s="12"/>
      <c r="UM263" s="12"/>
      <c r="UN263" s="12"/>
      <c r="UO263" s="12"/>
      <c r="UP263" s="12"/>
      <c r="UQ263" s="12"/>
      <c r="UR263" s="12"/>
      <c r="US263" s="12"/>
      <c r="UT263" s="12"/>
      <c r="UU263" s="12"/>
      <c r="UV263" s="12"/>
      <c r="UW263" s="12"/>
      <c r="UX263" s="12"/>
      <c r="UY263" s="12"/>
      <c r="UZ263" s="12"/>
      <c r="VA263" s="12"/>
      <c r="VB263" s="12"/>
      <c r="VC263" s="12"/>
      <c r="VD263" s="12"/>
      <c r="VE263" s="12"/>
      <c r="VF263" s="12"/>
      <c r="VG263" s="12"/>
      <c r="VH263" s="12"/>
      <c r="VI263" s="12"/>
      <c r="VJ263" s="12"/>
      <c r="VK263" s="12"/>
      <c r="VL263" s="12"/>
      <c r="VM263" s="12"/>
      <c r="VN263" s="12"/>
      <c r="VO263" s="12"/>
      <c r="VP263" s="12"/>
      <c r="VQ263" s="12"/>
      <c r="VR263" s="12"/>
      <c r="VS263" s="12"/>
      <c r="VT263" s="12"/>
      <c r="VU263" s="12"/>
      <c r="VV263" s="12"/>
      <c r="VW263" s="12"/>
      <c r="VX263" s="12"/>
      <c r="VY263" s="12"/>
      <c r="VZ263" s="12"/>
      <c r="WA263" s="12"/>
      <c r="WB263" s="12"/>
      <c r="WC263" s="12"/>
      <c r="WD263" s="12"/>
      <c r="WE263" s="12"/>
      <c r="WF263" s="12"/>
      <c r="WG263" s="12"/>
      <c r="WH263" s="12"/>
      <c r="WI263" s="12"/>
      <c r="WJ263" s="12"/>
      <c r="WK263" s="12"/>
      <c r="WL263" s="12"/>
      <c r="WM263" s="12"/>
      <c r="WN263" s="12"/>
      <c r="WO263" s="12"/>
      <c r="WP263" s="12"/>
      <c r="WQ263" s="12"/>
      <c r="WR263" s="12"/>
      <c r="WS263" s="12"/>
      <c r="WT263" s="12"/>
      <c r="WU263" s="12"/>
      <c r="WV263" s="12"/>
      <c r="WW263" s="12"/>
      <c r="WX263" s="12"/>
      <c r="WY263" s="12"/>
      <c r="WZ263" s="12"/>
      <c r="XA263" s="12"/>
      <c r="XB263" s="12"/>
      <c r="XC263" s="12"/>
      <c r="XD263" s="12"/>
      <c r="XE263" s="12"/>
      <c r="XF263" s="12"/>
      <c r="XG263" s="12"/>
      <c r="XH263" s="12"/>
      <c r="XI263" s="12"/>
      <c r="XJ263" s="12"/>
      <c r="XK263" s="12"/>
      <c r="XL263" s="12"/>
      <c r="XM263" s="12"/>
      <c r="XN263" s="12"/>
      <c r="XO263" s="12"/>
      <c r="XP263" s="12"/>
      <c r="XQ263" s="12"/>
      <c r="XR263" s="12"/>
      <c r="XS263" s="12"/>
      <c r="XT263" s="12"/>
      <c r="XU263" s="12"/>
      <c r="XV263" s="12"/>
      <c r="XW263" s="12"/>
      <c r="XX263" s="12"/>
      <c r="XY263" s="12"/>
      <c r="XZ263" s="12"/>
      <c r="YA263" s="12"/>
      <c r="YB263" s="12"/>
      <c r="YC263" s="12"/>
      <c r="YD263" s="12"/>
      <c r="YE263" s="12"/>
      <c r="YF263" s="12"/>
      <c r="YG263" s="12"/>
      <c r="YH263" s="12"/>
      <c r="YI263" s="12"/>
      <c r="YJ263" s="12"/>
      <c r="YK263" s="12"/>
      <c r="YL263" s="12"/>
      <c r="YM263" s="12"/>
      <c r="YN263" s="12"/>
      <c r="YO263" s="12"/>
      <c r="YP263" s="12"/>
      <c r="YQ263" s="12"/>
      <c r="YR263" s="12"/>
      <c r="YS263" s="12"/>
      <c r="YT263" s="12"/>
      <c r="YU263" s="12"/>
      <c r="YV263" s="12"/>
      <c r="YW263" s="12"/>
      <c r="YX263" s="12"/>
      <c r="YY263" s="12"/>
      <c r="YZ263" s="12"/>
      <c r="ZA263" s="12"/>
      <c r="ZB263" s="12"/>
      <c r="ZC263" s="12"/>
      <c r="ZD263" s="12"/>
      <c r="ZE263" s="12"/>
      <c r="ZF263" s="12"/>
      <c r="ZG263" s="12"/>
      <c r="ZH263" s="12"/>
      <c r="ZI263" s="12"/>
      <c r="ZJ263" s="12"/>
      <c r="ZK263" s="12"/>
      <c r="ZL263" s="12"/>
      <c r="ZM263" s="12"/>
      <c r="ZN263" s="12"/>
      <c r="ZO263" s="12"/>
      <c r="ZP263" s="12"/>
      <c r="ZQ263" s="12"/>
      <c r="ZR263" s="12"/>
      <c r="ZS263" s="12"/>
      <c r="ZT263" s="12"/>
      <c r="ZU263" s="12"/>
      <c r="ZV263" s="12"/>
      <c r="ZW263" s="12"/>
      <c r="ZX263" s="12"/>
      <c r="ZY263" s="12"/>
      <c r="ZZ263" s="12"/>
      <c r="AAA263" s="12"/>
      <c r="AAB263" s="12"/>
      <c r="AAC263" s="12"/>
      <c r="AAD263" s="12"/>
      <c r="AAE263" s="12"/>
      <c r="AAF263" s="12"/>
      <c r="AAG263" s="12"/>
      <c r="AAH263" s="12"/>
      <c r="AAI263" s="12"/>
      <c r="AAJ263" s="12"/>
      <c r="AAK263" s="12"/>
      <c r="AAL263" s="12"/>
      <c r="AAM263" s="12"/>
      <c r="AAN263" s="12"/>
      <c r="AAO263" s="12"/>
      <c r="AAP263" s="12"/>
      <c r="AAQ263" s="12"/>
      <c r="AAR263" s="12"/>
      <c r="AAS263" s="12"/>
      <c r="AAT263" s="12"/>
      <c r="AAU263" s="12"/>
      <c r="AAV263" s="12"/>
      <c r="AAW263" s="12"/>
      <c r="AAX263" s="12"/>
      <c r="AAY263" s="12"/>
      <c r="AAZ263" s="12"/>
      <c r="ABA263" s="12"/>
      <c r="ABB263" s="12"/>
      <c r="ABC263" s="12"/>
      <c r="ABD263" s="12"/>
      <c r="ABE263" s="12"/>
      <c r="ABF263" s="12"/>
      <c r="ABG263" s="12"/>
      <c r="ABH263" s="12"/>
      <c r="ABI263" s="12"/>
      <c r="ABJ263" s="12"/>
      <c r="ABK263" s="12"/>
      <c r="ABL263" s="12"/>
      <c r="ABM263" s="12"/>
      <c r="ABN263" s="12"/>
      <c r="ABO263" s="12"/>
      <c r="ABP263" s="12"/>
      <c r="ABQ263" s="12"/>
      <c r="ABR263" s="12"/>
      <c r="ABS263" s="12"/>
      <c r="ABT263" s="12"/>
      <c r="ABU263" s="12"/>
      <c r="ABV263" s="12"/>
      <c r="ABW263" s="12"/>
      <c r="ABX263" s="12"/>
      <c r="ABY263" s="12"/>
      <c r="ABZ263" s="12"/>
      <c r="ACA263" s="12"/>
      <c r="ACB263" s="12"/>
      <c r="ACC263" s="12"/>
      <c r="ACD263" s="12"/>
      <c r="ACE263" s="12"/>
      <c r="ACF263" s="12"/>
      <c r="ACG263" s="12"/>
      <c r="ACH263" s="12"/>
      <c r="ACI263" s="12"/>
      <c r="ACJ263" s="12"/>
      <c r="ACK263" s="12"/>
      <c r="ACL263" s="12"/>
      <c r="ACM263" s="12"/>
      <c r="ACN263" s="12"/>
      <c r="ACO263" s="12"/>
      <c r="ACP263" s="12"/>
      <c r="ACQ263" s="12"/>
      <c r="ACR263" s="12"/>
      <c r="ACS263" s="12"/>
      <c r="ACT263" s="12"/>
      <c r="ACU263" s="12"/>
      <c r="ACV263" s="12"/>
      <c r="ACW263" s="12"/>
      <c r="ACX263" s="12"/>
      <c r="ACY263" s="12"/>
      <c r="ACZ263" s="12"/>
      <c r="ADA263" s="12"/>
    </row>
    <row r="264" spans="1:781" s="99" customFormat="1" ht="15.6" x14ac:dyDescent="0.3">
      <c r="A264" s="64">
        <v>3</v>
      </c>
      <c r="B264" s="44" t="s">
        <v>784</v>
      </c>
      <c r="C264" s="45" t="s">
        <v>55</v>
      </c>
      <c r="D264" s="46"/>
      <c r="E264" s="46"/>
      <c r="F264" s="46"/>
      <c r="G264" s="97"/>
      <c r="H264" s="46">
        <v>1</v>
      </c>
      <c r="I264" s="46" t="s">
        <v>46</v>
      </c>
      <c r="J264" s="46" t="s">
        <v>56</v>
      </c>
      <c r="K264" s="48">
        <v>1980</v>
      </c>
      <c r="L264" s="106">
        <v>1980</v>
      </c>
      <c r="M264" s="50"/>
      <c r="N264" s="51"/>
      <c r="O264" s="51"/>
      <c r="P264" s="52" t="s">
        <v>417</v>
      </c>
      <c r="Q264" s="53" t="s">
        <v>494</v>
      </c>
      <c r="R264" s="54" t="s">
        <v>327</v>
      </c>
      <c r="S264" s="55" t="str">
        <f t="shared" si="53"/>
        <v>Cu</v>
      </c>
      <c r="T264" s="56">
        <v>12000</v>
      </c>
      <c r="U264" s="56">
        <v>1</v>
      </c>
      <c r="V264" s="56"/>
      <c r="W264" s="56">
        <v>1</v>
      </c>
      <c r="X264" s="56"/>
      <c r="Y264" s="56">
        <v>580</v>
      </c>
      <c r="Z264" s="56" t="s">
        <v>328</v>
      </c>
      <c r="AA264" s="12"/>
      <c r="AB264" s="57">
        <f t="shared" si="52"/>
        <v>0</v>
      </c>
      <c r="AC264" s="57">
        <f t="shared" si="54"/>
        <v>0</v>
      </c>
      <c r="AD264" s="57">
        <f t="shared" si="55"/>
        <v>0</v>
      </c>
      <c r="AE264" s="57">
        <f t="shared" si="60"/>
        <v>0</v>
      </c>
      <c r="AF264" s="58"/>
      <c r="AG264" s="58">
        <f t="shared" si="57"/>
        <v>0</v>
      </c>
      <c r="AH264" s="58">
        <f t="shared" si="58"/>
        <v>0</v>
      </c>
      <c r="AI264" s="58">
        <f t="shared" si="59"/>
        <v>0</v>
      </c>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c r="CV264" s="12"/>
      <c r="CW264" s="12"/>
      <c r="CX264" s="12"/>
      <c r="CY264" s="12"/>
      <c r="CZ264" s="12"/>
      <c r="DA264" s="12"/>
      <c r="DB264" s="12"/>
      <c r="DC264" s="12"/>
      <c r="DD264" s="12"/>
      <c r="DE264" s="12"/>
      <c r="DF264" s="12"/>
      <c r="DG264" s="12"/>
      <c r="DH264" s="12"/>
      <c r="DI264" s="12"/>
      <c r="DJ264" s="12"/>
      <c r="DK264" s="12"/>
      <c r="DL264" s="12"/>
      <c r="DM264" s="12"/>
      <c r="DN264" s="12"/>
      <c r="DO264" s="12"/>
      <c r="DP264" s="12"/>
      <c r="DQ264" s="12"/>
      <c r="DR264" s="12"/>
      <c r="DS264" s="12"/>
      <c r="DT264" s="12"/>
      <c r="DU264" s="12"/>
      <c r="DV264" s="12"/>
      <c r="DW264" s="12"/>
      <c r="DX264" s="12"/>
      <c r="DY264" s="12"/>
      <c r="DZ264" s="12"/>
      <c r="EA264" s="12"/>
      <c r="EB264" s="12"/>
      <c r="EC264" s="12"/>
      <c r="ED264" s="12"/>
      <c r="EE264" s="12"/>
      <c r="EF264" s="12"/>
      <c r="EG264" s="12"/>
      <c r="EH264" s="12"/>
      <c r="EI264" s="12"/>
      <c r="EJ264" s="12"/>
      <c r="EK264" s="12"/>
      <c r="EL264" s="12"/>
      <c r="EM264" s="12"/>
      <c r="EN264" s="12"/>
      <c r="EO264" s="12"/>
      <c r="EP264" s="12"/>
      <c r="EQ264" s="12"/>
      <c r="ER264" s="12"/>
      <c r="ES264" s="12"/>
      <c r="ET264" s="12"/>
      <c r="EU264" s="12"/>
      <c r="EV264" s="12"/>
      <c r="EW264" s="12"/>
      <c r="EX264" s="12"/>
      <c r="EY264" s="12"/>
      <c r="EZ264" s="12"/>
      <c r="FA264" s="12"/>
      <c r="FB264" s="12"/>
      <c r="FC264" s="12"/>
      <c r="FD264" s="12"/>
      <c r="FE264" s="12"/>
      <c r="FF264" s="12"/>
      <c r="FG264" s="12"/>
      <c r="FH264" s="12"/>
      <c r="FI264" s="12"/>
      <c r="FJ264" s="12"/>
      <c r="FK264" s="12"/>
      <c r="FL264" s="12"/>
      <c r="FM264" s="12"/>
      <c r="FN264" s="12"/>
      <c r="FO264" s="12"/>
      <c r="FP264" s="12"/>
      <c r="FQ264" s="12"/>
      <c r="FR264" s="12"/>
      <c r="FS264" s="12"/>
      <c r="FT264" s="12"/>
      <c r="FU264" s="12"/>
      <c r="FV264" s="12"/>
      <c r="FW264" s="12"/>
      <c r="FX264" s="12"/>
      <c r="FY264" s="12"/>
      <c r="FZ264" s="12"/>
      <c r="GA264" s="12"/>
      <c r="GB264" s="12"/>
      <c r="GC264" s="12"/>
      <c r="GD264" s="12"/>
      <c r="GE264" s="12"/>
      <c r="GF264" s="12"/>
      <c r="GG264" s="12"/>
      <c r="GH264" s="12"/>
      <c r="GI264" s="12"/>
      <c r="GJ264" s="12"/>
      <c r="GK264" s="12"/>
      <c r="GL264" s="12"/>
      <c r="GM264" s="12"/>
      <c r="GN264" s="12"/>
      <c r="GO264" s="12"/>
      <c r="GP264" s="12"/>
      <c r="GQ264" s="12"/>
      <c r="GR264" s="12"/>
      <c r="GS264" s="12"/>
      <c r="GT264" s="12"/>
      <c r="GU264" s="12"/>
      <c r="GV264" s="12"/>
      <c r="GW264" s="12"/>
      <c r="GX264" s="12"/>
      <c r="GY264" s="12"/>
      <c r="GZ264" s="12"/>
      <c r="HA264" s="12"/>
      <c r="HB264" s="12"/>
      <c r="HC264" s="12"/>
      <c r="HD264" s="12"/>
      <c r="HE264" s="12"/>
      <c r="HF264" s="12"/>
      <c r="HG264" s="12"/>
      <c r="HH264" s="12"/>
      <c r="HI264" s="12"/>
      <c r="HJ264" s="12"/>
      <c r="HK264" s="12"/>
      <c r="HL264" s="12"/>
      <c r="HM264" s="12"/>
      <c r="HN264" s="12"/>
      <c r="HO264" s="12"/>
      <c r="HP264" s="12"/>
      <c r="HQ264" s="12"/>
      <c r="HR264" s="12"/>
      <c r="HS264" s="12"/>
      <c r="HT264" s="12"/>
      <c r="HU264" s="12"/>
      <c r="HV264" s="12"/>
      <c r="HW264" s="12"/>
      <c r="HX264" s="12"/>
      <c r="HY264" s="12"/>
      <c r="HZ264" s="12"/>
      <c r="IA264" s="12"/>
      <c r="IB264" s="12"/>
      <c r="IC264" s="12"/>
      <c r="ID264" s="12"/>
      <c r="IE264" s="12"/>
      <c r="IF264" s="12"/>
      <c r="IG264" s="12"/>
      <c r="IH264" s="12"/>
      <c r="II264" s="12"/>
      <c r="IJ264" s="12"/>
      <c r="IK264" s="12"/>
      <c r="IL264" s="12"/>
      <c r="IM264" s="12"/>
      <c r="IN264" s="12"/>
      <c r="IO264" s="12"/>
      <c r="IP264" s="12"/>
      <c r="IQ264" s="12"/>
      <c r="IR264" s="12"/>
      <c r="IS264" s="12"/>
      <c r="IT264" s="12"/>
      <c r="IU264" s="12"/>
      <c r="IV264" s="12"/>
      <c r="IW264" s="12"/>
      <c r="IX264" s="12"/>
      <c r="IY264" s="12"/>
      <c r="IZ264" s="12"/>
      <c r="JA264" s="12"/>
      <c r="JB264" s="12"/>
      <c r="JC264" s="12"/>
      <c r="JD264" s="12"/>
      <c r="JE264" s="12"/>
      <c r="JF264" s="12"/>
      <c r="JG264" s="12"/>
      <c r="JH264" s="12"/>
      <c r="JI264" s="12"/>
      <c r="JJ264" s="12"/>
      <c r="JK264" s="12"/>
      <c r="JL264" s="12"/>
      <c r="JM264" s="12"/>
      <c r="JN264" s="12"/>
      <c r="JO264" s="12"/>
      <c r="JP264" s="12"/>
      <c r="JQ264" s="12"/>
      <c r="JR264" s="12"/>
      <c r="JS264" s="12"/>
      <c r="JT264" s="12"/>
      <c r="JU264" s="12"/>
      <c r="JV264" s="12"/>
      <c r="JW264" s="12"/>
      <c r="JX264" s="12"/>
      <c r="JY264" s="12"/>
      <c r="JZ264" s="12"/>
      <c r="KA264" s="12"/>
      <c r="KB264" s="12"/>
      <c r="KC264" s="12"/>
      <c r="KD264" s="12"/>
      <c r="KE264" s="12"/>
      <c r="KF264" s="12"/>
      <c r="KG264" s="12"/>
      <c r="KH264" s="12"/>
      <c r="KI264" s="12"/>
      <c r="KJ264" s="12"/>
      <c r="KK264" s="12"/>
      <c r="KL264" s="12"/>
      <c r="KM264" s="12"/>
      <c r="KN264" s="12"/>
      <c r="KO264" s="12"/>
      <c r="KP264" s="12"/>
      <c r="KQ264" s="12"/>
      <c r="KR264" s="12"/>
      <c r="KS264" s="12"/>
      <c r="KT264" s="12"/>
      <c r="KU264" s="12"/>
      <c r="KV264" s="12"/>
      <c r="KW264" s="12"/>
      <c r="KX264" s="12"/>
      <c r="KY264" s="12"/>
      <c r="KZ264" s="12"/>
      <c r="LA264" s="12"/>
      <c r="LB264" s="12"/>
      <c r="LC264" s="12"/>
      <c r="LD264" s="12"/>
      <c r="LE264" s="12"/>
      <c r="LF264" s="12"/>
      <c r="LG264" s="12"/>
      <c r="LH264" s="12"/>
      <c r="LI264" s="12"/>
      <c r="LJ264" s="12"/>
      <c r="LK264" s="12"/>
      <c r="LL264" s="12"/>
      <c r="LM264" s="12"/>
      <c r="LN264" s="12"/>
      <c r="LO264" s="12"/>
      <c r="LP264" s="12"/>
      <c r="LQ264" s="12"/>
      <c r="LR264" s="12"/>
      <c r="LS264" s="12"/>
      <c r="LT264" s="12"/>
      <c r="LU264" s="12"/>
      <c r="LV264" s="12"/>
      <c r="LW264" s="12"/>
      <c r="LX264" s="12"/>
      <c r="LY264" s="12"/>
      <c r="LZ264" s="12"/>
      <c r="MA264" s="12"/>
      <c r="MB264" s="12"/>
      <c r="MC264" s="12"/>
      <c r="MD264" s="12"/>
      <c r="ME264" s="12"/>
      <c r="MF264" s="12"/>
      <c r="MG264" s="12"/>
      <c r="MH264" s="12"/>
      <c r="MI264" s="12"/>
      <c r="MJ264" s="12"/>
      <c r="MK264" s="12"/>
      <c r="ML264" s="12"/>
      <c r="MM264" s="12"/>
      <c r="MN264" s="12"/>
      <c r="MO264" s="12"/>
      <c r="MP264" s="12"/>
      <c r="MQ264" s="12"/>
      <c r="MR264" s="12"/>
      <c r="MS264" s="12"/>
      <c r="MT264" s="12"/>
      <c r="MU264" s="12"/>
      <c r="MV264" s="12"/>
      <c r="MW264" s="12"/>
      <c r="MX264" s="12"/>
      <c r="MY264" s="12"/>
      <c r="MZ264" s="12"/>
      <c r="NA264" s="12"/>
      <c r="NB264" s="12"/>
      <c r="NC264" s="12"/>
      <c r="ND264" s="12"/>
      <c r="NE264" s="12"/>
      <c r="NF264" s="12"/>
      <c r="NG264" s="12"/>
      <c r="NH264" s="12"/>
      <c r="NI264" s="12"/>
      <c r="NJ264" s="12"/>
      <c r="NK264" s="12"/>
      <c r="NL264" s="12"/>
      <c r="NM264" s="12"/>
      <c r="NN264" s="12"/>
      <c r="NO264" s="12"/>
      <c r="NP264" s="12"/>
      <c r="NQ264" s="12"/>
      <c r="NR264" s="12"/>
      <c r="NS264" s="12"/>
      <c r="NT264" s="12"/>
      <c r="NU264" s="12"/>
      <c r="NV264" s="12"/>
      <c r="NW264" s="12"/>
      <c r="NX264" s="12"/>
      <c r="NY264" s="12"/>
      <c r="NZ264" s="12"/>
      <c r="OA264" s="12"/>
      <c r="OB264" s="12"/>
      <c r="OC264" s="12"/>
      <c r="OD264" s="12"/>
      <c r="OE264" s="12"/>
      <c r="OF264" s="12"/>
      <c r="OG264" s="12"/>
      <c r="OH264" s="12"/>
      <c r="OI264" s="12"/>
      <c r="OJ264" s="12"/>
      <c r="OK264" s="12"/>
      <c r="OL264" s="12"/>
      <c r="OM264" s="12"/>
      <c r="ON264" s="12"/>
      <c r="OO264" s="12"/>
      <c r="OP264" s="12"/>
      <c r="OQ264" s="12"/>
      <c r="OR264" s="12"/>
      <c r="OS264" s="12"/>
      <c r="OT264" s="12"/>
      <c r="OU264" s="12"/>
      <c r="OV264" s="12"/>
      <c r="OW264" s="12"/>
      <c r="OX264" s="12"/>
      <c r="OY264" s="12"/>
      <c r="OZ264" s="12"/>
      <c r="PA264" s="12"/>
      <c r="PB264" s="12"/>
      <c r="PC264" s="12"/>
      <c r="PD264" s="12"/>
      <c r="PE264" s="12"/>
      <c r="PF264" s="12"/>
      <c r="PG264" s="12"/>
      <c r="PH264" s="12"/>
      <c r="PI264" s="12"/>
      <c r="PJ264" s="12"/>
      <c r="PK264" s="12"/>
      <c r="PL264" s="12"/>
      <c r="PM264" s="12"/>
      <c r="PN264" s="12"/>
      <c r="PO264" s="12"/>
      <c r="PP264" s="12"/>
      <c r="PQ264" s="12"/>
      <c r="PR264" s="12"/>
      <c r="PS264" s="12"/>
      <c r="PT264" s="12"/>
      <c r="PU264" s="12"/>
      <c r="PV264" s="12"/>
      <c r="PW264" s="12"/>
      <c r="PX264" s="12"/>
      <c r="PY264" s="12"/>
      <c r="PZ264" s="12"/>
      <c r="QA264" s="12"/>
      <c r="QB264" s="12"/>
      <c r="QC264" s="12"/>
      <c r="QD264" s="12"/>
      <c r="QE264" s="12"/>
      <c r="QF264" s="12"/>
      <c r="QG264" s="12"/>
      <c r="QH264" s="12"/>
      <c r="QI264" s="12"/>
      <c r="QJ264" s="12"/>
      <c r="QK264" s="12"/>
      <c r="QL264" s="12"/>
      <c r="QM264" s="12"/>
      <c r="QN264" s="12"/>
      <c r="QO264" s="12"/>
      <c r="QP264" s="12"/>
      <c r="QQ264" s="12"/>
      <c r="QR264" s="12"/>
      <c r="QS264" s="12"/>
      <c r="QT264" s="12"/>
      <c r="QU264" s="12"/>
      <c r="QV264" s="12"/>
      <c r="QW264" s="12"/>
      <c r="QX264" s="12"/>
      <c r="QY264" s="12"/>
      <c r="QZ264" s="12"/>
      <c r="RA264" s="12"/>
      <c r="RB264" s="12"/>
      <c r="RC264" s="12"/>
      <c r="RD264" s="12"/>
      <c r="RE264" s="12"/>
      <c r="RF264" s="12"/>
      <c r="RG264" s="12"/>
      <c r="RH264" s="12"/>
      <c r="RI264" s="12"/>
      <c r="RJ264" s="12"/>
      <c r="RK264" s="12"/>
      <c r="RL264" s="12"/>
      <c r="RM264" s="12"/>
      <c r="RN264" s="12"/>
      <c r="RO264" s="12"/>
      <c r="RP264" s="12"/>
      <c r="RQ264" s="12"/>
      <c r="RR264" s="12"/>
      <c r="RS264" s="12"/>
      <c r="RT264" s="12"/>
      <c r="RU264" s="12"/>
      <c r="RV264" s="12"/>
      <c r="RW264" s="12"/>
      <c r="RX264" s="12"/>
      <c r="RY264" s="12"/>
      <c r="RZ264" s="12"/>
      <c r="SA264" s="12"/>
      <c r="SB264" s="12"/>
      <c r="SC264" s="12"/>
      <c r="SD264" s="12"/>
      <c r="SE264" s="12"/>
      <c r="SF264" s="12"/>
      <c r="SG264" s="12"/>
      <c r="SH264" s="12"/>
      <c r="SI264" s="12"/>
      <c r="SJ264" s="12"/>
      <c r="SK264" s="12"/>
      <c r="SL264" s="12"/>
      <c r="SM264" s="12"/>
      <c r="SN264" s="12"/>
      <c r="SO264" s="12"/>
      <c r="SP264" s="12"/>
      <c r="SQ264" s="12"/>
      <c r="SR264" s="12"/>
      <c r="SS264" s="12"/>
      <c r="ST264" s="12"/>
      <c r="SU264" s="12"/>
      <c r="SV264" s="12"/>
      <c r="SW264" s="12"/>
      <c r="SX264" s="12"/>
      <c r="SY264" s="12"/>
      <c r="SZ264" s="12"/>
      <c r="TA264" s="12"/>
      <c r="TB264" s="12"/>
      <c r="TC264" s="12"/>
      <c r="TD264" s="12"/>
      <c r="TE264" s="12"/>
      <c r="TF264" s="12"/>
      <c r="TG264" s="12"/>
      <c r="TH264" s="12"/>
      <c r="TI264" s="12"/>
      <c r="TJ264" s="12"/>
      <c r="TK264" s="12"/>
      <c r="TL264" s="12"/>
      <c r="TM264" s="12"/>
      <c r="TN264" s="12"/>
      <c r="TO264" s="12"/>
      <c r="TP264" s="12"/>
      <c r="TQ264" s="12"/>
      <c r="TR264" s="12"/>
      <c r="TS264" s="12"/>
      <c r="TT264" s="12"/>
      <c r="TU264" s="12"/>
      <c r="TV264" s="12"/>
      <c r="TW264" s="12"/>
      <c r="TX264" s="12"/>
      <c r="TY264" s="12"/>
      <c r="TZ264" s="12"/>
      <c r="UA264" s="12"/>
      <c r="UB264" s="12"/>
      <c r="UC264" s="12"/>
      <c r="UD264" s="12"/>
      <c r="UE264" s="12"/>
      <c r="UF264" s="12"/>
      <c r="UG264" s="12"/>
      <c r="UH264" s="12"/>
      <c r="UI264" s="12"/>
      <c r="UJ264" s="12"/>
      <c r="UK264" s="12"/>
      <c r="UL264" s="12"/>
      <c r="UM264" s="12"/>
      <c r="UN264" s="12"/>
      <c r="UO264" s="12"/>
      <c r="UP264" s="12"/>
      <c r="UQ264" s="12"/>
      <c r="UR264" s="12"/>
      <c r="US264" s="12"/>
      <c r="UT264" s="12"/>
      <c r="UU264" s="12"/>
      <c r="UV264" s="12"/>
      <c r="UW264" s="12"/>
      <c r="UX264" s="12"/>
      <c r="UY264" s="12"/>
      <c r="UZ264" s="12"/>
      <c r="VA264" s="12"/>
      <c r="VB264" s="12"/>
      <c r="VC264" s="12"/>
      <c r="VD264" s="12"/>
      <c r="VE264" s="12"/>
      <c r="VF264" s="12"/>
      <c r="VG264" s="12"/>
      <c r="VH264" s="12"/>
      <c r="VI264" s="12"/>
      <c r="VJ264" s="12"/>
      <c r="VK264" s="12"/>
      <c r="VL264" s="12"/>
      <c r="VM264" s="12"/>
      <c r="VN264" s="12"/>
      <c r="VO264" s="12"/>
      <c r="VP264" s="12"/>
      <c r="VQ264" s="12"/>
      <c r="VR264" s="12"/>
      <c r="VS264" s="12"/>
      <c r="VT264" s="12"/>
      <c r="VU264" s="12"/>
      <c r="VV264" s="12"/>
      <c r="VW264" s="12"/>
      <c r="VX264" s="12"/>
      <c r="VY264" s="12"/>
      <c r="VZ264" s="12"/>
      <c r="WA264" s="12"/>
      <c r="WB264" s="12"/>
      <c r="WC264" s="12"/>
      <c r="WD264" s="12"/>
      <c r="WE264" s="12"/>
      <c r="WF264" s="12"/>
      <c r="WG264" s="12"/>
      <c r="WH264" s="12"/>
      <c r="WI264" s="12"/>
      <c r="WJ264" s="12"/>
      <c r="WK264" s="12"/>
      <c r="WL264" s="12"/>
      <c r="WM264" s="12"/>
      <c r="WN264" s="12"/>
      <c r="WO264" s="12"/>
      <c r="WP264" s="12"/>
      <c r="WQ264" s="12"/>
      <c r="WR264" s="12"/>
      <c r="WS264" s="12"/>
      <c r="WT264" s="12"/>
      <c r="WU264" s="12"/>
      <c r="WV264" s="12"/>
      <c r="WW264" s="12"/>
      <c r="WX264" s="12"/>
      <c r="WY264" s="12"/>
      <c r="WZ264" s="12"/>
      <c r="XA264" s="12"/>
      <c r="XB264" s="12"/>
      <c r="XC264" s="12"/>
      <c r="XD264" s="12"/>
      <c r="XE264" s="12"/>
      <c r="XF264" s="12"/>
      <c r="XG264" s="12"/>
      <c r="XH264" s="12"/>
      <c r="XI264" s="12"/>
      <c r="XJ264" s="12"/>
      <c r="XK264" s="12"/>
      <c r="XL264" s="12"/>
      <c r="XM264" s="12"/>
      <c r="XN264" s="12"/>
      <c r="XO264" s="12"/>
      <c r="XP264" s="12"/>
      <c r="XQ264" s="12"/>
      <c r="XR264" s="12"/>
      <c r="XS264" s="12"/>
      <c r="XT264" s="12"/>
      <c r="XU264" s="12"/>
      <c r="XV264" s="12"/>
      <c r="XW264" s="12"/>
      <c r="XX264" s="12"/>
      <c r="XY264" s="12"/>
      <c r="XZ264" s="12"/>
      <c r="YA264" s="12"/>
      <c r="YB264" s="12"/>
      <c r="YC264" s="12"/>
      <c r="YD264" s="12"/>
      <c r="YE264" s="12"/>
      <c r="YF264" s="12"/>
      <c r="YG264" s="12"/>
      <c r="YH264" s="12"/>
      <c r="YI264" s="12"/>
      <c r="YJ264" s="12"/>
      <c r="YK264" s="12"/>
      <c r="YL264" s="12"/>
      <c r="YM264" s="12"/>
      <c r="YN264" s="12"/>
      <c r="YO264" s="12"/>
      <c r="YP264" s="12"/>
      <c r="YQ264" s="12"/>
      <c r="YR264" s="12"/>
      <c r="YS264" s="12"/>
      <c r="YT264" s="12"/>
      <c r="YU264" s="12"/>
      <c r="YV264" s="12"/>
      <c r="YW264" s="12"/>
      <c r="YX264" s="12"/>
      <c r="YY264" s="12"/>
      <c r="YZ264" s="12"/>
      <c r="ZA264" s="12"/>
      <c r="ZB264" s="12"/>
      <c r="ZC264" s="12"/>
      <c r="ZD264" s="12"/>
      <c r="ZE264" s="12"/>
      <c r="ZF264" s="12"/>
      <c r="ZG264" s="12"/>
      <c r="ZH264" s="12"/>
      <c r="ZI264" s="12"/>
      <c r="ZJ264" s="12"/>
      <c r="ZK264" s="12"/>
      <c r="ZL264" s="12"/>
      <c r="ZM264" s="12"/>
      <c r="ZN264" s="12"/>
      <c r="ZO264" s="12"/>
      <c r="ZP264" s="12"/>
      <c r="ZQ264" s="12"/>
      <c r="ZR264" s="12"/>
      <c r="ZS264" s="12"/>
      <c r="ZT264" s="12"/>
      <c r="ZU264" s="12"/>
      <c r="ZV264" s="12"/>
      <c r="ZW264" s="12"/>
      <c r="ZX264" s="12"/>
      <c r="ZY264" s="12"/>
      <c r="ZZ264" s="12"/>
      <c r="AAA264" s="12"/>
      <c r="AAB264" s="12"/>
      <c r="AAC264" s="12"/>
      <c r="AAD264" s="12"/>
      <c r="AAE264" s="12"/>
      <c r="AAF264" s="12"/>
      <c r="AAG264" s="12"/>
      <c r="AAH264" s="12"/>
      <c r="AAI264" s="12"/>
      <c r="AAJ264" s="12"/>
      <c r="AAK264" s="12"/>
      <c r="AAL264" s="12"/>
      <c r="AAM264" s="12"/>
      <c r="AAN264" s="12"/>
      <c r="AAO264" s="12"/>
      <c r="AAP264" s="12"/>
      <c r="AAQ264" s="12"/>
      <c r="AAR264" s="12"/>
      <c r="AAS264" s="12"/>
      <c r="AAT264" s="12"/>
      <c r="AAU264" s="12"/>
      <c r="AAV264" s="12"/>
      <c r="AAW264" s="12"/>
      <c r="AAX264" s="12"/>
      <c r="AAY264" s="12"/>
      <c r="AAZ264" s="12"/>
      <c r="ABA264" s="12"/>
      <c r="ABB264" s="12"/>
      <c r="ABC264" s="12"/>
      <c r="ABD264" s="12"/>
      <c r="ABE264" s="12"/>
      <c r="ABF264" s="12"/>
      <c r="ABG264" s="12"/>
      <c r="ABH264" s="12"/>
      <c r="ABI264" s="12"/>
      <c r="ABJ264" s="12"/>
      <c r="ABK264" s="12"/>
      <c r="ABL264" s="12"/>
      <c r="ABM264" s="12"/>
      <c r="ABN264" s="12"/>
      <c r="ABO264" s="12"/>
      <c r="ABP264" s="12"/>
      <c r="ABQ264" s="12"/>
      <c r="ABR264" s="12"/>
      <c r="ABS264" s="12"/>
      <c r="ABT264" s="12"/>
      <c r="ABU264" s="12"/>
      <c r="ABV264" s="12"/>
      <c r="ABW264" s="12"/>
      <c r="ABX264" s="12"/>
      <c r="ABY264" s="12"/>
      <c r="ABZ264" s="12"/>
      <c r="ACA264" s="12"/>
      <c r="ACB264" s="12"/>
      <c r="ACC264" s="12"/>
      <c r="ACD264" s="12"/>
      <c r="ACE264" s="12"/>
      <c r="ACF264" s="12"/>
      <c r="ACG264" s="12"/>
      <c r="ACH264" s="12"/>
      <c r="ACI264" s="12"/>
      <c r="ACJ264" s="12"/>
      <c r="ACK264" s="12"/>
      <c r="ACL264" s="12"/>
      <c r="ACM264" s="12"/>
      <c r="ACN264" s="12"/>
      <c r="ACO264" s="12"/>
      <c r="ACP264" s="12"/>
      <c r="ACQ264" s="12"/>
      <c r="ACR264" s="12"/>
      <c r="ACS264" s="12"/>
      <c r="ACT264" s="12"/>
      <c r="ACU264" s="12"/>
      <c r="ACV264" s="12"/>
      <c r="ACW264" s="12"/>
      <c r="ACX264" s="12"/>
      <c r="ACY264" s="12"/>
      <c r="ACZ264" s="12"/>
      <c r="ADA264" s="12"/>
    </row>
    <row r="265" spans="1:781" s="99" customFormat="1" ht="15.6" x14ac:dyDescent="0.3">
      <c r="A265" s="64">
        <v>3</v>
      </c>
      <c r="B265" s="44" t="s">
        <v>785</v>
      </c>
      <c r="C265" s="45" t="s">
        <v>55</v>
      </c>
      <c r="D265" s="46"/>
      <c r="E265" s="46"/>
      <c r="F265" s="46"/>
      <c r="G265" s="97"/>
      <c r="H265" s="46">
        <v>1</v>
      </c>
      <c r="I265" s="46" t="s">
        <v>46</v>
      </c>
      <c r="J265" s="46" t="s">
        <v>56</v>
      </c>
      <c r="K265" s="48">
        <v>1980</v>
      </c>
      <c r="L265" s="106">
        <v>1980</v>
      </c>
      <c r="M265" s="50"/>
      <c r="N265" s="51"/>
      <c r="O265" s="51"/>
      <c r="P265" s="52" t="s">
        <v>417</v>
      </c>
      <c r="Q265" s="53" t="s">
        <v>494</v>
      </c>
      <c r="R265" s="54" t="s">
        <v>327</v>
      </c>
      <c r="S265" s="55" t="str">
        <f t="shared" si="53"/>
        <v>Cu</v>
      </c>
      <c r="T265" s="56">
        <v>12000</v>
      </c>
      <c r="U265" s="56">
        <v>1</v>
      </c>
      <c r="V265" s="56"/>
      <c r="W265" s="56">
        <v>1</v>
      </c>
      <c r="X265" s="56"/>
      <c r="Y265" s="56">
        <v>580</v>
      </c>
      <c r="Z265" s="56" t="s">
        <v>328</v>
      </c>
      <c r="AA265" s="12"/>
      <c r="AB265" s="57">
        <f t="shared" si="52"/>
        <v>0</v>
      </c>
      <c r="AC265" s="57">
        <f t="shared" si="54"/>
        <v>0</v>
      </c>
      <c r="AD265" s="57">
        <f t="shared" si="55"/>
        <v>0</v>
      </c>
      <c r="AE265" s="57">
        <f t="shared" si="60"/>
        <v>0</v>
      </c>
      <c r="AF265" s="58"/>
      <c r="AG265" s="58">
        <f t="shared" si="57"/>
        <v>0</v>
      </c>
      <c r="AH265" s="58">
        <f t="shared" si="58"/>
        <v>0</v>
      </c>
      <c r="AI265" s="58">
        <f t="shared" si="59"/>
        <v>0</v>
      </c>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c r="CV265" s="12"/>
      <c r="CW265" s="12"/>
      <c r="CX265" s="12"/>
      <c r="CY265" s="12"/>
      <c r="CZ265" s="12"/>
      <c r="DA265" s="12"/>
      <c r="DB265" s="12"/>
      <c r="DC265" s="12"/>
      <c r="DD265" s="12"/>
      <c r="DE265" s="12"/>
      <c r="DF265" s="12"/>
      <c r="DG265" s="12"/>
      <c r="DH265" s="12"/>
      <c r="DI265" s="12"/>
      <c r="DJ265" s="12"/>
      <c r="DK265" s="12"/>
      <c r="DL265" s="12"/>
      <c r="DM265" s="12"/>
      <c r="DN265" s="12"/>
      <c r="DO265" s="12"/>
      <c r="DP265" s="12"/>
      <c r="DQ265" s="12"/>
      <c r="DR265" s="12"/>
      <c r="DS265" s="12"/>
      <c r="DT265" s="12"/>
      <c r="DU265" s="12"/>
      <c r="DV265" s="12"/>
      <c r="DW265" s="12"/>
      <c r="DX265" s="12"/>
      <c r="DY265" s="12"/>
      <c r="DZ265" s="12"/>
      <c r="EA265" s="12"/>
      <c r="EB265" s="12"/>
      <c r="EC265" s="12"/>
      <c r="ED265" s="12"/>
      <c r="EE265" s="12"/>
      <c r="EF265" s="12"/>
      <c r="EG265" s="12"/>
      <c r="EH265" s="12"/>
      <c r="EI265" s="12"/>
      <c r="EJ265" s="12"/>
      <c r="EK265" s="12"/>
      <c r="EL265" s="12"/>
      <c r="EM265" s="12"/>
      <c r="EN265" s="12"/>
      <c r="EO265" s="12"/>
      <c r="EP265" s="12"/>
      <c r="EQ265" s="12"/>
      <c r="ER265" s="12"/>
      <c r="ES265" s="12"/>
      <c r="ET265" s="12"/>
      <c r="EU265" s="12"/>
      <c r="EV265" s="12"/>
      <c r="EW265" s="12"/>
      <c r="EX265" s="12"/>
      <c r="EY265" s="12"/>
      <c r="EZ265" s="12"/>
      <c r="FA265" s="12"/>
      <c r="FB265" s="12"/>
      <c r="FC265" s="12"/>
      <c r="FD265" s="12"/>
      <c r="FE265" s="12"/>
      <c r="FF265" s="12"/>
      <c r="FG265" s="12"/>
      <c r="FH265" s="12"/>
      <c r="FI265" s="12"/>
      <c r="FJ265" s="12"/>
      <c r="FK265" s="12"/>
      <c r="FL265" s="12"/>
      <c r="FM265" s="12"/>
      <c r="FN265" s="12"/>
      <c r="FO265" s="12"/>
      <c r="FP265" s="12"/>
      <c r="FQ265" s="12"/>
      <c r="FR265" s="12"/>
      <c r="FS265" s="12"/>
      <c r="FT265" s="12"/>
      <c r="FU265" s="12"/>
      <c r="FV265" s="12"/>
      <c r="FW265" s="12"/>
      <c r="FX265" s="12"/>
      <c r="FY265" s="12"/>
      <c r="FZ265" s="12"/>
      <c r="GA265" s="12"/>
      <c r="GB265" s="12"/>
      <c r="GC265" s="12"/>
      <c r="GD265" s="12"/>
      <c r="GE265" s="12"/>
      <c r="GF265" s="12"/>
      <c r="GG265" s="12"/>
      <c r="GH265" s="12"/>
      <c r="GI265" s="12"/>
      <c r="GJ265" s="12"/>
      <c r="GK265" s="12"/>
      <c r="GL265" s="12"/>
      <c r="GM265" s="12"/>
      <c r="GN265" s="12"/>
      <c r="GO265" s="12"/>
      <c r="GP265" s="12"/>
      <c r="GQ265" s="12"/>
      <c r="GR265" s="12"/>
      <c r="GS265" s="12"/>
      <c r="GT265" s="12"/>
      <c r="GU265" s="12"/>
      <c r="GV265" s="12"/>
      <c r="GW265" s="12"/>
      <c r="GX265" s="12"/>
      <c r="GY265" s="12"/>
      <c r="GZ265" s="12"/>
      <c r="HA265" s="12"/>
      <c r="HB265" s="12"/>
      <c r="HC265" s="12"/>
      <c r="HD265" s="12"/>
      <c r="HE265" s="12"/>
      <c r="HF265" s="12"/>
      <c r="HG265" s="12"/>
      <c r="HH265" s="12"/>
      <c r="HI265" s="12"/>
      <c r="HJ265" s="12"/>
      <c r="HK265" s="12"/>
      <c r="HL265" s="12"/>
      <c r="HM265" s="12"/>
      <c r="HN265" s="12"/>
      <c r="HO265" s="12"/>
      <c r="HP265" s="12"/>
      <c r="HQ265" s="12"/>
      <c r="HR265" s="12"/>
      <c r="HS265" s="12"/>
      <c r="HT265" s="12"/>
      <c r="HU265" s="12"/>
      <c r="HV265" s="12"/>
      <c r="HW265" s="12"/>
      <c r="HX265" s="12"/>
      <c r="HY265" s="12"/>
      <c r="HZ265" s="12"/>
      <c r="IA265" s="12"/>
      <c r="IB265" s="12"/>
      <c r="IC265" s="12"/>
      <c r="ID265" s="12"/>
      <c r="IE265" s="12"/>
      <c r="IF265" s="12"/>
      <c r="IG265" s="12"/>
      <c r="IH265" s="12"/>
      <c r="II265" s="12"/>
      <c r="IJ265" s="12"/>
      <c r="IK265" s="12"/>
      <c r="IL265" s="12"/>
      <c r="IM265" s="12"/>
      <c r="IN265" s="12"/>
      <c r="IO265" s="12"/>
      <c r="IP265" s="12"/>
      <c r="IQ265" s="12"/>
      <c r="IR265" s="12"/>
      <c r="IS265" s="12"/>
      <c r="IT265" s="12"/>
      <c r="IU265" s="12"/>
      <c r="IV265" s="12"/>
      <c r="IW265" s="12"/>
      <c r="IX265" s="12"/>
      <c r="IY265" s="12"/>
      <c r="IZ265" s="12"/>
      <c r="JA265" s="12"/>
      <c r="JB265" s="12"/>
      <c r="JC265" s="12"/>
      <c r="JD265" s="12"/>
      <c r="JE265" s="12"/>
      <c r="JF265" s="12"/>
      <c r="JG265" s="12"/>
      <c r="JH265" s="12"/>
      <c r="JI265" s="12"/>
      <c r="JJ265" s="12"/>
      <c r="JK265" s="12"/>
      <c r="JL265" s="12"/>
      <c r="JM265" s="12"/>
      <c r="JN265" s="12"/>
      <c r="JO265" s="12"/>
      <c r="JP265" s="12"/>
      <c r="JQ265" s="12"/>
      <c r="JR265" s="12"/>
      <c r="JS265" s="12"/>
      <c r="JT265" s="12"/>
      <c r="JU265" s="12"/>
      <c r="JV265" s="12"/>
      <c r="JW265" s="12"/>
      <c r="JX265" s="12"/>
      <c r="JY265" s="12"/>
      <c r="JZ265" s="12"/>
      <c r="KA265" s="12"/>
      <c r="KB265" s="12"/>
      <c r="KC265" s="12"/>
      <c r="KD265" s="12"/>
      <c r="KE265" s="12"/>
      <c r="KF265" s="12"/>
      <c r="KG265" s="12"/>
      <c r="KH265" s="12"/>
      <c r="KI265" s="12"/>
      <c r="KJ265" s="12"/>
      <c r="KK265" s="12"/>
      <c r="KL265" s="12"/>
      <c r="KM265" s="12"/>
      <c r="KN265" s="12"/>
      <c r="KO265" s="12"/>
      <c r="KP265" s="12"/>
      <c r="KQ265" s="12"/>
      <c r="KR265" s="12"/>
      <c r="KS265" s="12"/>
      <c r="KT265" s="12"/>
      <c r="KU265" s="12"/>
      <c r="KV265" s="12"/>
      <c r="KW265" s="12"/>
      <c r="KX265" s="12"/>
      <c r="KY265" s="12"/>
      <c r="KZ265" s="12"/>
      <c r="LA265" s="12"/>
      <c r="LB265" s="12"/>
      <c r="LC265" s="12"/>
      <c r="LD265" s="12"/>
      <c r="LE265" s="12"/>
      <c r="LF265" s="12"/>
      <c r="LG265" s="12"/>
      <c r="LH265" s="12"/>
      <c r="LI265" s="12"/>
      <c r="LJ265" s="12"/>
      <c r="LK265" s="12"/>
      <c r="LL265" s="12"/>
      <c r="LM265" s="12"/>
      <c r="LN265" s="12"/>
      <c r="LO265" s="12"/>
      <c r="LP265" s="12"/>
      <c r="LQ265" s="12"/>
      <c r="LR265" s="12"/>
      <c r="LS265" s="12"/>
      <c r="LT265" s="12"/>
      <c r="LU265" s="12"/>
      <c r="LV265" s="12"/>
      <c r="LW265" s="12"/>
      <c r="LX265" s="12"/>
      <c r="LY265" s="12"/>
      <c r="LZ265" s="12"/>
      <c r="MA265" s="12"/>
      <c r="MB265" s="12"/>
      <c r="MC265" s="12"/>
      <c r="MD265" s="12"/>
      <c r="ME265" s="12"/>
      <c r="MF265" s="12"/>
      <c r="MG265" s="12"/>
      <c r="MH265" s="12"/>
      <c r="MI265" s="12"/>
      <c r="MJ265" s="12"/>
      <c r="MK265" s="12"/>
      <c r="ML265" s="12"/>
      <c r="MM265" s="12"/>
      <c r="MN265" s="12"/>
      <c r="MO265" s="12"/>
      <c r="MP265" s="12"/>
      <c r="MQ265" s="12"/>
      <c r="MR265" s="12"/>
      <c r="MS265" s="12"/>
      <c r="MT265" s="12"/>
      <c r="MU265" s="12"/>
      <c r="MV265" s="12"/>
      <c r="MW265" s="12"/>
      <c r="MX265" s="12"/>
      <c r="MY265" s="12"/>
      <c r="MZ265" s="12"/>
      <c r="NA265" s="12"/>
      <c r="NB265" s="12"/>
      <c r="NC265" s="12"/>
      <c r="ND265" s="12"/>
      <c r="NE265" s="12"/>
      <c r="NF265" s="12"/>
      <c r="NG265" s="12"/>
      <c r="NH265" s="12"/>
      <c r="NI265" s="12"/>
      <c r="NJ265" s="12"/>
      <c r="NK265" s="12"/>
      <c r="NL265" s="12"/>
      <c r="NM265" s="12"/>
      <c r="NN265" s="12"/>
      <c r="NO265" s="12"/>
      <c r="NP265" s="12"/>
      <c r="NQ265" s="12"/>
      <c r="NR265" s="12"/>
      <c r="NS265" s="12"/>
      <c r="NT265" s="12"/>
      <c r="NU265" s="12"/>
      <c r="NV265" s="12"/>
      <c r="NW265" s="12"/>
      <c r="NX265" s="12"/>
      <c r="NY265" s="12"/>
      <c r="NZ265" s="12"/>
      <c r="OA265" s="12"/>
      <c r="OB265" s="12"/>
      <c r="OC265" s="12"/>
      <c r="OD265" s="12"/>
      <c r="OE265" s="12"/>
      <c r="OF265" s="12"/>
      <c r="OG265" s="12"/>
      <c r="OH265" s="12"/>
      <c r="OI265" s="12"/>
      <c r="OJ265" s="12"/>
      <c r="OK265" s="12"/>
      <c r="OL265" s="12"/>
      <c r="OM265" s="12"/>
      <c r="ON265" s="12"/>
      <c r="OO265" s="12"/>
      <c r="OP265" s="12"/>
      <c r="OQ265" s="12"/>
      <c r="OR265" s="12"/>
      <c r="OS265" s="12"/>
      <c r="OT265" s="12"/>
      <c r="OU265" s="12"/>
      <c r="OV265" s="12"/>
      <c r="OW265" s="12"/>
      <c r="OX265" s="12"/>
      <c r="OY265" s="12"/>
      <c r="OZ265" s="12"/>
      <c r="PA265" s="12"/>
      <c r="PB265" s="12"/>
      <c r="PC265" s="12"/>
      <c r="PD265" s="12"/>
      <c r="PE265" s="12"/>
      <c r="PF265" s="12"/>
      <c r="PG265" s="12"/>
      <c r="PH265" s="12"/>
      <c r="PI265" s="12"/>
      <c r="PJ265" s="12"/>
      <c r="PK265" s="12"/>
      <c r="PL265" s="12"/>
      <c r="PM265" s="12"/>
      <c r="PN265" s="12"/>
      <c r="PO265" s="12"/>
      <c r="PP265" s="12"/>
      <c r="PQ265" s="12"/>
      <c r="PR265" s="12"/>
      <c r="PS265" s="12"/>
      <c r="PT265" s="12"/>
      <c r="PU265" s="12"/>
      <c r="PV265" s="12"/>
      <c r="PW265" s="12"/>
      <c r="PX265" s="12"/>
      <c r="PY265" s="12"/>
      <c r="PZ265" s="12"/>
      <c r="QA265" s="12"/>
      <c r="QB265" s="12"/>
      <c r="QC265" s="12"/>
      <c r="QD265" s="12"/>
      <c r="QE265" s="12"/>
      <c r="QF265" s="12"/>
      <c r="QG265" s="12"/>
      <c r="QH265" s="12"/>
      <c r="QI265" s="12"/>
      <c r="QJ265" s="12"/>
      <c r="QK265" s="12"/>
      <c r="QL265" s="12"/>
      <c r="QM265" s="12"/>
      <c r="QN265" s="12"/>
      <c r="QO265" s="12"/>
      <c r="QP265" s="12"/>
      <c r="QQ265" s="12"/>
      <c r="QR265" s="12"/>
      <c r="QS265" s="12"/>
      <c r="QT265" s="12"/>
      <c r="QU265" s="12"/>
      <c r="QV265" s="12"/>
      <c r="QW265" s="12"/>
      <c r="QX265" s="12"/>
      <c r="QY265" s="12"/>
      <c r="QZ265" s="12"/>
      <c r="RA265" s="12"/>
      <c r="RB265" s="12"/>
      <c r="RC265" s="12"/>
      <c r="RD265" s="12"/>
      <c r="RE265" s="12"/>
      <c r="RF265" s="12"/>
      <c r="RG265" s="12"/>
      <c r="RH265" s="12"/>
      <c r="RI265" s="12"/>
      <c r="RJ265" s="12"/>
      <c r="RK265" s="12"/>
      <c r="RL265" s="12"/>
      <c r="RM265" s="12"/>
      <c r="RN265" s="12"/>
      <c r="RO265" s="12"/>
      <c r="RP265" s="12"/>
      <c r="RQ265" s="12"/>
      <c r="RR265" s="12"/>
      <c r="RS265" s="12"/>
      <c r="RT265" s="12"/>
      <c r="RU265" s="12"/>
      <c r="RV265" s="12"/>
      <c r="RW265" s="12"/>
      <c r="RX265" s="12"/>
      <c r="RY265" s="12"/>
      <c r="RZ265" s="12"/>
      <c r="SA265" s="12"/>
      <c r="SB265" s="12"/>
      <c r="SC265" s="12"/>
      <c r="SD265" s="12"/>
      <c r="SE265" s="12"/>
      <c r="SF265" s="12"/>
      <c r="SG265" s="12"/>
      <c r="SH265" s="12"/>
      <c r="SI265" s="12"/>
      <c r="SJ265" s="12"/>
      <c r="SK265" s="12"/>
      <c r="SL265" s="12"/>
      <c r="SM265" s="12"/>
      <c r="SN265" s="12"/>
      <c r="SO265" s="12"/>
      <c r="SP265" s="12"/>
      <c r="SQ265" s="12"/>
      <c r="SR265" s="12"/>
      <c r="SS265" s="12"/>
      <c r="ST265" s="12"/>
      <c r="SU265" s="12"/>
      <c r="SV265" s="12"/>
      <c r="SW265" s="12"/>
      <c r="SX265" s="12"/>
      <c r="SY265" s="12"/>
      <c r="SZ265" s="12"/>
      <c r="TA265" s="12"/>
      <c r="TB265" s="12"/>
      <c r="TC265" s="12"/>
      <c r="TD265" s="12"/>
      <c r="TE265" s="12"/>
      <c r="TF265" s="12"/>
      <c r="TG265" s="12"/>
      <c r="TH265" s="12"/>
      <c r="TI265" s="12"/>
      <c r="TJ265" s="12"/>
      <c r="TK265" s="12"/>
      <c r="TL265" s="12"/>
      <c r="TM265" s="12"/>
      <c r="TN265" s="12"/>
      <c r="TO265" s="12"/>
      <c r="TP265" s="12"/>
      <c r="TQ265" s="12"/>
      <c r="TR265" s="12"/>
      <c r="TS265" s="12"/>
      <c r="TT265" s="12"/>
      <c r="TU265" s="12"/>
      <c r="TV265" s="12"/>
      <c r="TW265" s="12"/>
      <c r="TX265" s="12"/>
      <c r="TY265" s="12"/>
      <c r="TZ265" s="12"/>
      <c r="UA265" s="12"/>
      <c r="UB265" s="12"/>
      <c r="UC265" s="12"/>
      <c r="UD265" s="12"/>
      <c r="UE265" s="12"/>
      <c r="UF265" s="12"/>
      <c r="UG265" s="12"/>
      <c r="UH265" s="12"/>
      <c r="UI265" s="12"/>
      <c r="UJ265" s="12"/>
      <c r="UK265" s="12"/>
      <c r="UL265" s="12"/>
      <c r="UM265" s="12"/>
      <c r="UN265" s="12"/>
      <c r="UO265" s="12"/>
      <c r="UP265" s="12"/>
      <c r="UQ265" s="12"/>
      <c r="UR265" s="12"/>
      <c r="US265" s="12"/>
      <c r="UT265" s="12"/>
      <c r="UU265" s="12"/>
      <c r="UV265" s="12"/>
      <c r="UW265" s="12"/>
      <c r="UX265" s="12"/>
      <c r="UY265" s="12"/>
      <c r="UZ265" s="12"/>
      <c r="VA265" s="12"/>
      <c r="VB265" s="12"/>
      <c r="VC265" s="12"/>
      <c r="VD265" s="12"/>
      <c r="VE265" s="12"/>
      <c r="VF265" s="12"/>
      <c r="VG265" s="12"/>
      <c r="VH265" s="12"/>
      <c r="VI265" s="12"/>
      <c r="VJ265" s="12"/>
      <c r="VK265" s="12"/>
      <c r="VL265" s="12"/>
      <c r="VM265" s="12"/>
      <c r="VN265" s="12"/>
      <c r="VO265" s="12"/>
      <c r="VP265" s="12"/>
      <c r="VQ265" s="12"/>
      <c r="VR265" s="12"/>
      <c r="VS265" s="12"/>
      <c r="VT265" s="12"/>
      <c r="VU265" s="12"/>
      <c r="VV265" s="12"/>
      <c r="VW265" s="12"/>
      <c r="VX265" s="12"/>
      <c r="VY265" s="12"/>
      <c r="VZ265" s="12"/>
      <c r="WA265" s="12"/>
      <c r="WB265" s="12"/>
      <c r="WC265" s="12"/>
      <c r="WD265" s="12"/>
      <c r="WE265" s="12"/>
      <c r="WF265" s="12"/>
      <c r="WG265" s="12"/>
      <c r="WH265" s="12"/>
      <c r="WI265" s="12"/>
      <c r="WJ265" s="12"/>
      <c r="WK265" s="12"/>
      <c r="WL265" s="12"/>
      <c r="WM265" s="12"/>
      <c r="WN265" s="12"/>
      <c r="WO265" s="12"/>
      <c r="WP265" s="12"/>
      <c r="WQ265" s="12"/>
      <c r="WR265" s="12"/>
      <c r="WS265" s="12"/>
      <c r="WT265" s="12"/>
      <c r="WU265" s="12"/>
      <c r="WV265" s="12"/>
      <c r="WW265" s="12"/>
      <c r="WX265" s="12"/>
      <c r="WY265" s="12"/>
      <c r="WZ265" s="12"/>
      <c r="XA265" s="12"/>
      <c r="XB265" s="12"/>
      <c r="XC265" s="12"/>
      <c r="XD265" s="12"/>
      <c r="XE265" s="12"/>
      <c r="XF265" s="12"/>
      <c r="XG265" s="12"/>
      <c r="XH265" s="12"/>
      <c r="XI265" s="12"/>
      <c r="XJ265" s="12"/>
      <c r="XK265" s="12"/>
      <c r="XL265" s="12"/>
      <c r="XM265" s="12"/>
      <c r="XN265" s="12"/>
      <c r="XO265" s="12"/>
      <c r="XP265" s="12"/>
      <c r="XQ265" s="12"/>
      <c r="XR265" s="12"/>
      <c r="XS265" s="12"/>
      <c r="XT265" s="12"/>
      <c r="XU265" s="12"/>
      <c r="XV265" s="12"/>
      <c r="XW265" s="12"/>
      <c r="XX265" s="12"/>
      <c r="XY265" s="12"/>
      <c r="XZ265" s="12"/>
      <c r="YA265" s="12"/>
      <c r="YB265" s="12"/>
      <c r="YC265" s="12"/>
      <c r="YD265" s="12"/>
      <c r="YE265" s="12"/>
      <c r="YF265" s="12"/>
      <c r="YG265" s="12"/>
      <c r="YH265" s="12"/>
      <c r="YI265" s="12"/>
      <c r="YJ265" s="12"/>
      <c r="YK265" s="12"/>
      <c r="YL265" s="12"/>
      <c r="YM265" s="12"/>
      <c r="YN265" s="12"/>
      <c r="YO265" s="12"/>
      <c r="YP265" s="12"/>
      <c r="YQ265" s="12"/>
      <c r="YR265" s="12"/>
      <c r="YS265" s="12"/>
      <c r="YT265" s="12"/>
      <c r="YU265" s="12"/>
      <c r="YV265" s="12"/>
      <c r="YW265" s="12"/>
      <c r="YX265" s="12"/>
      <c r="YY265" s="12"/>
      <c r="YZ265" s="12"/>
      <c r="ZA265" s="12"/>
      <c r="ZB265" s="12"/>
      <c r="ZC265" s="12"/>
      <c r="ZD265" s="12"/>
      <c r="ZE265" s="12"/>
      <c r="ZF265" s="12"/>
      <c r="ZG265" s="12"/>
      <c r="ZH265" s="12"/>
      <c r="ZI265" s="12"/>
      <c r="ZJ265" s="12"/>
      <c r="ZK265" s="12"/>
      <c r="ZL265" s="12"/>
      <c r="ZM265" s="12"/>
      <c r="ZN265" s="12"/>
      <c r="ZO265" s="12"/>
      <c r="ZP265" s="12"/>
      <c r="ZQ265" s="12"/>
      <c r="ZR265" s="12"/>
      <c r="ZS265" s="12"/>
      <c r="ZT265" s="12"/>
      <c r="ZU265" s="12"/>
      <c r="ZV265" s="12"/>
      <c r="ZW265" s="12"/>
      <c r="ZX265" s="12"/>
      <c r="ZY265" s="12"/>
      <c r="ZZ265" s="12"/>
      <c r="AAA265" s="12"/>
      <c r="AAB265" s="12"/>
      <c r="AAC265" s="12"/>
      <c r="AAD265" s="12"/>
      <c r="AAE265" s="12"/>
      <c r="AAF265" s="12"/>
      <c r="AAG265" s="12"/>
      <c r="AAH265" s="12"/>
      <c r="AAI265" s="12"/>
      <c r="AAJ265" s="12"/>
      <c r="AAK265" s="12"/>
      <c r="AAL265" s="12"/>
      <c r="AAM265" s="12"/>
      <c r="AAN265" s="12"/>
      <c r="AAO265" s="12"/>
      <c r="AAP265" s="12"/>
      <c r="AAQ265" s="12"/>
      <c r="AAR265" s="12"/>
      <c r="AAS265" s="12"/>
      <c r="AAT265" s="12"/>
      <c r="AAU265" s="12"/>
      <c r="AAV265" s="12"/>
      <c r="AAW265" s="12"/>
      <c r="AAX265" s="12"/>
      <c r="AAY265" s="12"/>
      <c r="AAZ265" s="12"/>
      <c r="ABA265" s="12"/>
      <c r="ABB265" s="12"/>
      <c r="ABC265" s="12"/>
      <c r="ABD265" s="12"/>
      <c r="ABE265" s="12"/>
      <c r="ABF265" s="12"/>
      <c r="ABG265" s="12"/>
      <c r="ABH265" s="12"/>
      <c r="ABI265" s="12"/>
      <c r="ABJ265" s="12"/>
      <c r="ABK265" s="12"/>
      <c r="ABL265" s="12"/>
      <c r="ABM265" s="12"/>
      <c r="ABN265" s="12"/>
      <c r="ABO265" s="12"/>
      <c r="ABP265" s="12"/>
      <c r="ABQ265" s="12"/>
      <c r="ABR265" s="12"/>
      <c r="ABS265" s="12"/>
      <c r="ABT265" s="12"/>
      <c r="ABU265" s="12"/>
      <c r="ABV265" s="12"/>
      <c r="ABW265" s="12"/>
      <c r="ABX265" s="12"/>
      <c r="ABY265" s="12"/>
      <c r="ABZ265" s="12"/>
      <c r="ACA265" s="12"/>
      <c r="ACB265" s="12"/>
      <c r="ACC265" s="12"/>
      <c r="ACD265" s="12"/>
      <c r="ACE265" s="12"/>
      <c r="ACF265" s="12"/>
      <c r="ACG265" s="12"/>
      <c r="ACH265" s="12"/>
      <c r="ACI265" s="12"/>
      <c r="ACJ265" s="12"/>
      <c r="ACK265" s="12"/>
      <c r="ACL265" s="12"/>
      <c r="ACM265" s="12"/>
      <c r="ACN265" s="12"/>
      <c r="ACO265" s="12"/>
      <c r="ACP265" s="12"/>
      <c r="ACQ265" s="12"/>
      <c r="ACR265" s="12"/>
      <c r="ACS265" s="12"/>
      <c r="ACT265" s="12"/>
      <c r="ACU265" s="12"/>
      <c r="ACV265" s="12"/>
      <c r="ACW265" s="12"/>
      <c r="ACX265" s="12"/>
      <c r="ACY265" s="12"/>
      <c r="ACZ265" s="12"/>
      <c r="ADA265" s="12"/>
    </row>
    <row r="266" spans="1:781" s="99" customFormat="1" ht="15.6" x14ac:dyDescent="0.3">
      <c r="A266" s="64">
        <v>3</v>
      </c>
      <c r="B266" s="44" t="s">
        <v>786</v>
      </c>
      <c r="C266" s="45"/>
      <c r="D266" s="46"/>
      <c r="E266" s="46"/>
      <c r="F266" s="46"/>
      <c r="G266" s="97"/>
      <c r="H266" s="46">
        <v>1</v>
      </c>
      <c r="I266" s="46" t="s">
        <v>46</v>
      </c>
      <c r="J266" s="46" t="s">
        <v>51</v>
      </c>
      <c r="K266" s="48">
        <v>1980</v>
      </c>
      <c r="L266" s="109">
        <v>1980</v>
      </c>
      <c r="M266" s="50"/>
      <c r="N266" s="51"/>
      <c r="O266" s="51"/>
      <c r="P266" s="52" t="s">
        <v>578</v>
      </c>
      <c r="Q266" s="53" t="s">
        <v>787</v>
      </c>
      <c r="R266" s="54"/>
      <c r="S266" s="55"/>
      <c r="T266" s="56"/>
      <c r="U266" s="56"/>
      <c r="V266" s="56"/>
      <c r="W266" s="56"/>
      <c r="X266" s="56"/>
      <c r="Y266" s="56"/>
      <c r="Z266" s="56"/>
      <c r="AA266" s="12"/>
      <c r="AB266" s="57"/>
      <c r="AC266" s="57"/>
      <c r="AD266" s="57"/>
      <c r="AE266" s="57"/>
      <c r="AF266" s="58"/>
      <c r="AG266" s="58"/>
      <c r="AH266" s="58"/>
      <c r="AI266" s="58"/>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c r="CV266" s="12"/>
      <c r="CW266" s="12"/>
      <c r="CX266" s="12"/>
      <c r="CY266" s="12"/>
      <c r="CZ266" s="12"/>
      <c r="DA266" s="12"/>
      <c r="DB266" s="12"/>
      <c r="DC266" s="12"/>
      <c r="DD266" s="12"/>
      <c r="DE266" s="12"/>
      <c r="DF266" s="12"/>
      <c r="DG266" s="12"/>
      <c r="DH266" s="12"/>
      <c r="DI266" s="12"/>
      <c r="DJ266" s="12"/>
      <c r="DK266" s="12"/>
      <c r="DL266" s="12"/>
      <c r="DM266" s="12"/>
      <c r="DN266" s="12"/>
      <c r="DO266" s="12"/>
      <c r="DP266" s="12"/>
      <c r="DQ266" s="12"/>
      <c r="DR266" s="12"/>
      <c r="DS266" s="12"/>
      <c r="DT266" s="12"/>
      <c r="DU266" s="12"/>
      <c r="DV266" s="12"/>
      <c r="DW266" s="12"/>
      <c r="DX266" s="12"/>
      <c r="DY266" s="12"/>
      <c r="DZ266" s="12"/>
      <c r="EA266" s="12"/>
      <c r="EB266" s="12"/>
      <c r="EC266" s="12"/>
      <c r="ED266" s="12"/>
      <c r="EE266" s="12"/>
      <c r="EF266" s="12"/>
      <c r="EG266" s="12"/>
      <c r="EH266" s="12"/>
      <c r="EI266" s="12"/>
      <c r="EJ266" s="12"/>
      <c r="EK266" s="12"/>
      <c r="EL266" s="12"/>
      <c r="EM266" s="12"/>
      <c r="EN266" s="12"/>
      <c r="EO266" s="12"/>
      <c r="EP266" s="12"/>
      <c r="EQ266" s="12"/>
      <c r="ER266" s="12"/>
      <c r="ES266" s="12"/>
      <c r="ET266" s="12"/>
      <c r="EU266" s="12"/>
      <c r="EV266" s="12"/>
      <c r="EW266" s="12"/>
      <c r="EX266" s="12"/>
      <c r="EY266" s="12"/>
      <c r="EZ266" s="12"/>
      <c r="FA266" s="12"/>
      <c r="FB266" s="12"/>
      <c r="FC266" s="12"/>
      <c r="FD266" s="12"/>
      <c r="FE266" s="12"/>
      <c r="FF266" s="12"/>
      <c r="FG266" s="12"/>
      <c r="FH266" s="12"/>
      <c r="FI266" s="12"/>
      <c r="FJ266" s="12"/>
      <c r="FK266" s="12"/>
      <c r="FL266" s="12"/>
      <c r="FM266" s="12"/>
      <c r="FN266" s="12"/>
      <c r="FO266" s="12"/>
      <c r="FP266" s="12"/>
      <c r="FQ266" s="12"/>
      <c r="FR266" s="12"/>
      <c r="FS266" s="12"/>
      <c r="FT266" s="12"/>
      <c r="FU266" s="12"/>
      <c r="FV266" s="12"/>
      <c r="FW266" s="12"/>
      <c r="FX266" s="12"/>
      <c r="FY266" s="12"/>
      <c r="FZ266" s="12"/>
      <c r="GA266" s="12"/>
      <c r="GB266" s="12"/>
      <c r="GC266" s="12"/>
      <c r="GD266" s="12"/>
      <c r="GE266" s="12"/>
      <c r="GF266" s="12"/>
      <c r="GG266" s="12"/>
      <c r="GH266" s="12"/>
      <c r="GI266" s="12"/>
      <c r="GJ266" s="12"/>
      <c r="GK266" s="12"/>
      <c r="GL266" s="12"/>
      <c r="GM266" s="12"/>
      <c r="GN266" s="12"/>
      <c r="GO266" s="12"/>
      <c r="GP266" s="12"/>
      <c r="GQ266" s="12"/>
      <c r="GR266" s="12"/>
      <c r="GS266" s="12"/>
      <c r="GT266" s="12"/>
      <c r="GU266" s="12"/>
      <c r="GV266" s="12"/>
      <c r="GW266" s="12"/>
      <c r="GX266" s="12"/>
      <c r="GY266" s="12"/>
      <c r="GZ266" s="12"/>
      <c r="HA266" s="12"/>
      <c r="HB266" s="12"/>
      <c r="HC266" s="12"/>
      <c r="HD266" s="12"/>
      <c r="HE266" s="12"/>
      <c r="HF266" s="12"/>
      <c r="HG266" s="12"/>
      <c r="HH266" s="12"/>
      <c r="HI266" s="12"/>
      <c r="HJ266" s="12"/>
      <c r="HK266" s="12"/>
      <c r="HL266" s="12"/>
      <c r="HM266" s="12"/>
      <c r="HN266" s="12"/>
      <c r="HO266" s="12"/>
      <c r="HP266" s="12"/>
      <c r="HQ266" s="12"/>
      <c r="HR266" s="12"/>
      <c r="HS266" s="12"/>
      <c r="HT266" s="12"/>
      <c r="HU266" s="12"/>
      <c r="HV266" s="12"/>
      <c r="HW266" s="12"/>
      <c r="HX266" s="12"/>
      <c r="HY266" s="12"/>
      <c r="HZ266" s="12"/>
      <c r="IA266" s="12"/>
      <c r="IB266" s="12"/>
      <c r="IC266" s="12"/>
      <c r="ID266" s="12"/>
      <c r="IE266" s="12"/>
      <c r="IF266" s="12"/>
      <c r="IG266" s="12"/>
      <c r="IH266" s="12"/>
      <c r="II266" s="12"/>
      <c r="IJ266" s="12"/>
      <c r="IK266" s="12"/>
      <c r="IL266" s="12"/>
      <c r="IM266" s="12"/>
      <c r="IN266" s="12"/>
      <c r="IO266" s="12"/>
      <c r="IP266" s="12"/>
      <c r="IQ266" s="12"/>
      <c r="IR266" s="12"/>
      <c r="IS266" s="12"/>
      <c r="IT266" s="12"/>
      <c r="IU266" s="12"/>
      <c r="IV266" s="12"/>
      <c r="IW266" s="12"/>
      <c r="IX266" s="12"/>
      <c r="IY266" s="12"/>
      <c r="IZ266" s="12"/>
      <c r="JA266" s="12"/>
      <c r="JB266" s="12"/>
      <c r="JC266" s="12"/>
      <c r="JD266" s="12"/>
      <c r="JE266" s="12"/>
      <c r="JF266" s="12"/>
      <c r="JG266" s="12"/>
      <c r="JH266" s="12"/>
      <c r="JI266" s="12"/>
      <c r="JJ266" s="12"/>
      <c r="JK266" s="12"/>
      <c r="JL266" s="12"/>
      <c r="JM266" s="12"/>
      <c r="JN266" s="12"/>
      <c r="JO266" s="12"/>
      <c r="JP266" s="12"/>
      <c r="JQ266" s="12"/>
      <c r="JR266" s="12"/>
      <c r="JS266" s="12"/>
      <c r="JT266" s="12"/>
      <c r="JU266" s="12"/>
      <c r="JV266" s="12"/>
      <c r="JW266" s="12"/>
      <c r="JX266" s="12"/>
      <c r="JY266" s="12"/>
      <c r="JZ266" s="12"/>
      <c r="KA266" s="12"/>
      <c r="KB266" s="12"/>
      <c r="KC266" s="12"/>
      <c r="KD266" s="12"/>
      <c r="KE266" s="12"/>
      <c r="KF266" s="12"/>
      <c r="KG266" s="12"/>
      <c r="KH266" s="12"/>
      <c r="KI266" s="12"/>
      <c r="KJ266" s="12"/>
      <c r="KK266" s="12"/>
      <c r="KL266" s="12"/>
      <c r="KM266" s="12"/>
      <c r="KN266" s="12"/>
      <c r="KO266" s="12"/>
      <c r="KP266" s="12"/>
      <c r="KQ266" s="12"/>
      <c r="KR266" s="12"/>
      <c r="KS266" s="12"/>
      <c r="KT266" s="12"/>
      <c r="KU266" s="12"/>
      <c r="KV266" s="12"/>
      <c r="KW266" s="12"/>
      <c r="KX266" s="12"/>
      <c r="KY266" s="12"/>
      <c r="KZ266" s="12"/>
      <c r="LA266" s="12"/>
      <c r="LB266" s="12"/>
      <c r="LC266" s="12"/>
      <c r="LD266" s="12"/>
      <c r="LE266" s="12"/>
      <c r="LF266" s="12"/>
      <c r="LG266" s="12"/>
      <c r="LH266" s="12"/>
      <c r="LI266" s="12"/>
      <c r="LJ266" s="12"/>
      <c r="LK266" s="12"/>
      <c r="LL266" s="12"/>
      <c r="LM266" s="12"/>
      <c r="LN266" s="12"/>
      <c r="LO266" s="12"/>
      <c r="LP266" s="12"/>
      <c r="LQ266" s="12"/>
      <c r="LR266" s="12"/>
      <c r="LS266" s="12"/>
      <c r="LT266" s="12"/>
      <c r="LU266" s="12"/>
      <c r="LV266" s="12"/>
      <c r="LW266" s="12"/>
      <c r="LX266" s="12"/>
      <c r="LY266" s="12"/>
      <c r="LZ266" s="12"/>
      <c r="MA266" s="12"/>
      <c r="MB266" s="12"/>
      <c r="MC266" s="12"/>
      <c r="MD266" s="12"/>
      <c r="ME266" s="12"/>
      <c r="MF266" s="12"/>
      <c r="MG266" s="12"/>
      <c r="MH266" s="12"/>
      <c r="MI266" s="12"/>
      <c r="MJ266" s="12"/>
      <c r="MK266" s="12"/>
      <c r="ML266" s="12"/>
      <c r="MM266" s="12"/>
      <c r="MN266" s="12"/>
      <c r="MO266" s="12"/>
      <c r="MP266" s="12"/>
      <c r="MQ266" s="12"/>
      <c r="MR266" s="12"/>
      <c r="MS266" s="12"/>
      <c r="MT266" s="12"/>
      <c r="MU266" s="12"/>
      <c r="MV266" s="12"/>
      <c r="MW266" s="12"/>
      <c r="MX266" s="12"/>
      <c r="MY266" s="12"/>
      <c r="MZ266" s="12"/>
      <c r="NA266" s="12"/>
      <c r="NB266" s="12"/>
      <c r="NC266" s="12"/>
      <c r="ND266" s="12"/>
      <c r="NE266" s="12"/>
      <c r="NF266" s="12"/>
      <c r="NG266" s="12"/>
      <c r="NH266" s="12"/>
      <c r="NI266" s="12"/>
      <c r="NJ266" s="12"/>
      <c r="NK266" s="12"/>
      <c r="NL266" s="12"/>
      <c r="NM266" s="12"/>
      <c r="NN266" s="12"/>
      <c r="NO266" s="12"/>
      <c r="NP266" s="12"/>
      <c r="NQ266" s="12"/>
      <c r="NR266" s="12"/>
      <c r="NS266" s="12"/>
      <c r="NT266" s="12"/>
      <c r="NU266" s="12"/>
      <c r="NV266" s="12"/>
      <c r="NW266" s="12"/>
      <c r="NX266" s="12"/>
      <c r="NY266" s="12"/>
      <c r="NZ266" s="12"/>
      <c r="OA266" s="12"/>
      <c r="OB266" s="12"/>
      <c r="OC266" s="12"/>
      <c r="OD266" s="12"/>
      <c r="OE266" s="12"/>
      <c r="OF266" s="12"/>
      <c r="OG266" s="12"/>
      <c r="OH266" s="12"/>
      <c r="OI266" s="12"/>
      <c r="OJ266" s="12"/>
      <c r="OK266" s="12"/>
      <c r="OL266" s="12"/>
      <c r="OM266" s="12"/>
      <c r="ON266" s="12"/>
      <c r="OO266" s="12"/>
      <c r="OP266" s="12"/>
      <c r="OQ266" s="12"/>
      <c r="OR266" s="12"/>
      <c r="OS266" s="12"/>
      <c r="OT266" s="12"/>
      <c r="OU266" s="12"/>
      <c r="OV266" s="12"/>
      <c r="OW266" s="12"/>
      <c r="OX266" s="12"/>
      <c r="OY266" s="12"/>
      <c r="OZ266" s="12"/>
      <c r="PA266" s="12"/>
      <c r="PB266" s="12"/>
      <c r="PC266" s="12"/>
      <c r="PD266" s="12"/>
      <c r="PE266" s="12"/>
      <c r="PF266" s="12"/>
      <c r="PG266" s="12"/>
      <c r="PH266" s="12"/>
      <c r="PI266" s="12"/>
      <c r="PJ266" s="12"/>
      <c r="PK266" s="12"/>
      <c r="PL266" s="12"/>
      <c r="PM266" s="12"/>
      <c r="PN266" s="12"/>
      <c r="PO266" s="12"/>
      <c r="PP266" s="12"/>
      <c r="PQ266" s="12"/>
      <c r="PR266" s="12"/>
      <c r="PS266" s="12"/>
      <c r="PT266" s="12"/>
      <c r="PU266" s="12"/>
      <c r="PV266" s="12"/>
      <c r="PW266" s="12"/>
      <c r="PX266" s="12"/>
      <c r="PY266" s="12"/>
      <c r="PZ266" s="12"/>
      <c r="QA266" s="12"/>
      <c r="QB266" s="12"/>
      <c r="QC266" s="12"/>
      <c r="QD266" s="12"/>
      <c r="QE266" s="12"/>
      <c r="QF266" s="12"/>
      <c r="QG266" s="12"/>
      <c r="QH266" s="12"/>
      <c r="QI266" s="12"/>
      <c r="QJ266" s="12"/>
      <c r="QK266" s="12"/>
      <c r="QL266" s="12"/>
      <c r="QM266" s="12"/>
      <c r="QN266" s="12"/>
      <c r="QO266" s="12"/>
      <c r="QP266" s="12"/>
      <c r="QQ266" s="12"/>
      <c r="QR266" s="12"/>
      <c r="QS266" s="12"/>
      <c r="QT266" s="12"/>
      <c r="QU266" s="12"/>
      <c r="QV266" s="12"/>
      <c r="QW266" s="12"/>
      <c r="QX266" s="12"/>
      <c r="QY266" s="12"/>
      <c r="QZ266" s="12"/>
      <c r="RA266" s="12"/>
      <c r="RB266" s="12"/>
      <c r="RC266" s="12"/>
      <c r="RD266" s="12"/>
      <c r="RE266" s="12"/>
      <c r="RF266" s="12"/>
      <c r="RG266" s="12"/>
      <c r="RH266" s="12"/>
      <c r="RI266" s="12"/>
      <c r="RJ266" s="12"/>
      <c r="RK266" s="12"/>
      <c r="RL266" s="12"/>
      <c r="RM266" s="12"/>
      <c r="RN266" s="12"/>
      <c r="RO266" s="12"/>
      <c r="RP266" s="12"/>
      <c r="RQ266" s="12"/>
      <c r="RR266" s="12"/>
      <c r="RS266" s="12"/>
      <c r="RT266" s="12"/>
      <c r="RU266" s="12"/>
      <c r="RV266" s="12"/>
      <c r="RW266" s="12"/>
      <c r="RX266" s="12"/>
      <c r="RY266" s="12"/>
      <c r="RZ266" s="12"/>
      <c r="SA266" s="12"/>
      <c r="SB266" s="12"/>
      <c r="SC266" s="12"/>
      <c r="SD266" s="12"/>
      <c r="SE266" s="12"/>
      <c r="SF266" s="12"/>
      <c r="SG266" s="12"/>
      <c r="SH266" s="12"/>
      <c r="SI266" s="12"/>
      <c r="SJ266" s="12"/>
      <c r="SK266" s="12"/>
      <c r="SL266" s="12"/>
      <c r="SM266" s="12"/>
      <c r="SN266" s="12"/>
      <c r="SO266" s="12"/>
      <c r="SP266" s="12"/>
      <c r="SQ266" s="12"/>
      <c r="SR266" s="12"/>
      <c r="SS266" s="12"/>
      <c r="ST266" s="12"/>
      <c r="SU266" s="12"/>
      <c r="SV266" s="12"/>
      <c r="SW266" s="12"/>
      <c r="SX266" s="12"/>
      <c r="SY266" s="12"/>
      <c r="SZ266" s="12"/>
      <c r="TA266" s="12"/>
      <c r="TB266" s="12"/>
      <c r="TC266" s="12"/>
      <c r="TD266" s="12"/>
      <c r="TE266" s="12"/>
      <c r="TF266" s="12"/>
      <c r="TG266" s="12"/>
      <c r="TH266" s="12"/>
      <c r="TI266" s="12"/>
      <c r="TJ266" s="12"/>
      <c r="TK266" s="12"/>
      <c r="TL266" s="12"/>
      <c r="TM266" s="12"/>
      <c r="TN266" s="12"/>
      <c r="TO266" s="12"/>
      <c r="TP266" s="12"/>
      <c r="TQ266" s="12"/>
      <c r="TR266" s="12"/>
      <c r="TS266" s="12"/>
      <c r="TT266" s="12"/>
      <c r="TU266" s="12"/>
      <c r="TV266" s="12"/>
      <c r="TW266" s="12"/>
      <c r="TX266" s="12"/>
      <c r="TY266" s="12"/>
      <c r="TZ266" s="12"/>
      <c r="UA266" s="12"/>
      <c r="UB266" s="12"/>
      <c r="UC266" s="12"/>
      <c r="UD266" s="12"/>
      <c r="UE266" s="12"/>
      <c r="UF266" s="12"/>
      <c r="UG266" s="12"/>
      <c r="UH266" s="12"/>
      <c r="UI266" s="12"/>
      <c r="UJ266" s="12"/>
      <c r="UK266" s="12"/>
      <c r="UL266" s="12"/>
      <c r="UM266" s="12"/>
      <c r="UN266" s="12"/>
      <c r="UO266" s="12"/>
      <c r="UP266" s="12"/>
      <c r="UQ266" s="12"/>
      <c r="UR266" s="12"/>
      <c r="US266" s="12"/>
      <c r="UT266" s="12"/>
      <c r="UU266" s="12"/>
      <c r="UV266" s="12"/>
      <c r="UW266" s="12"/>
      <c r="UX266" s="12"/>
      <c r="UY266" s="12"/>
      <c r="UZ266" s="12"/>
      <c r="VA266" s="12"/>
      <c r="VB266" s="12"/>
      <c r="VC266" s="12"/>
      <c r="VD266" s="12"/>
      <c r="VE266" s="12"/>
      <c r="VF266" s="12"/>
      <c r="VG266" s="12"/>
      <c r="VH266" s="12"/>
      <c r="VI266" s="12"/>
      <c r="VJ266" s="12"/>
      <c r="VK266" s="12"/>
      <c r="VL266" s="12"/>
      <c r="VM266" s="12"/>
      <c r="VN266" s="12"/>
      <c r="VO266" s="12"/>
      <c r="VP266" s="12"/>
      <c r="VQ266" s="12"/>
      <c r="VR266" s="12"/>
      <c r="VS266" s="12"/>
      <c r="VT266" s="12"/>
      <c r="VU266" s="12"/>
      <c r="VV266" s="12"/>
      <c r="VW266" s="12"/>
      <c r="VX266" s="12"/>
      <c r="VY266" s="12"/>
      <c r="VZ266" s="12"/>
      <c r="WA266" s="12"/>
      <c r="WB266" s="12"/>
      <c r="WC266" s="12"/>
      <c r="WD266" s="12"/>
      <c r="WE266" s="12"/>
      <c r="WF266" s="12"/>
      <c r="WG266" s="12"/>
      <c r="WH266" s="12"/>
      <c r="WI266" s="12"/>
      <c r="WJ266" s="12"/>
      <c r="WK266" s="12"/>
      <c r="WL266" s="12"/>
      <c r="WM266" s="12"/>
      <c r="WN266" s="12"/>
      <c r="WO266" s="12"/>
      <c r="WP266" s="12"/>
      <c r="WQ266" s="12"/>
      <c r="WR266" s="12"/>
      <c r="WS266" s="12"/>
      <c r="WT266" s="12"/>
      <c r="WU266" s="12"/>
      <c r="WV266" s="12"/>
      <c r="WW266" s="12"/>
      <c r="WX266" s="12"/>
      <c r="WY266" s="12"/>
      <c r="WZ266" s="12"/>
      <c r="XA266" s="12"/>
      <c r="XB266" s="12"/>
      <c r="XC266" s="12"/>
      <c r="XD266" s="12"/>
      <c r="XE266" s="12"/>
      <c r="XF266" s="12"/>
      <c r="XG266" s="12"/>
      <c r="XH266" s="12"/>
      <c r="XI266" s="12"/>
      <c r="XJ266" s="12"/>
      <c r="XK266" s="12"/>
      <c r="XL266" s="12"/>
      <c r="XM266" s="12"/>
      <c r="XN266" s="12"/>
      <c r="XO266" s="12"/>
      <c r="XP266" s="12"/>
      <c r="XQ266" s="12"/>
      <c r="XR266" s="12"/>
      <c r="XS266" s="12"/>
      <c r="XT266" s="12"/>
      <c r="XU266" s="12"/>
      <c r="XV266" s="12"/>
      <c r="XW266" s="12"/>
      <c r="XX266" s="12"/>
      <c r="XY266" s="12"/>
      <c r="XZ266" s="12"/>
      <c r="YA266" s="12"/>
      <c r="YB266" s="12"/>
      <c r="YC266" s="12"/>
      <c r="YD266" s="12"/>
      <c r="YE266" s="12"/>
      <c r="YF266" s="12"/>
      <c r="YG266" s="12"/>
      <c r="YH266" s="12"/>
      <c r="YI266" s="12"/>
      <c r="YJ266" s="12"/>
      <c r="YK266" s="12"/>
      <c r="YL266" s="12"/>
      <c r="YM266" s="12"/>
      <c r="YN266" s="12"/>
      <c r="YO266" s="12"/>
      <c r="YP266" s="12"/>
      <c r="YQ266" s="12"/>
      <c r="YR266" s="12"/>
      <c r="YS266" s="12"/>
      <c r="YT266" s="12"/>
      <c r="YU266" s="12"/>
      <c r="YV266" s="12"/>
      <c r="YW266" s="12"/>
      <c r="YX266" s="12"/>
      <c r="YY266" s="12"/>
      <c r="YZ266" s="12"/>
      <c r="ZA266" s="12"/>
      <c r="ZB266" s="12"/>
      <c r="ZC266" s="12"/>
      <c r="ZD266" s="12"/>
      <c r="ZE266" s="12"/>
      <c r="ZF266" s="12"/>
      <c r="ZG266" s="12"/>
      <c r="ZH266" s="12"/>
      <c r="ZI266" s="12"/>
      <c r="ZJ266" s="12"/>
      <c r="ZK266" s="12"/>
      <c r="ZL266" s="12"/>
      <c r="ZM266" s="12"/>
      <c r="ZN266" s="12"/>
      <c r="ZO266" s="12"/>
      <c r="ZP266" s="12"/>
      <c r="ZQ266" s="12"/>
      <c r="ZR266" s="12"/>
      <c r="ZS266" s="12"/>
      <c r="ZT266" s="12"/>
      <c r="ZU266" s="12"/>
      <c r="ZV266" s="12"/>
      <c r="ZW266" s="12"/>
      <c r="ZX266" s="12"/>
      <c r="ZY266" s="12"/>
      <c r="ZZ266" s="12"/>
      <c r="AAA266" s="12"/>
      <c r="AAB266" s="12"/>
      <c r="AAC266" s="12"/>
      <c r="AAD266" s="12"/>
      <c r="AAE266" s="12"/>
      <c r="AAF266" s="12"/>
      <c r="AAG266" s="12"/>
      <c r="AAH266" s="12"/>
      <c r="AAI266" s="12"/>
      <c r="AAJ266" s="12"/>
      <c r="AAK266" s="12"/>
      <c r="AAL266" s="12"/>
      <c r="AAM266" s="12"/>
      <c r="AAN266" s="12"/>
      <c r="AAO266" s="12"/>
      <c r="AAP266" s="12"/>
      <c r="AAQ266" s="12"/>
      <c r="AAR266" s="12"/>
      <c r="AAS266" s="12"/>
      <c r="AAT266" s="12"/>
      <c r="AAU266" s="12"/>
      <c r="AAV266" s="12"/>
      <c r="AAW266" s="12"/>
      <c r="AAX266" s="12"/>
      <c r="AAY266" s="12"/>
      <c r="AAZ266" s="12"/>
      <c r="ABA266" s="12"/>
      <c r="ABB266" s="12"/>
      <c r="ABC266" s="12"/>
      <c r="ABD266" s="12"/>
      <c r="ABE266" s="12"/>
      <c r="ABF266" s="12"/>
      <c r="ABG266" s="12"/>
      <c r="ABH266" s="12"/>
      <c r="ABI266" s="12"/>
      <c r="ABJ266" s="12"/>
      <c r="ABK266" s="12"/>
      <c r="ABL266" s="12"/>
      <c r="ABM266" s="12"/>
      <c r="ABN266" s="12"/>
      <c r="ABO266" s="12"/>
      <c r="ABP266" s="12"/>
      <c r="ABQ266" s="12"/>
      <c r="ABR266" s="12"/>
      <c r="ABS266" s="12"/>
      <c r="ABT266" s="12"/>
      <c r="ABU266" s="12"/>
      <c r="ABV266" s="12"/>
      <c r="ABW266" s="12"/>
      <c r="ABX266" s="12"/>
      <c r="ABY266" s="12"/>
      <c r="ABZ266" s="12"/>
      <c r="ACA266" s="12"/>
      <c r="ACB266" s="12"/>
      <c r="ACC266" s="12"/>
      <c r="ACD266" s="12"/>
      <c r="ACE266" s="12"/>
      <c r="ACF266" s="12"/>
      <c r="ACG266" s="12"/>
      <c r="ACH266" s="12"/>
      <c r="ACI266" s="12"/>
      <c r="ACJ266" s="12"/>
      <c r="ACK266" s="12"/>
      <c r="ACL266" s="12"/>
      <c r="ACM266" s="12"/>
      <c r="ACN266" s="12"/>
      <c r="ACO266" s="12"/>
      <c r="ACP266" s="12"/>
      <c r="ACQ266" s="12"/>
      <c r="ACR266" s="12"/>
      <c r="ACS266" s="12"/>
      <c r="ACT266" s="12"/>
      <c r="ACU266" s="12"/>
      <c r="ACV266" s="12"/>
      <c r="ACW266" s="12"/>
      <c r="ACX266" s="12"/>
      <c r="ACY266" s="12"/>
      <c r="ACZ266" s="12"/>
      <c r="ADA266" s="12"/>
    </row>
    <row r="267" spans="1:781" s="99" customFormat="1" ht="15.6" x14ac:dyDescent="0.3">
      <c r="A267" s="64">
        <v>3</v>
      </c>
      <c r="B267" s="44" t="s">
        <v>788</v>
      </c>
      <c r="C267" s="45" t="s">
        <v>789</v>
      </c>
      <c r="D267" s="46"/>
      <c r="E267" s="46"/>
      <c r="F267" s="46">
        <v>11</v>
      </c>
      <c r="G267" s="97">
        <v>430000</v>
      </c>
      <c r="H267" s="46">
        <v>1</v>
      </c>
      <c r="I267" s="46" t="s">
        <v>46</v>
      </c>
      <c r="J267" s="46" t="s">
        <v>56</v>
      </c>
      <c r="K267" s="48">
        <v>1980</v>
      </c>
      <c r="L267" s="109">
        <v>1980</v>
      </c>
      <c r="M267" s="50"/>
      <c r="N267" s="51"/>
      <c r="O267" s="51"/>
      <c r="P267" s="52" t="s">
        <v>601</v>
      </c>
      <c r="Q267" s="53"/>
      <c r="R267" s="54"/>
      <c r="S267" s="55" t="str">
        <f t="shared" ref="S267:S317" si="61">C267</f>
        <v>Kyanite</v>
      </c>
      <c r="T267" s="56"/>
      <c r="U267" s="56"/>
      <c r="V267" s="56"/>
      <c r="W267" s="56"/>
      <c r="X267" s="56"/>
      <c r="Y267" s="56"/>
      <c r="Z267" s="56"/>
      <c r="AA267" s="12"/>
      <c r="AB267" s="57">
        <f t="shared" ref="AB267:AB312" si="62">M267/1896653</f>
        <v>0</v>
      </c>
      <c r="AC267" s="57">
        <f t="shared" ref="AC267:AC312" si="63">N267/39</f>
        <v>0</v>
      </c>
      <c r="AD267" s="57">
        <f t="shared" ref="AD267:AD312" si="64">O267/14</f>
        <v>0</v>
      </c>
      <c r="AE267" s="57">
        <f t="shared" ref="AE267:AE312" si="65">SUM(AB267:AD267)</f>
        <v>0</v>
      </c>
      <c r="AF267" s="58"/>
      <c r="AG267" s="58">
        <f t="shared" ref="AG267:AG303" si="66">IF(A267=1,AE267,0)</f>
        <v>0</v>
      </c>
      <c r="AH267" s="58">
        <f t="shared" ref="AH267:AH303" si="67">IF(A267=2,AE267,0)</f>
        <v>0</v>
      </c>
      <c r="AI267" s="58">
        <f t="shared" ref="AI267:AI303" si="68">IF(A267=3,AE267,0)</f>
        <v>0</v>
      </c>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c r="CV267" s="12"/>
      <c r="CW267" s="12"/>
      <c r="CX267" s="12"/>
      <c r="CY267" s="12"/>
      <c r="CZ267" s="12"/>
      <c r="DA267" s="12"/>
      <c r="DB267" s="12"/>
      <c r="DC267" s="12"/>
      <c r="DD267" s="12"/>
      <c r="DE267" s="12"/>
      <c r="DF267" s="12"/>
      <c r="DG267" s="12"/>
      <c r="DH267" s="12"/>
      <c r="DI267" s="12"/>
      <c r="DJ267" s="12"/>
      <c r="DK267" s="12"/>
      <c r="DL267" s="12"/>
      <c r="DM267" s="12"/>
      <c r="DN267" s="12"/>
      <c r="DO267" s="12"/>
      <c r="DP267" s="12"/>
      <c r="DQ267" s="12"/>
      <c r="DR267" s="12"/>
      <c r="DS267" s="12"/>
      <c r="DT267" s="12"/>
      <c r="DU267" s="12"/>
      <c r="DV267" s="12"/>
      <c r="DW267" s="12"/>
      <c r="DX267" s="12"/>
      <c r="DY267" s="12"/>
      <c r="DZ267" s="12"/>
      <c r="EA267" s="12"/>
      <c r="EB267" s="12"/>
      <c r="EC267" s="12"/>
      <c r="ED267" s="12"/>
      <c r="EE267" s="12"/>
      <c r="EF267" s="12"/>
      <c r="EG267" s="12"/>
      <c r="EH267" s="12"/>
      <c r="EI267" s="12"/>
      <c r="EJ267" s="12"/>
      <c r="EK267" s="12"/>
      <c r="EL267" s="12"/>
      <c r="EM267" s="12"/>
      <c r="EN267" s="12"/>
      <c r="EO267" s="12"/>
      <c r="EP267" s="12"/>
      <c r="EQ267" s="12"/>
      <c r="ER267" s="12"/>
      <c r="ES267" s="12"/>
      <c r="ET267" s="12"/>
      <c r="EU267" s="12"/>
      <c r="EV267" s="12"/>
      <c r="EW267" s="12"/>
      <c r="EX267" s="12"/>
      <c r="EY267" s="12"/>
      <c r="EZ267" s="12"/>
      <c r="FA267" s="12"/>
      <c r="FB267" s="12"/>
      <c r="FC267" s="12"/>
      <c r="FD267" s="12"/>
      <c r="FE267" s="12"/>
      <c r="FF267" s="12"/>
      <c r="FG267" s="12"/>
      <c r="FH267" s="12"/>
      <c r="FI267" s="12"/>
      <c r="FJ267" s="12"/>
      <c r="FK267" s="12"/>
      <c r="FL267" s="12"/>
      <c r="FM267" s="12"/>
      <c r="FN267" s="12"/>
      <c r="FO267" s="12"/>
      <c r="FP267" s="12"/>
      <c r="FQ267" s="12"/>
      <c r="FR267" s="12"/>
      <c r="FS267" s="12"/>
      <c r="FT267" s="12"/>
      <c r="FU267" s="12"/>
      <c r="FV267" s="12"/>
      <c r="FW267" s="12"/>
      <c r="FX267" s="12"/>
      <c r="FY267" s="12"/>
      <c r="FZ267" s="12"/>
      <c r="GA267" s="12"/>
      <c r="GB267" s="12"/>
      <c r="GC267" s="12"/>
      <c r="GD267" s="12"/>
      <c r="GE267" s="12"/>
      <c r="GF267" s="12"/>
      <c r="GG267" s="12"/>
      <c r="GH267" s="12"/>
      <c r="GI267" s="12"/>
      <c r="GJ267" s="12"/>
      <c r="GK267" s="12"/>
      <c r="GL267" s="12"/>
      <c r="GM267" s="12"/>
      <c r="GN267" s="12"/>
      <c r="GO267" s="12"/>
      <c r="GP267" s="12"/>
      <c r="GQ267" s="12"/>
      <c r="GR267" s="12"/>
      <c r="GS267" s="12"/>
      <c r="GT267" s="12"/>
      <c r="GU267" s="12"/>
      <c r="GV267" s="12"/>
      <c r="GW267" s="12"/>
      <c r="GX267" s="12"/>
      <c r="GY267" s="12"/>
      <c r="GZ267" s="12"/>
      <c r="HA267" s="12"/>
      <c r="HB267" s="12"/>
      <c r="HC267" s="12"/>
      <c r="HD267" s="12"/>
      <c r="HE267" s="12"/>
      <c r="HF267" s="12"/>
      <c r="HG267" s="12"/>
      <c r="HH267" s="12"/>
      <c r="HI267" s="12"/>
      <c r="HJ267" s="12"/>
      <c r="HK267" s="12"/>
      <c r="HL267" s="12"/>
      <c r="HM267" s="12"/>
      <c r="HN267" s="12"/>
      <c r="HO267" s="12"/>
      <c r="HP267" s="12"/>
      <c r="HQ267" s="12"/>
      <c r="HR267" s="12"/>
      <c r="HS267" s="12"/>
      <c r="HT267" s="12"/>
      <c r="HU267" s="12"/>
      <c r="HV267" s="12"/>
      <c r="HW267" s="12"/>
      <c r="HX267" s="12"/>
      <c r="HY267" s="12"/>
      <c r="HZ267" s="12"/>
      <c r="IA267" s="12"/>
      <c r="IB267" s="12"/>
      <c r="IC267" s="12"/>
      <c r="ID267" s="12"/>
      <c r="IE267" s="12"/>
      <c r="IF267" s="12"/>
      <c r="IG267" s="12"/>
      <c r="IH267" s="12"/>
      <c r="II267" s="12"/>
      <c r="IJ267" s="12"/>
      <c r="IK267" s="12"/>
      <c r="IL267" s="12"/>
      <c r="IM267" s="12"/>
      <c r="IN267" s="12"/>
      <c r="IO267" s="12"/>
      <c r="IP267" s="12"/>
      <c r="IQ267" s="12"/>
      <c r="IR267" s="12"/>
      <c r="IS267" s="12"/>
      <c r="IT267" s="12"/>
      <c r="IU267" s="12"/>
      <c r="IV267" s="12"/>
      <c r="IW267" s="12"/>
      <c r="IX267" s="12"/>
      <c r="IY267" s="12"/>
      <c r="IZ267" s="12"/>
      <c r="JA267" s="12"/>
      <c r="JB267" s="12"/>
      <c r="JC267" s="12"/>
      <c r="JD267" s="12"/>
      <c r="JE267" s="12"/>
      <c r="JF267" s="12"/>
      <c r="JG267" s="12"/>
      <c r="JH267" s="12"/>
      <c r="JI267" s="12"/>
      <c r="JJ267" s="12"/>
      <c r="JK267" s="12"/>
      <c r="JL267" s="12"/>
      <c r="JM267" s="12"/>
      <c r="JN267" s="12"/>
      <c r="JO267" s="12"/>
      <c r="JP267" s="12"/>
      <c r="JQ267" s="12"/>
      <c r="JR267" s="12"/>
      <c r="JS267" s="12"/>
      <c r="JT267" s="12"/>
      <c r="JU267" s="12"/>
      <c r="JV267" s="12"/>
      <c r="JW267" s="12"/>
      <c r="JX267" s="12"/>
      <c r="JY267" s="12"/>
      <c r="JZ267" s="12"/>
      <c r="KA267" s="12"/>
      <c r="KB267" s="12"/>
      <c r="KC267" s="12"/>
      <c r="KD267" s="12"/>
      <c r="KE267" s="12"/>
      <c r="KF267" s="12"/>
      <c r="KG267" s="12"/>
      <c r="KH267" s="12"/>
      <c r="KI267" s="12"/>
      <c r="KJ267" s="12"/>
      <c r="KK267" s="12"/>
      <c r="KL267" s="12"/>
      <c r="KM267" s="12"/>
      <c r="KN267" s="12"/>
      <c r="KO267" s="12"/>
      <c r="KP267" s="12"/>
      <c r="KQ267" s="12"/>
      <c r="KR267" s="12"/>
      <c r="KS267" s="12"/>
      <c r="KT267" s="12"/>
      <c r="KU267" s="12"/>
      <c r="KV267" s="12"/>
      <c r="KW267" s="12"/>
      <c r="KX267" s="12"/>
      <c r="KY267" s="12"/>
      <c r="KZ267" s="12"/>
      <c r="LA267" s="12"/>
      <c r="LB267" s="12"/>
      <c r="LC267" s="12"/>
      <c r="LD267" s="12"/>
      <c r="LE267" s="12"/>
      <c r="LF267" s="12"/>
      <c r="LG267" s="12"/>
      <c r="LH267" s="12"/>
      <c r="LI267" s="12"/>
      <c r="LJ267" s="12"/>
      <c r="LK267" s="12"/>
      <c r="LL267" s="12"/>
      <c r="LM267" s="12"/>
      <c r="LN267" s="12"/>
      <c r="LO267" s="12"/>
      <c r="LP267" s="12"/>
      <c r="LQ267" s="12"/>
      <c r="LR267" s="12"/>
      <c r="LS267" s="12"/>
      <c r="LT267" s="12"/>
      <c r="LU267" s="12"/>
      <c r="LV267" s="12"/>
      <c r="LW267" s="12"/>
      <c r="LX267" s="12"/>
      <c r="LY267" s="12"/>
      <c r="LZ267" s="12"/>
      <c r="MA267" s="12"/>
      <c r="MB267" s="12"/>
      <c r="MC267" s="12"/>
      <c r="MD267" s="12"/>
      <c r="ME267" s="12"/>
      <c r="MF267" s="12"/>
      <c r="MG267" s="12"/>
      <c r="MH267" s="12"/>
      <c r="MI267" s="12"/>
      <c r="MJ267" s="12"/>
      <c r="MK267" s="12"/>
      <c r="ML267" s="12"/>
      <c r="MM267" s="12"/>
      <c r="MN267" s="12"/>
      <c r="MO267" s="12"/>
      <c r="MP267" s="12"/>
      <c r="MQ267" s="12"/>
      <c r="MR267" s="12"/>
      <c r="MS267" s="12"/>
      <c r="MT267" s="12"/>
      <c r="MU267" s="12"/>
      <c r="MV267" s="12"/>
      <c r="MW267" s="12"/>
      <c r="MX267" s="12"/>
      <c r="MY267" s="12"/>
      <c r="MZ267" s="12"/>
      <c r="NA267" s="12"/>
      <c r="NB267" s="12"/>
      <c r="NC267" s="12"/>
      <c r="ND267" s="12"/>
      <c r="NE267" s="12"/>
      <c r="NF267" s="12"/>
      <c r="NG267" s="12"/>
      <c r="NH267" s="12"/>
      <c r="NI267" s="12"/>
      <c r="NJ267" s="12"/>
      <c r="NK267" s="12"/>
      <c r="NL267" s="12"/>
      <c r="NM267" s="12"/>
      <c r="NN267" s="12"/>
      <c r="NO267" s="12"/>
      <c r="NP267" s="12"/>
      <c r="NQ267" s="12"/>
      <c r="NR267" s="12"/>
      <c r="NS267" s="12"/>
      <c r="NT267" s="12"/>
      <c r="NU267" s="12"/>
      <c r="NV267" s="12"/>
      <c r="NW267" s="12"/>
      <c r="NX267" s="12"/>
      <c r="NY267" s="12"/>
      <c r="NZ267" s="12"/>
      <c r="OA267" s="12"/>
      <c r="OB267" s="12"/>
      <c r="OC267" s="12"/>
      <c r="OD267" s="12"/>
      <c r="OE267" s="12"/>
      <c r="OF267" s="12"/>
      <c r="OG267" s="12"/>
      <c r="OH267" s="12"/>
      <c r="OI267" s="12"/>
      <c r="OJ267" s="12"/>
      <c r="OK267" s="12"/>
      <c r="OL267" s="12"/>
      <c r="OM267" s="12"/>
      <c r="ON267" s="12"/>
      <c r="OO267" s="12"/>
      <c r="OP267" s="12"/>
      <c r="OQ267" s="12"/>
      <c r="OR267" s="12"/>
      <c r="OS267" s="12"/>
      <c r="OT267" s="12"/>
      <c r="OU267" s="12"/>
      <c r="OV267" s="12"/>
      <c r="OW267" s="12"/>
      <c r="OX267" s="12"/>
      <c r="OY267" s="12"/>
      <c r="OZ267" s="12"/>
      <c r="PA267" s="12"/>
      <c r="PB267" s="12"/>
      <c r="PC267" s="12"/>
      <c r="PD267" s="12"/>
      <c r="PE267" s="12"/>
      <c r="PF267" s="12"/>
      <c r="PG267" s="12"/>
      <c r="PH267" s="12"/>
      <c r="PI267" s="12"/>
      <c r="PJ267" s="12"/>
      <c r="PK267" s="12"/>
      <c r="PL267" s="12"/>
      <c r="PM267" s="12"/>
      <c r="PN267" s="12"/>
      <c r="PO267" s="12"/>
      <c r="PP267" s="12"/>
      <c r="PQ267" s="12"/>
      <c r="PR267" s="12"/>
      <c r="PS267" s="12"/>
      <c r="PT267" s="12"/>
      <c r="PU267" s="12"/>
      <c r="PV267" s="12"/>
      <c r="PW267" s="12"/>
      <c r="PX267" s="12"/>
      <c r="PY267" s="12"/>
      <c r="PZ267" s="12"/>
      <c r="QA267" s="12"/>
      <c r="QB267" s="12"/>
      <c r="QC267" s="12"/>
      <c r="QD267" s="12"/>
      <c r="QE267" s="12"/>
      <c r="QF267" s="12"/>
      <c r="QG267" s="12"/>
      <c r="QH267" s="12"/>
      <c r="QI267" s="12"/>
      <c r="QJ267" s="12"/>
      <c r="QK267" s="12"/>
      <c r="QL267" s="12"/>
      <c r="QM267" s="12"/>
      <c r="QN267" s="12"/>
      <c r="QO267" s="12"/>
      <c r="QP267" s="12"/>
      <c r="QQ267" s="12"/>
      <c r="QR267" s="12"/>
      <c r="QS267" s="12"/>
      <c r="QT267" s="12"/>
      <c r="QU267" s="12"/>
      <c r="QV267" s="12"/>
      <c r="QW267" s="12"/>
      <c r="QX267" s="12"/>
      <c r="QY267" s="12"/>
      <c r="QZ267" s="12"/>
      <c r="RA267" s="12"/>
      <c r="RB267" s="12"/>
      <c r="RC267" s="12"/>
      <c r="RD267" s="12"/>
      <c r="RE267" s="12"/>
      <c r="RF267" s="12"/>
      <c r="RG267" s="12"/>
      <c r="RH267" s="12"/>
      <c r="RI267" s="12"/>
      <c r="RJ267" s="12"/>
      <c r="RK267" s="12"/>
      <c r="RL267" s="12"/>
      <c r="RM267" s="12"/>
      <c r="RN267" s="12"/>
      <c r="RO267" s="12"/>
      <c r="RP267" s="12"/>
      <c r="RQ267" s="12"/>
      <c r="RR267" s="12"/>
      <c r="RS267" s="12"/>
      <c r="RT267" s="12"/>
      <c r="RU267" s="12"/>
      <c r="RV267" s="12"/>
      <c r="RW267" s="12"/>
      <c r="RX267" s="12"/>
      <c r="RY267" s="12"/>
      <c r="RZ267" s="12"/>
      <c r="SA267" s="12"/>
      <c r="SB267" s="12"/>
      <c r="SC267" s="12"/>
      <c r="SD267" s="12"/>
      <c r="SE267" s="12"/>
      <c r="SF267" s="12"/>
      <c r="SG267" s="12"/>
      <c r="SH267" s="12"/>
      <c r="SI267" s="12"/>
      <c r="SJ267" s="12"/>
      <c r="SK267" s="12"/>
      <c r="SL267" s="12"/>
      <c r="SM267" s="12"/>
      <c r="SN267" s="12"/>
      <c r="SO267" s="12"/>
      <c r="SP267" s="12"/>
      <c r="SQ267" s="12"/>
      <c r="SR267" s="12"/>
      <c r="SS267" s="12"/>
      <c r="ST267" s="12"/>
      <c r="SU267" s="12"/>
      <c r="SV267" s="12"/>
      <c r="SW267" s="12"/>
      <c r="SX267" s="12"/>
      <c r="SY267" s="12"/>
      <c r="SZ267" s="12"/>
      <c r="TA267" s="12"/>
      <c r="TB267" s="12"/>
      <c r="TC267" s="12"/>
      <c r="TD267" s="12"/>
      <c r="TE267" s="12"/>
      <c r="TF267" s="12"/>
      <c r="TG267" s="12"/>
      <c r="TH267" s="12"/>
      <c r="TI267" s="12"/>
      <c r="TJ267" s="12"/>
      <c r="TK267" s="12"/>
      <c r="TL267" s="12"/>
      <c r="TM267" s="12"/>
      <c r="TN267" s="12"/>
      <c r="TO267" s="12"/>
      <c r="TP267" s="12"/>
      <c r="TQ267" s="12"/>
      <c r="TR267" s="12"/>
      <c r="TS267" s="12"/>
      <c r="TT267" s="12"/>
      <c r="TU267" s="12"/>
      <c r="TV267" s="12"/>
      <c r="TW267" s="12"/>
      <c r="TX267" s="12"/>
      <c r="TY267" s="12"/>
      <c r="TZ267" s="12"/>
      <c r="UA267" s="12"/>
      <c r="UB267" s="12"/>
      <c r="UC267" s="12"/>
      <c r="UD267" s="12"/>
      <c r="UE267" s="12"/>
      <c r="UF267" s="12"/>
      <c r="UG267" s="12"/>
      <c r="UH267" s="12"/>
      <c r="UI267" s="12"/>
      <c r="UJ267" s="12"/>
      <c r="UK267" s="12"/>
      <c r="UL267" s="12"/>
      <c r="UM267" s="12"/>
      <c r="UN267" s="12"/>
      <c r="UO267" s="12"/>
      <c r="UP267" s="12"/>
      <c r="UQ267" s="12"/>
      <c r="UR267" s="12"/>
      <c r="US267" s="12"/>
      <c r="UT267" s="12"/>
      <c r="UU267" s="12"/>
      <c r="UV267" s="12"/>
      <c r="UW267" s="12"/>
      <c r="UX267" s="12"/>
      <c r="UY267" s="12"/>
      <c r="UZ267" s="12"/>
      <c r="VA267" s="12"/>
      <c r="VB267" s="12"/>
      <c r="VC267" s="12"/>
      <c r="VD267" s="12"/>
      <c r="VE267" s="12"/>
      <c r="VF267" s="12"/>
      <c r="VG267" s="12"/>
      <c r="VH267" s="12"/>
      <c r="VI267" s="12"/>
      <c r="VJ267" s="12"/>
      <c r="VK267" s="12"/>
      <c r="VL267" s="12"/>
      <c r="VM267" s="12"/>
      <c r="VN267" s="12"/>
      <c r="VO267" s="12"/>
      <c r="VP267" s="12"/>
      <c r="VQ267" s="12"/>
      <c r="VR267" s="12"/>
      <c r="VS267" s="12"/>
      <c r="VT267" s="12"/>
      <c r="VU267" s="12"/>
      <c r="VV267" s="12"/>
      <c r="VW267" s="12"/>
      <c r="VX267" s="12"/>
      <c r="VY267" s="12"/>
      <c r="VZ267" s="12"/>
      <c r="WA267" s="12"/>
      <c r="WB267" s="12"/>
      <c r="WC267" s="12"/>
      <c r="WD267" s="12"/>
      <c r="WE267" s="12"/>
      <c r="WF267" s="12"/>
      <c r="WG267" s="12"/>
      <c r="WH267" s="12"/>
      <c r="WI267" s="12"/>
      <c r="WJ267" s="12"/>
      <c r="WK267" s="12"/>
      <c r="WL267" s="12"/>
      <c r="WM267" s="12"/>
      <c r="WN267" s="12"/>
      <c r="WO267" s="12"/>
      <c r="WP267" s="12"/>
      <c r="WQ267" s="12"/>
      <c r="WR267" s="12"/>
      <c r="WS267" s="12"/>
      <c r="WT267" s="12"/>
      <c r="WU267" s="12"/>
      <c r="WV267" s="12"/>
      <c r="WW267" s="12"/>
      <c r="WX267" s="12"/>
      <c r="WY267" s="12"/>
      <c r="WZ267" s="12"/>
      <c r="XA267" s="12"/>
      <c r="XB267" s="12"/>
      <c r="XC267" s="12"/>
      <c r="XD267" s="12"/>
      <c r="XE267" s="12"/>
      <c r="XF267" s="12"/>
      <c r="XG267" s="12"/>
      <c r="XH267" s="12"/>
      <c r="XI267" s="12"/>
      <c r="XJ267" s="12"/>
      <c r="XK267" s="12"/>
      <c r="XL267" s="12"/>
      <c r="XM267" s="12"/>
      <c r="XN267" s="12"/>
      <c r="XO267" s="12"/>
      <c r="XP267" s="12"/>
      <c r="XQ267" s="12"/>
      <c r="XR267" s="12"/>
      <c r="XS267" s="12"/>
      <c r="XT267" s="12"/>
      <c r="XU267" s="12"/>
      <c r="XV267" s="12"/>
      <c r="XW267" s="12"/>
      <c r="XX267" s="12"/>
      <c r="XY267" s="12"/>
      <c r="XZ267" s="12"/>
      <c r="YA267" s="12"/>
      <c r="YB267" s="12"/>
      <c r="YC267" s="12"/>
      <c r="YD267" s="12"/>
      <c r="YE267" s="12"/>
      <c r="YF267" s="12"/>
      <c r="YG267" s="12"/>
      <c r="YH267" s="12"/>
      <c r="YI267" s="12"/>
      <c r="YJ267" s="12"/>
      <c r="YK267" s="12"/>
      <c r="YL267" s="12"/>
      <c r="YM267" s="12"/>
      <c r="YN267" s="12"/>
      <c r="YO267" s="12"/>
      <c r="YP267" s="12"/>
      <c r="YQ267" s="12"/>
      <c r="YR267" s="12"/>
      <c r="YS267" s="12"/>
      <c r="YT267" s="12"/>
      <c r="YU267" s="12"/>
      <c r="YV267" s="12"/>
      <c r="YW267" s="12"/>
      <c r="YX267" s="12"/>
      <c r="YY267" s="12"/>
      <c r="YZ267" s="12"/>
      <c r="ZA267" s="12"/>
      <c r="ZB267" s="12"/>
      <c r="ZC267" s="12"/>
      <c r="ZD267" s="12"/>
      <c r="ZE267" s="12"/>
      <c r="ZF267" s="12"/>
      <c r="ZG267" s="12"/>
      <c r="ZH267" s="12"/>
      <c r="ZI267" s="12"/>
      <c r="ZJ267" s="12"/>
      <c r="ZK267" s="12"/>
      <c r="ZL267" s="12"/>
      <c r="ZM267" s="12"/>
      <c r="ZN267" s="12"/>
      <c r="ZO267" s="12"/>
      <c r="ZP267" s="12"/>
      <c r="ZQ267" s="12"/>
      <c r="ZR267" s="12"/>
      <c r="ZS267" s="12"/>
      <c r="ZT267" s="12"/>
      <c r="ZU267" s="12"/>
      <c r="ZV267" s="12"/>
      <c r="ZW267" s="12"/>
      <c r="ZX267" s="12"/>
      <c r="ZY267" s="12"/>
      <c r="ZZ267" s="12"/>
      <c r="AAA267" s="12"/>
      <c r="AAB267" s="12"/>
      <c r="AAC267" s="12"/>
      <c r="AAD267" s="12"/>
      <c r="AAE267" s="12"/>
      <c r="AAF267" s="12"/>
      <c r="AAG267" s="12"/>
      <c r="AAH267" s="12"/>
      <c r="AAI267" s="12"/>
      <c r="AAJ267" s="12"/>
      <c r="AAK267" s="12"/>
      <c r="AAL267" s="12"/>
      <c r="AAM267" s="12"/>
      <c r="AAN267" s="12"/>
      <c r="AAO267" s="12"/>
      <c r="AAP267" s="12"/>
      <c r="AAQ267" s="12"/>
      <c r="AAR267" s="12"/>
      <c r="AAS267" s="12"/>
      <c r="AAT267" s="12"/>
      <c r="AAU267" s="12"/>
      <c r="AAV267" s="12"/>
      <c r="AAW267" s="12"/>
      <c r="AAX267" s="12"/>
      <c r="AAY267" s="12"/>
      <c r="AAZ267" s="12"/>
      <c r="ABA267" s="12"/>
      <c r="ABB267" s="12"/>
      <c r="ABC267" s="12"/>
      <c r="ABD267" s="12"/>
      <c r="ABE267" s="12"/>
      <c r="ABF267" s="12"/>
      <c r="ABG267" s="12"/>
      <c r="ABH267" s="12"/>
      <c r="ABI267" s="12"/>
      <c r="ABJ267" s="12"/>
      <c r="ABK267" s="12"/>
      <c r="ABL267" s="12"/>
      <c r="ABM267" s="12"/>
      <c r="ABN267" s="12"/>
      <c r="ABO267" s="12"/>
      <c r="ABP267" s="12"/>
      <c r="ABQ267" s="12"/>
      <c r="ABR267" s="12"/>
      <c r="ABS267" s="12"/>
      <c r="ABT267" s="12"/>
      <c r="ABU267" s="12"/>
      <c r="ABV267" s="12"/>
      <c r="ABW267" s="12"/>
      <c r="ABX267" s="12"/>
      <c r="ABY267" s="12"/>
      <c r="ABZ267" s="12"/>
      <c r="ACA267" s="12"/>
      <c r="ACB267" s="12"/>
      <c r="ACC267" s="12"/>
      <c r="ACD267" s="12"/>
      <c r="ACE267" s="12"/>
      <c r="ACF267" s="12"/>
      <c r="ACG267" s="12"/>
      <c r="ACH267" s="12"/>
      <c r="ACI267" s="12"/>
      <c r="ACJ267" s="12"/>
      <c r="ACK267" s="12"/>
      <c r="ACL267" s="12"/>
      <c r="ACM267" s="12"/>
      <c r="ACN267" s="12"/>
      <c r="ACO267" s="12"/>
      <c r="ACP267" s="12"/>
      <c r="ACQ267" s="12"/>
      <c r="ACR267" s="12"/>
      <c r="ACS267" s="12"/>
      <c r="ACT267" s="12"/>
      <c r="ACU267" s="12"/>
      <c r="ACV267" s="12"/>
      <c r="ACW267" s="12"/>
      <c r="ACX267" s="12"/>
      <c r="ACY267" s="12"/>
      <c r="ACZ267" s="12"/>
      <c r="ADA267" s="12"/>
    </row>
    <row r="268" spans="1:781" s="12" customFormat="1" ht="15.6" x14ac:dyDescent="0.3">
      <c r="A268" s="64">
        <v>3</v>
      </c>
      <c r="B268" s="114" t="s">
        <v>790</v>
      </c>
      <c r="C268" s="115" t="s">
        <v>55</v>
      </c>
      <c r="D268" s="116"/>
      <c r="E268" s="116"/>
      <c r="F268" s="116"/>
      <c r="G268" s="71"/>
      <c r="H268" s="116">
        <v>1</v>
      </c>
      <c r="I268" s="116" t="s">
        <v>41</v>
      </c>
      <c r="J268" s="116" t="s">
        <v>95</v>
      </c>
      <c r="K268" s="117">
        <v>1979</v>
      </c>
      <c r="L268" s="85">
        <v>29190</v>
      </c>
      <c r="M268" s="118">
        <v>37854.1</v>
      </c>
      <c r="N268" s="119"/>
      <c r="O268" s="119"/>
      <c r="P268" s="75" t="s">
        <v>545</v>
      </c>
      <c r="Q268" s="96" t="s">
        <v>791</v>
      </c>
      <c r="R268" s="54"/>
      <c r="S268" s="55" t="str">
        <f t="shared" si="61"/>
        <v>Cu</v>
      </c>
      <c r="T268" s="56"/>
      <c r="U268" s="56"/>
      <c r="V268" s="56"/>
      <c r="W268" s="56"/>
      <c r="X268" s="56"/>
      <c r="Y268" s="56"/>
      <c r="Z268" s="56"/>
      <c r="AB268" s="57">
        <f t="shared" si="62"/>
        <v>1.9958368768562305E-2</v>
      </c>
      <c r="AC268" s="57">
        <f t="shared" si="63"/>
        <v>0</v>
      </c>
      <c r="AD268" s="57">
        <f t="shared" si="64"/>
        <v>0</v>
      </c>
      <c r="AE268" s="57">
        <f t="shared" si="65"/>
        <v>1.9958368768562305E-2</v>
      </c>
      <c r="AF268" s="58"/>
      <c r="AG268" s="58">
        <f t="shared" si="66"/>
        <v>0</v>
      </c>
      <c r="AH268" s="58">
        <f t="shared" si="67"/>
        <v>0</v>
      </c>
      <c r="AI268" s="58">
        <f t="shared" si="68"/>
        <v>1.9958368768562305E-2</v>
      </c>
    </row>
    <row r="269" spans="1:781" s="12" customFormat="1" ht="24" x14ac:dyDescent="0.3">
      <c r="A269" s="61">
        <v>2</v>
      </c>
      <c r="B269" s="114" t="s">
        <v>792</v>
      </c>
      <c r="C269" s="115" t="s">
        <v>243</v>
      </c>
      <c r="D269" s="116" t="s">
        <v>110</v>
      </c>
      <c r="E269" s="116" t="s">
        <v>364</v>
      </c>
      <c r="F269" s="116">
        <v>11</v>
      </c>
      <c r="G269" s="71">
        <v>370000</v>
      </c>
      <c r="H269" s="116">
        <v>1</v>
      </c>
      <c r="I269" s="116" t="s">
        <v>41</v>
      </c>
      <c r="J269" s="116" t="s">
        <v>141</v>
      </c>
      <c r="K269" s="117">
        <v>1979</v>
      </c>
      <c r="L269" s="85">
        <v>29052</v>
      </c>
      <c r="M269" s="118">
        <v>370000</v>
      </c>
      <c r="N269" s="119">
        <v>110</v>
      </c>
      <c r="O269" s="119"/>
      <c r="P269" s="75" t="s">
        <v>793</v>
      </c>
      <c r="Q269" s="96" t="s">
        <v>794</v>
      </c>
      <c r="R269" s="54"/>
      <c r="S269" s="55" t="str">
        <f t="shared" si="61"/>
        <v>U</v>
      </c>
      <c r="T269" s="56"/>
      <c r="U269" s="56"/>
      <c r="V269" s="56"/>
      <c r="W269" s="56"/>
      <c r="X269" s="56">
        <v>1967</v>
      </c>
      <c r="Y269" s="56">
        <v>3</v>
      </c>
      <c r="Z269" s="56" t="s">
        <v>243</v>
      </c>
      <c r="AB269" s="57">
        <f t="shared" si="62"/>
        <v>0.19508049179264736</v>
      </c>
      <c r="AC269" s="57">
        <f t="shared" si="63"/>
        <v>2.8205128205128207</v>
      </c>
      <c r="AD269" s="57">
        <f t="shared" si="64"/>
        <v>0</v>
      </c>
      <c r="AE269" s="57">
        <f t="shared" si="65"/>
        <v>3.0155933123054681</v>
      </c>
      <c r="AF269" s="58"/>
      <c r="AG269" s="58">
        <f t="shared" si="66"/>
        <v>0</v>
      </c>
      <c r="AH269" s="58">
        <f t="shared" si="67"/>
        <v>3.0155933123054681</v>
      </c>
      <c r="AI269" s="58">
        <f t="shared" si="68"/>
        <v>0</v>
      </c>
    </row>
    <row r="270" spans="1:781" s="12" customFormat="1" ht="24" x14ac:dyDescent="0.3">
      <c r="A270" s="64">
        <v>3</v>
      </c>
      <c r="B270" s="114" t="s">
        <v>795</v>
      </c>
      <c r="C270" s="115" t="s">
        <v>243</v>
      </c>
      <c r="D270" s="116" t="s">
        <v>212</v>
      </c>
      <c r="E270" s="116" t="s">
        <v>230</v>
      </c>
      <c r="F270" s="116">
        <v>43</v>
      </c>
      <c r="G270" s="71"/>
      <c r="H270" s="116">
        <v>2</v>
      </c>
      <c r="I270" s="116" t="s">
        <v>41</v>
      </c>
      <c r="J270" s="116" t="s">
        <v>82</v>
      </c>
      <c r="K270" s="117">
        <v>1979</v>
      </c>
      <c r="L270" s="80">
        <v>28915</v>
      </c>
      <c r="M270" s="118"/>
      <c r="N270" s="119"/>
      <c r="O270" s="119"/>
      <c r="P270" s="75" t="s">
        <v>601</v>
      </c>
      <c r="Q270" s="96" t="s">
        <v>796</v>
      </c>
      <c r="R270" s="54"/>
      <c r="S270" s="55" t="str">
        <f t="shared" si="61"/>
        <v>U</v>
      </c>
      <c r="T270" s="56"/>
      <c r="U270" s="56"/>
      <c r="V270" s="56"/>
      <c r="W270" s="56"/>
      <c r="X270" s="56"/>
      <c r="Y270" s="56"/>
      <c r="Z270" s="56"/>
      <c r="AB270" s="57">
        <f t="shared" si="62"/>
        <v>0</v>
      </c>
      <c r="AC270" s="57">
        <f t="shared" si="63"/>
        <v>0</v>
      </c>
      <c r="AD270" s="57">
        <f t="shared" si="64"/>
        <v>0</v>
      </c>
      <c r="AE270" s="57">
        <f t="shared" si="65"/>
        <v>0</v>
      </c>
      <c r="AF270" s="58"/>
      <c r="AG270" s="58">
        <f t="shared" si="66"/>
        <v>0</v>
      </c>
      <c r="AH270" s="58">
        <f t="shared" si="67"/>
        <v>0</v>
      </c>
      <c r="AI270" s="58">
        <f t="shared" si="68"/>
        <v>0</v>
      </c>
    </row>
    <row r="271" spans="1:781" s="12" customFormat="1" ht="15.6" x14ac:dyDescent="0.3">
      <c r="A271" s="64">
        <v>3</v>
      </c>
      <c r="B271" s="114" t="s">
        <v>797</v>
      </c>
      <c r="C271" s="115" t="s">
        <v>81</v>
      </c>
      <c r="D271" s="116"/>
      <c r="E271" s="116"/>
      <c r="F271" s="116"/>
      <c r="G271" s="71"/>
      <c r="H271" s="116">
        <v>1</v>
      </c>
      <c r="I271" s="116" t="s">
        <v>41</v>
      </c>
      <c r="J271" s="116" t="s">
        <v>141</v>
      </c>
      <c r="K271" s="117">
        <v>1979</v>
      </c>
      <c r="L271" s="134">
        <v>1979</v>
      </c>
      <c r="M271" s="118">
        <v>40000</v>
      </c>
      <c r="N271" s="119"/>
      <c r="O271" s="119"/>
      <c r="P271" s="75" t="s">
        <v>42</v>
      </c>
      <c r="Q271" s="96" t="s">
        <v>798</v>
      </c>
      <c r="R271" s="54"/>
      <c r="S271" s="55" t="str">
        <f t="shared" si="61"/>
        <v>?</v>
      </c>
      <c r="T271" s="56"/>
      <c r="U271" s="56"/>
      <c r="V271" s="56"/>
      <c r="W271" s="56"/>
      <c r="X271" s="56"/>
      <c r="Y271" s="56"/>
      <c r="Z271" s="56"/>
      <c r="AB271" s="57">
        <f t="shared" si="62"/>
        <v>2.1089782896502419E-2</v>
      </c>
      <c r="AC271" s="57">
        <f t="shared" si="63"/>
        <v>0</v>
      </c>
      <c r="AD271" s="57">
        <f t="shared" si="64"/>
        <v>0</v>
      </c>
      <c r="AE271" s="57">
        <f t="shared" si="65"/>
        <v>2.1089782896502419E-2</v>
      </c>
      <c r="AF271" s="58"/>
      <c r="AG271" s="58">
        <f t="shared" si="66"/>
        <v>0</v>
      </c>
      <c r="AH271" s="58">
        <f t="shared" si="67"/>
        <v>0</v>
      </c>
      <c r="AI271" s="58">
        <f t="shared" si="68"/>
        <v>2.1089782896502419E-2</v>
      </c>
    </row>
    <row r="272" spans="1:781" s="12" customFormat="1" ht="15.6" x14ac:dyDescent="0.3">
      <c r="A272" s="64">
        <v>3</v>
      </c>
      <c r="B272" s="114" t="s">
        <v>799</v>
      </c>
      <c r="C272" s="115" t="s">
        <v>800</v>
      </c>
      <c r="D272" s="116" t="s">
        <v>434</v>
      </c>
      <c r="E272" s="116" t="s">
        <v>252</v>
      </c>
      <c r="F272" s="116">
        <v>30</v>
      </c>
      <c r="G272" s="71"/>
      <c r="H272" s="116">
        <v>1</v>
      </c>
      <c r="I272" s="116" t="s">
        <v>46</v>
      </c>
      <c r="J272" s="116" t="s">
        <v>82</v>
      </c>
      <c r="K272" s="117">
        <v>1979</v>
      </c>
      <c r="L272" s="134">
        <v>1979</v>
      </c>
      <c r="M272" s="118"/>
      <c r="N272" s="119"/>
      <c r="O272" s="119"/>
      <c r="P272" s="75" t="s">
        <v>601</v>
      </c>
      <c r="Q272" s="96" t="s">
        <v>801</v>
      </c>
      <c r="R272" s="120" t="s">
        <v>432</v>
      </c>
      <c r="S272" s="55" t="str">
        <f t="shared" si="61"/>
        <v>Oil Sands</v>
      </c>
      <c r="T272" s="56"/>
      <c r="U272" s="56"/>
      <c r="V272" s="56"/>
      <c r="W272" s="56"/>
      <c r="X272" s="56"/>
      <c r="Y272" s="56"/>
      <c r="Z272" s="56"/>
      <c r="AB272" s="57">
        <f t="shared" si="62"/>
        <v>0</v>
      </c>
      <c r="AC272" s="57">
        <f t="shared" si="63"/>
        <v>0</v>
      </c>
      <c r="AD272" s="57">
        <f t="shared" si="64"/>
        <v>0</v>
      </c>
      <c r="AE272" s="57">
        <f t="shared" si="65"/>
        <v>0</v>
      </c>
      <c r="AF272" s="58"/>
      <c r="AG272" s="58">
        <f t="shared" si="66"/>
        <v>0</v>
      </c>
      <c r="AH272" s="58">
        <f t="shared" si="67"/>
        <v>0</v>
      </c>
      <c r="AI272" s="58">
        <f t="shared" si="68"/>
        <v>0</v>
      </c>
      <c r="ED272" s="135"/>
      <c r="EE272" s="135"/>
      <c r="EF272" s="135"/>
      <c r="EG272" s="135"/>
      <c r="EH272" s="135"/>
      <c r="EI272" s="135"/>
      <c r="EJ272" s="135"/>
      <c r="EK272" s="135"/>
      <c r="EL272" s="135"/>
      <c r="EM272" s="135"/>
      <c r="EN272" s="135"/>
      <c r="EO272" s="135"/>
      <c r="EP272" s="135"/>
      <c r="EQ272" s="135"/>
      <c r="ER272" s="135"/>
      <c r="ES272" s="135"/>
      <c r="ET272" s="135"/>
      <c r="EU272" s="135"/>
      <c r="EV272" s="135"/>
      <c r="EW272" s="135"/>
      <c r="EX272" s="135"/>
      <c r="EY272" s="135"/>
      <c r="EZ272" s="135"/>
      <c r="FA272" s="135"/>
      <c r="FB272" s="135"/>
      <c r="FC272" s="135"/>
      <c r="FD272" s="135"/>
      <c r="FE272" s="135"/>
      <c r="FF272" s="135"/>
      <c r="FG272" s="135"/>
      <c r="FH272" s="135"/>
      <c r="FI272" s="135"/>
      <c r="FJ272" s="135"/>
      <c r="FK272" s="135"/>
      <c r="FL272" s="135"/>
      <c r="FM272" s="135"/>
      <c r="FN272" s="135"/>
      <c r="FO272" s="135"/>
      <c r="FP272" s="135"/>
      <c r="FQ272" s="135"/>
      <c r="FR272" s="135"/>
      <c r="FS272" s="135"/>
      <c r="FT272" s="135"/>
      <c r="FU272" s="135"/>
      <c r="FV272" s="135"/>
      <c r="FW272" s="135"/>
      <c r="FX272" s="135"/>
      <c r="FY272" s="135"/>
      <c r="FZ272" s="135"/>
      <c r="GA272" s="135"/>
      <c r="GB272" s="135"/>
      <c r="GC272" s="135"/>
      <c r="GD272" s="135"/>
      <c r="GE272" s="135"/>
      <c r="GF272" s="135"/>
      <c r="GG272" s="135"/>
      <c r="GH272" s="135"/>
      <c r="GI272" s="135"/>
      <c r="GJ272" s="135"/>
      <c r="GK272" s="135"/>
      <c r="GL272" s="135"/>
      <c r="GM272" s="135"/>
      <c r="GN272" s="135"/>
      <c r="GO272" s="135"/>
      <c r="GP272" s="135"/>
      <c r="GQ272" s="135"/>
      <c r="GR272" s="135"/>
      <c r="GS272" s="135"/>
      <c r="GT272" s="135"/>
      <c r="GU272" s="135"/>
      <c r="GV272" s="135"/>
      <c r="GW272" s="135"/>
      <c r="GX272" s="135"/>
      <c r="GY272" s="135"/>
      <c r="GZ272" s="135"/>
      <c r="HA272" s="135"/>
      <c r="HB272" s="135"/>
      <c r="HC272" s="135"/>
      <c r="HD272" s="135"/>
      <c r="HE272" s="135"/>
      <c r="HF272" s="135"/>
      <c r="HG272" s="135"/>
      <c r="HH272" s="135"/>
      <c r="HI272" s="135"/>
      <c r="HJ272" s="135"/>
      <c r="HK272" s="135"/>
      <c r="HL272" s="135"/>
      <c r="HM272" s="135"/>
      <c r="HN272" s="135"/>
      <c r="HO272" s="135"/>
      <c r="HP272" s="135"/>
      <c r="HQ272" s="135"/>
      <c r="HR272" s="135"/>
      <c r="HS272" s="135"/>
      <c r="HT272" s="135"/>
      <c r="HU272" s="135"/>
      <c r="HV272" s="135"/>
      <c r="HW272" s="135"/>
      <c r="HX272" s="135"/>
      <c r="HY272" s="135"/>
      <c r="HZ272" s="135"/>
      <c r="IA272" s="135"/>
      <c r="IB272" s="135"/>
      <c r="IC272" s="135"/>
      <c r="ID272" s="135"/>
      <c r="IE272" s="135"/>
      <c r="IF272" s="135"/>
      <c r="IG272" s="135"/>
      <c r="IH272" s="135"/>
      <c r="II272" s="135"/>
      <c r="IJ272" s="135"/>
      <c r="IK272" s="135"/>
      <c r="IL272" s="135"/>
      <c r="IM272" s="135"/>
      <c r="IN272" s="135"/>
      <c r="IO272" s="135"/>
      <c r="IP272" s="135"/>
      <c r="IQ272" s="135"/>
      <c r="IR272" s="135"/>
      <c r="IS272" s="135"/>
      <c r="IT272" s="135"/>
      <c r="IU272" s="135"/>
      <c r="IV272" s="135"/>
      <c r="IW272" s="135"/>
      <c r="IX272" s="135"/>
      <c r="IY272" s="135"/>
      <c r="IZ272" s="135"/>
      <c r="JA272" s="135"/>
      <c r="JB272" s="135"/>
      <c r="JC272" s="135"/>
      <c r="JD272" s="135"/>
      <c r="JE272" s="135"/>
      <c r="JF272" s="135"/>
      <c r="JG272" s="135"/>
      <c r="JH272" s="135"/>
      <c r="JI272" s="135"/>
      <c r="JJ272" s="135"/>
      <c r="JK272" s="135"/>
      <c r="JL272" s="135"/>
      <c r="JM272" s="135"/>
      <c r="JN272" s="135"/>
      <c r="JO272" s="135"/>
      <c r="JP272" s="135"/>
      <c r="JQ272" s="135"/>
      <c r="JR272" s="135"/>
      <c r="JS272" s="135"/>
      <c r="JT272" s="135"/>
      <c r="JU272" s="135"/>
      <c r="JV272" s="135"/>
      <c r="JW272" s="135"/>
      <c r="JX272" s="135"/>
      <c r="JY272" s="135"/>
      <c r="JZ272" s="135"/>
      <c r="KA272" s="135"/>
      <c r="KB272" s="135"/>
      <c r="KC272" s="135"/>
      <c r="KD272" s="135"/>
      <c r="KE272" s="135"/>
      <c r="KF272" s="135"/>
      <c r="KG272" s="135"/>
      <c r="KH272" s="135"/>
      <c r="KI272" s="135"/>
      <c r="KJ272" s="135"/>
      <c r="KK272" s="135"/>
      <c r="KL272" s="135"/>
      <c r="KM272" s="135"/>
      <c r="KN272" s="135"/>
      <c r="KO272" s="135"/>
      <c r="KP272" s="135"/>
      <c r="KQ272" s="135"/>
      <c r="KR272" s="135"/>
      <c r="KS272" s="135"/>
      <c r="KT272" s="135"/>
      <c r="KU272" s="135"/>
      <c r="KV272" s="135"/>
      <c r="KW272" s="135"/>
      <c r="KX272" s="135"/>
      <c r="KY272" s="135"/>
      <c r="KZ272" s="135"/>
      <c r="LA272" s="135"/>
      <c r="LB272" s="135"/>
      <c r="LC272" s="135"/>
      <c r="LD272" s="135"/>
      <c r="LE272" s="135"/>
      <c r="LF272" s="135"/>
      <c r="LG272" s="135"/>
      <c r="LH272" s="135"/>
      <c r="LI272" s="135"/>
      <c r="LJ272" s="135"/>
      <c r="LK272" s="135"/>
      <c r="LL272" s="135"/>
      <c r="LM272" s="135"/>
      <c r="LN272" s="135"/>
      <c r="LO272" s="135"/>
      <c r="LP272" s="135"/>
      <c r="LQ272" s="135"/>
      <c r="LR272" s="135"/>
      <c r="LS272" s="135"/>
      <c r="LT272" s="135"/>
      <c r="LU272" s="135"/>
      <c r="LV272" s="135"/>
      <c r="LW272" s="135"/>
      <c r="LX272" s="135"/>
      <c r="LY272" s="135"/>
      <c r="LZ272" s="135"/>
      <c r="MA272" s="135"/>
      <c r="MB272" s="135"/>
      <c r="MC272" s="135"/>
      <c r="MD272" s="135"/>
      <c r="ME272" s="135"/>
      <c r="MF272" s="135"/>
      <c r="MG272" s="135"/>
      <c r="MH272" s="135"/>
      <c r="MI272" s="135"/>
      <c r="MJ272" s="135"/>
      <c r="MK272" s="135"/>
      <c r="ML272" s="135"/>
      <c r="MM272" s="135"/>
      <c r="MN272" s="135"/>
      <c r="MO272" s="135"/>
      <c r="MP272" s="135"/>
      <c r="MQ272" s="135"/>
      <c r="MR272" s="135"/>
      <c r="MS272" s="135"/>
      <c r="MT272" s="135"/>
      <c r="MU272" s="135"/>
      <c r="MV272" s="135"/>
      <c r="MW272" s="135"/>
      <c r="MX272" s="135"/>
      <c r="MY272" s="135"/>
      <c r="MZ272" s="135"/>
      <c r="NA272" s="135"/>
      <c r="NB272" s="135"/>
      <c r="NC272" s="135"/>
      <c r="ND272" s="135"/>
      <c r="NE272" s="135"/>
      <c r="NF272" s="135"/>
      <c r="NG272" s="135"/>
      <c r="NH272" s="135"/>
      <c r="NI272" s="135"/>
      <c r="NJ272" s="135"/>
      <c r="NK272" s="135"/>
      <c r="NL272" s="135"/>
      <c r="NM272" s="135"/>
      <c r="NN272" s="135"/>
      <c r="NO272" s="135"/>
      <c r="NP272" s="135"/>
      <c r="NQ272" s="135"/>
      <c r="NR272" s="135"/>
      <c r="NS272" s="135"/>
      <c r="NT272" s="135"/>
      <c r="NU272" s="135"/>
      <c r="NV272" s="135"/>
      <c r="NW272" s="135"/>
      <c r="NX272" s="135"/>
      <c r="NY272" s="135"/>
      <c r="NZ272" s="135"/>
      <c r="OA272" s="135"/>
      <c r="OB272" s="135"/>
      <c r="OC272" s="135"/>
      <c r="OD272" s="135"/>
      <c r="OE272" s="135"/>
      <c r="OF272" s="135"/>
      <c r="OG272" s="135"/>
      <c r="OH272" s="135"/>
      <c r="OI272" s="135"/>
      <c r="OJ272" s="135"/>
      <c r="OK272" s="135"/>
      <c r="OL272" s="135"/>
      <c r="OM272" s="135"/>
      <c r="ON272" s="135"/>
      <c r="OO272" s="135"/>
      <c r="OP272" s="135"/>
      <c r="OQ272" s="135"/>
      <c r="OR272" s="135"/>
      <c r="OS272" s="135"/>
      <c r="OT272" s="135"/>
      <c r="OU272" s="135"/>
      <c r="OV272" s="135"/>
      <c r="OW272" s="135"/>
      <c r="OX272" s="135"/>
      <c r="OY272" s="135"/>
      <c r="OZ272" s="135"/>
      <c r="PA272" s="135"/>
      <c r="PB272" s="135"/>
      <c r="PC272" s="135"/>
      <c r="PD272" s="135"/>
      <c r="PE272" s="135"/>
      <c r="PF272" s="135"/>
      <c r="PG272" s="135"/>
      <c r="PH272" s="135"/>
      <c r="PI272" s="135"/>
      <c r="PJ272" s="135"/>
      <c r="PK272" s="135"/>
      <c r="PL272" s="135"/>
      <c r="PM272" s="135"/>
      <c r="PN272" s="135"/>
      <c r="PO272" s="135"/>
      <c r="PP272" s="135"/>
      <c r="PQ272" s="135"/>
      <c r="PR272" s="135"/>
      <c r="PS272" s="135"/>
      <c r="PT272" s="135"/>
      <c r="PU272" s="135"/>
      <c r="PV272" s="135"/>
      <c r="PW272" s="135"/>
      <c r="PX272" s="135"/>
      <c r="PY272" s="135"/>
      <c r="PZ272" s="135"/>
      <c r="QA272" s="135"/>
      <c r="QB272" s="135"/>
      <c r="QC272" s="135"/>
      <c r="QD272" s="135"/>
      <c r="QE272" s="135"/>
      <c r="QF272" s="135"/>
      <c r="QG272" s="135"/>
      <c r="QH272" s="135"/>
      <c r="QI272" s="135"/>
      <c r="QJ272" s="135"/>
      <c r="QK272" s="135"/>
      <c r="QL272" s="135"/>
      <c r="QM272" s="135"/>
      <c r="QN272" s="135"/>
      <c r="QO272" s="135"/>
      <c r="QP272" s="135"/>
      <c r="QQ272" s="135"/>
      <c r="QR272" s="135"/>
      <c r="QS272" s="135"/>
      <c r="QT272" s="135"/>
      <c r="QU272" s="135"/>
      <c r="QV272" s="135"/>
      <c r="QW272" s="135"/>
      <c r="QX272" s="135"/>
      <c r="QY272" s="135"/>
      <c r="QZ272" s="135"/>
      <c r="RA272" s="135"/>
      <c r="RB272" s="135"/>
      <c r="RC272" s="135"/>
      <c r="RD272" s="135"/>
      <c r="RE272" s="135"/>
      <c r="RF272" s="135"/>
      <c r="RG272" s="135"/>
      <c r="RH272" s="135"/>
      <c r="RI272" s="135"/>
      <c r="RJ272" s="135"/>
      <c r="RK272" s="135"/>
      <c r="RL272" s="135"/>
      <c r="RM272" s="135"/>
      <c r="RN272" s="135"/>
      <c r="RO272" s="135"/>
      <c r="RP272" s="135"/>
      <c r="RQ272" s="135"/>
      <c r="RR272" s="135"/>
      <c r="RS272" s="135"/>
      <c r="RT272" s="135"/>
      <c r="RU272" s="135"/>
      <c r="RV272" s="135"/>
      <c r="RW272" s="135"/>
      <c r="RX272" s="135"/>
      <c r="RY272" s="135"/>
      <c r="RZ272" s="135"/>
      <c r="SA272" s="135"/>
      <c r="SB272" s="135"/>
      <c r="SC272" s="135"/>
      <c r="SD272" s="135"/>
      <c r="SE272" s="135"/>
      <c r="SF272" s="135"/>
      <c r="SG272" s="135"/>
      <c r="SH272" s="135"/>
      <c r="SI272" s="135"/>
      <c r="SJ272" s="135"/>
      <c r="SK272" s="135"/>
      <c r="SL272" s="135"/>
      <c r="SM272" s="135"/>
      <c r="SN272" s="135"/>
      <c r="SO272" s="135"/>
      <c r="SP272" s="135"/>
      <c r="SQ272" s="135"/>
      <c r="SR272" s="135"/>
      <c r="SS272" s="135"/>
      <c r="ST272" s="135"/>
      <c r="SU272" s="135"/>
      <c r="SV272" s="135"/>
      <c r="SW272" s="135"/>
      <c r="SX272" s="135"/>
      <c r="SY272" s="135"/>
      <c r="SZ272" s="135"/>
      <c r="TA272" s="135"/>
      <c r="TB272" s="135"/>
      <c r="TC272" s="135"/>
      <c r="TD272" s="135"/>
      <c r="TE272" s="135"/>
      <c r="TF272" s="135"/>
      <c r="TG272" s="135"/>
      <c r="TH272" s="135"/>
      <c r="TI272" s="135"/>
      <c r="TJ272" s="135"/>
      <c r="TK272" s="135"/>
      <c r="TL272" s="135"/>
      <c r="TM272" s="135"/>
      <c r="TN272" s="135"/>
      <c r="TO272" s="135"/>
      <c r="TP272" s="135"/>
      <c r="TQ272" s="135"/>
      <c r="TR272" s="135"/>
      <c r="TS272" s="135"/>
      <c r="TT272" s="135"/>
      <c r="TU272" s="135"/>
      <c r="TV272" s="135"/>
      <c r="TW272" s="135"/>
      <c r="TX272" s="135"/>
      <c r="TY272" s="135"/>
      <c r="TZ272" s="135"/>
      <c r="UA272" s="135"/>
      <c r="UB272" s="135"/>
      <c r="UC272" s="135"/>
      <c r="UD272" s="135"/>
      <c r="UE272" s="135"/>
      <c r="UF272" s="135"/>
      <c r="UG272" s="135"/>
      <c r="UH272" s="135"/>
      <c r="UI272" s="135"/>
      <c r="UJ272" s="135"/>
      <c r="UK272" s="135"/>
      <c r="UL272" s="135"/>
      <c r="UM272" s="135"/>
      <c r="UN272" s="135"/>
      <c r="UO272" s="135"/>
      <c r="UP272" s="135"/>
      <c r="UQ272" s="135"/>
      <c r="UR272" s="135"/>
      <c r="US272" s="135"/>
      <c r="UT272" s="135"/>
      <c r="UU272" s="135"/>
      <c r="UV272" s="135"/>
      <c r="UW272" s="135"/>
      <c r="UX272" s="135"/>
      <c r="UY272" s="135"/>
      <c r="UZ272" s="135"/>
      <c r="VA272" s="135"/>
      <c r="VB272" s="135"/>
      <c r="VC272" s="135"/>
      <c r="VD272" s="135"/>
      <c r="VE272" s="135"/>
      <c r="VF272" s="135"/>
      <c r="VG272" s="135"/>
      <c r="VH272" s="135"/>
      <c r="VI272" s="135"/>
      <c r="VJ272" s="135"/>
      <c r="VK272" s="135"/>
      <c r="VL272" s="135"/>
      <c r="VM272" s="135"/>
      <c r="VN272" s="135"/>
      <c r="VO272" s="135"/>
      <c r="VP272" s="135"/>
      <c r="VQ272" s="135"/>
      <c r="VR272" s="135"/>
      <c r="VS272" s="135"/>
      <c r="VT272" s="135"/>
      <c r="VU272" s="135"/>
      <c r="VV272" s="135"/>
      <c r="VW272" s="135"/>
      <c r="VX272" s="135"/>
      <c r="VY272" s="135"/>
      <c r="VZ272" s="135"/>
      <c r="WA272" s="135"/>
      <c r="WB272" s="135"/>
      <c r="WC272" s="135"/>
      <c r="WD272" s="135"/>
      <c r="WE272" s="135"/>
      <c r="WF272" s="135"/>
      <c r="WG272" s="135"/>
      <c r="WH272" s="135"/>
      <c r="WI272" s="135"/>
      <c r="WJ272" s="135"/>
      <c r="WK272" s="135"/>
      <c r="WL272" s="135"/>
      <c r="WM272" s="135"/>
      <c r="WN272" s="135"/>
      <c r="WO272" s="135"/>
      <c r="WP272" s="135"/>
      <c r="WQ272" s="135"/>
      <c r="WR272" s="135"/>
      <c r="WS272" s="135"/>
      <c r="WT272" s="135"/>
      <c r="WU272" s="135"/>
      <c r="WV272" s="135"/>
      <c r="WW272" s="135"/>
      <c r="WX272" s="135"/>
      <c r="WY272" s="135"/>
      <c r="WZ272" s="135"/>
      <c r="XA272" s="135"/>
      <c r="XB272" s="135"/>
      <c r="XC272" s="135"/>
      <c r="XD272" s="135"/>
      <c r="XE272" s="135"/>
      <c r="XF272" s="135"/>
      <c r="XG272" s="135"/>
      <c r="XH272" s="135"/>
      <c r="XI272" s="135"/>
      <c r="XJ272" s="135"/>
      <c r="XK272" s="135"/>
      <c r="XL272" s="135"/>
      <c r="XM272" s="135"/>
      <c r="XN272" s="135"/>
      <c r="XO272" s="135"/>
      <c r="XP272" s="135"/>
      <c r="XQ272" s="135"/>
      <c r="XR272" s="135"/>
      <c r="XS272" s="135"/>
      <c r="XT272" s="135"/>
      <c r="XU272" s="135"/>
      <c r="XV272" s="135"/>
      <c r="XW272" s="135"/>
      <c r="XX272" s="135"/>
      <c r="XY272" s="135"/>
      <c r="XZ272" s="135"/>
      <c r="YA272" s="135"/>
      <c r="YB272" s="135"/>
      <c r="YC272" s="135"/>
      <c r="YD272" s="135"/>
      <c r="YE272" s="135"/>
      <c r="YF272" s="135"/>
      <c r="YG272" s="135"/>
      <c r="YH272" s="135"/>
      <c r="YI272" s="135"/>
      <c r="YJ272" s="135"/>
      <c r="YK272" s="135"/>
      <c r="YL272" s="135"/>
      <c r="YM272" s="135"/>
      <c r="YN272" s="135"/>
      <c r="YO272" s="135"/>
      <c r="YP272" s="135"/>
      <c r="YQ272" s="135"/>
      <c r="YR272" s="135"/>
      <c r="YS272" s="135"/>
      <c r="YT272" s="135"/>
      <c r="YU272" s="135"/>
      <c r="YV272" s="135"/>
      <c r="YW272" s="135"/>
      <c r="YX272" s="135"/>
      <c r="YY272" s="135"/>
      <c r="YZ272" s="135"/>
      <c r="ZA272" s="135"/>
      <c r="ZB272" s="135"/>
      <c r="ZC272" s="135"/>
      <c r="ZD272" s="135"/>
      <c r="ZE272" s="135"/>
      <c r="ZF272" s="135"/>
      <c r="ZG272" s="135"/>
      <c r="ZH272" s="135"/>
      <c r="ZI272" s="135"/>
      <c r="ZJ272" s="135"/>
      <c r="ZK272" s="135"/>
      <c r="ZL272" s="135"/>
      <c r="ZM272" s="135"/>
      <c r="ZN272" s="135"/>
      <c r="ZO272" s="135"/>
      <c r="ZP272" s="135"/>
      <c r="ZQ272" s="135"/>
      <c r="ZR272" s="135"/>
      <c r="ZS272" s="135"/>
      <c r="ZT272" s="135"/>
      <c r="ZU272" s="135"/>
      <c r="ZV272" s="135"/>
      <c r="ZW272" s="135"/>
      <c r="ZX272" s="135"/>
      <c r="ZY272" s="135"/>
      <c r="ZZ272" s="135"/>
      <c r="AAA272" s="135"/>
      <c r="AAB272" s="135"/>
      <c r="AAC272" s="135"/>
      <c r="AAD272" s="135"/>
      <c r="AAE272" s="135"/>
      <c r="AAF272" s="135"/>
      <c r="AAG272" s="135"/>
      <c r="AAH272" s="135"/>
      <c r="AAI272" s="135"/>
      <c r="AAJ272" s="135"/>
      <c r="AAK272" s="135"/>
      <c r="AAL272" s="135"/>
      <c r="AAM272" s="135"/>
      <c r="AAN272" s="135"/>
      <c r="AAO272" s="135"/>
      <c r="AAP272" s="135"/>
      <c r="AAQ272" s="135"/>
      <c r="AAR272" s="135"/>
      <c r="AAS272" s="135"/>
      <c r="AAT272" s="135"/>
      <c r="AAU272" s="135"/>
      <c r="AAV272" s="135"/>
      <c r="AAW272" s="135"/>
      <c r="AAX272" s="135"/>
      <c r="AAY272" s="135"/>
      <c r="AAZ272" s="135"/>
      <c r="ABA272" s="135"/>
      <c r="ABB272" s="135"/>
      <c r="ABC272" s="135"/>
      <c r="ABD272" s="135"/>
      <c r="ABE272" s="135"/>
      <c r="ABF272" s="135"/>
      <c r="ABG272" s="135"/>
      <c r="ABH272" s="135"/>
      <c r="ABI272" s="135"/>
      <c r="ABJ272" s="135"/>
      <c r="ABK272" s="135"/>
      <c r="ABL272" s="135"/>
      <c r="ABM272" s="135"/>
      <c r="ABN272" s="135"/>
      <c r="ABO272" s="135"/>
      <c r="ABP272" s="135"/>
      <c r="ABQ272" s="135"/>
      <c r="ABR272" s="135"/>
      <c r="ABS272" s="135"/>
      <c r="ABT272" s="135"/>
      <c r="ABU272" s="135"/>
      <c r="ABV272" s="135"/>
      <c r="ABW272" s="135"/>
      <c r="ABX272" s="135"/>
      <c r="ABY272" s="135"/>
      <c r="ABZ272" s="135"/>
      <c r="ACA272" s="135"/>
      <c r="ACB272" s="135"/>
      <c r="ACC272" s="135"/>
      <c r="ACD272" s="135"/>
      <c r="ACE272" s="135"/>
      <c r="ACF272" s="135"/>
      <c r="ACG272" s="135"/>
      <c r="ACH272" s="135"/>
      <c r="ACI272" s="135"/>
      <c r="ACJ272" s="135"/>
      <c r="ACK272" s="135"/>
      <c r="ACL272" s="135"/>
      <c r="ACM272" s="135"/>
      <c r="ACN272" s="135"/>
      <c r="ACO272" s="135"/>
      <c r="ACP272" s="135"/>
      <c r="ACQ272" s="135"/>
      <c r="ACR272" s="135"/>
      <c r="ACS272" s="135"/>
      <c r="ACT272" s="135"/>
      <c r="ACU272" s="135"/>
      <c r="ACV272" s="135"/>
      <c r="ACW272" s="135"/>
      <c r="ACX272" s="135"/>
      <c r="ACY272" s="135"/>
      <c r="ACZ272" s="135"/>
      <c r="ADA272" s="135"/>
    </row>
    <row r="273" spans="1:781" s="12" customFormat="1" ht="36" x14ac:dyDescent="0.3">
      <c r="A273" s="65">
        <v>4</v>
      </c>
      <c r="B273" s="114" t="s">
        <v>802</v>
      </c>
      <c r="C273" s="115" t="s">
        <v>243</v>
      </c>
      <c r="D273" s="116" t="s">
        <v>434</v>
      </c>
      <c r="E273" s="116" t="s">
        <v>364</v>
      </c>
      <c r="F273" s="116">
        <v>9</v>
      </c>
      <c r="G273" s="71"/>
      <c r="H273" s="116">
        <v>3</v>
      </c>
      <c r="I273" s="116" t="s">
        <v>243</v>
      </c>
      <c r="J273" s="116" t="s">
        <v>243</v>
      </c>
      <c r="K273" s="117">
        <v>1979</v>
      </c>
      <c r="L273" s="134">
        <v>1979</v>
      </c>
      <c r="M273" s="118"/>
      <c r="N273" s="119"/>
      <c r="O273" s="119"/>
      <c r="P273" s="75" t="s">
        <v>601</v>
      </c>
      <c r="Q273" s="96" t="s">
        <v>803</v>
      </c>
      <c r="R273" s="54"/>
      <c r="S273" s="55" t="str">
        <f t="shared" si="61"/>
        <v>U</v>
      </c>
      <c r="T273" s="56"/>
      <c r="U273" s="56"/>
      <c r="V273" s="56"/>
      <c r="W273" s="56"/>
      <c r="X273" s="56"/>
      <c r="Y273" s="56"/>
      <c r="Z273" s="56"/>
      <c r="AB273" s="57">
        <f t="shared" si="62"/>
        <v>0</v>
      </c>
      <c r="AC273" s="57">
        <f t="shared" si="63"/>
        <v>0</v>
      </c>
      <c r="AD273" s="57">
        <f t="shared" si="64"/>
        <v>0</v>
      </c>
      <c r="AE273" s="57">
        <f t="shared" si="65"/>
        <v>0</v>
      </c>
      <c r="AF273" s="58"/>
      <c r="AG273" s="58">
        <f t="shared" si="66"/>
        <v>0</v>
      </c>
      <c r="AH273" s="58">
        <f t="shared" si="67"/>
        <v>0</v>
      </c>
      <c r="AI273" s="58">
        <f t="shared" si="68"/>
        <v>0</v>
      </c>
    </row>
    <row r="274" spans="1:781" s="12" customFormat="1" ht="36" x14ac:dyDescent="0.3">
      <c r="A274" s="61">
        <v>2</v>
      </c>
      <c r="B274" s="114" t="s">
        <v>804</v>
      </c>
      <c r="C274" s="115" t="s">
        <v>77</v>
      </c>
      <c r="D274" s="116" t="s">
        <v>212</v>
      </c>
      <c r="E274" s="116" t="s">
        <v>230</v>
      </c>
      <c r="F274" s="116">
        <v>25</v>
      </c>
      <c r="G274" s="71">
        <v>680000</v>
      </c>
      <c r="H274" s="116">
        <v>1</v>
      </c>
      <c r="I274" s="116" t="s">
        <v>41</v>
      </c>
      <c r="J274" s="116" t="s">
        <v>56</v>
      </c>
      <c r="K274" s="117">
        <v>1978</v>
      </c>
      <c r="L274" s="85">
        <v>28521</v>
      </c>
      <c r="M274" s="118">
        <v>39000</v>
      </c>
      <c r="N274" s="119">
        <v>0.3</v>
      </c>
      <c r="O274" s="119">
        <v>1</v>
      </c>
      <c r="P274" s="75" t="s">
        <v>536</v>
      </c>
      <c r="Q274" s="96" t="s">
        <v>805</v>
      </c>
      <c r="R274" s="54"/>
      <c r="S274" s="55" t="str">
        <f t="shared" si="61"/>
        <v>Au</v>
      </c>
      <c r="T274" s="56"/>
      <c r="U274" s="56"/>
      <c r="V274" s="56"/>
      <c r="W274" s="56"/>
      <c r="X274" s="56"/>
      <c r="Y274" s="56"/>
      <c r="Z274" s="56" t="s">
        <v>806</v>
      </c>
      <c r="AB274" s="57">
        <f t="shared" si="62"/>
        <v>2.0562538324089857E-2</v>
      </c>
      <c r="AC274" s="57">
        <f t="shared" si="63"/>
        <v>7.6923076923076919E-3</v>
      </c>
      <c r="AD274" s="57">
        <f t="shared" si="64"/>
        <v>7.1428571428571425E-2</v>
      </c>
      <c r="AE274" s="57">
        <f t="shared" si="65"/>
        <v>9.9683417444968975E-2</v>
      </c>
      <c r="AF274" s="58"/>
      <c r="AG274" s="58">
        <f t="shared" si="66"/>
        <v>0</v>
      </c>
      <c r="AH274" s="58">
        <f t="shared" si="67"/>
        <v>9.9683417444968975E-2</v>
      </c>
      <c r="AI274" s="58">
        <f t="shared" si="68"/>
        <v>0</v>
      </c>
    </row>
    <row r="275" spans="1:781" s="12" customFormat="1" ht="15.6" x14ac:dyDescent="0.3">
      <c r="A275" s="64">
        <v>3</v>
      </c>
      <c r="B275" s="114" t="s">
        <v>807</v>
      </c>
      <c r="C275" s="115" t="s">
        <v>77</v>
      </c>
      <c r="D275" s="116" t="s">
        <v>212</v>
      </c>
      <c r="E275" s="116" t="s">
        <v>230</v>
      </c>
      <c r="F275" s="116">
        <v>19</v>
      </c>
      <c r="G275" s="71">
        <v>480000</v>
      </c>
      <c r="H275" s="116">
        <v>1</v>
      </c>
      <c r="I275" s="116" t="s">
        <v>41</v>
      </c>
      <c r="J275" s="116" t="s">
        <v>394</v>
      </c>
      <c r="K275" s="117">
        <v>1978</v>
      </c>
      <c r="L275" s="136">
        <v>28505</v>
      </c>
      <c r="M275" s="118">
        <v>3000</v>
      </c>
      <c r="N275" s="119">
        <v>0.24</v>
      </c>
      <c r="O275" s="119"/>
      <c r="P275" s="75" t="s">
        <v>808</v>
      </c>
      <c r="Q275" s="96" t="s">
        <v>809</v>
      </c>
      <c r="R275" s="54"/>
      <c r="S275" s="55" t="str">
        <f t="shared" si="61"/>
        <v>Au</v>
      </c>
      <c r="T275" s="56"/>
      <c r="U275" s="56"/>
      <c r="V275" s="56"/>
      <c r="W275" s="56"/>
      <c r="X275" s="56"/>
      <c r="Y275" s="56"/>
      <c r="Z275" s="56"/>
      <c r="AB275" s="57">
        <f>M275/1896653</f>
        <v>1.5817337172376812E-3</v>
      </c>
      <c r="AC275" s="57">
        <f>N275/39</f>
        <v>6.1538461538461538E-3</v>
      </c>
      <c r="AD275" s="57">
        <f>O275/14</f>
        <v>0</v>
      </c>
      <c r="AE275" s="57">
        <f>SUM(AB275:AD275)</f>
        <v>7.7355798710838346E-3</v>
      </c>
      <c r="AF275" s="58"/>
      <c r="AG275" s="58">
        <f t="shared" si="66"/>
        <v>0</v>
      </c>
      <c r="AH275" s="58">
        <f t="shared" si="67"/>
        <v>0</v>
      </c>
      <c r="AI275" s="58">
        <f t="shared" si="68"/>
        <v>7.7355798710838346E-3</v>
      </c>
    </row>
    <row r="276" spans="1:781" s="12" customFormat="1" ht="15.6" x14ac:dyDescent="0.3">
      <c r="A276" s="61">
        <v>2</v>
      </c>
      <c r="B276" s="114" t="s">
        <v>810</v>
      </c>
      <c r="C276" s="115" t="s">
        <v>77</v>
      </c>
      <c r="D276" s="116" t="s">
        <v>212</v>
      </c>
      <c r="E276" s="116" t="s">
        <v>230</v>
      </c>
      <c r="F276" s="116">
        <v>28</v>
      </c>
      <c r="G276" s="71">
        <v>480000</v>
      </c>
      <c r="H276" s="116">
        <v>1</v>
      </c>
      <c r="I276" s="116" t="s">
        <v>41</v>
      </c>
      <c r="J276" s="116" t="s">
        <v>394</v>
      </c>
      <c r="K276" s="117">
        <v>1978</v>
      </c>
      <c r="L276" s="85">
        <v>28504</v>
      </c>
      <c r="M276" s="118">
        <v>80000</v>
      </c>
      <c r="N276" s="119">
        <v>8</v>
      </c>
      <c r="O276" s="119">
        <v>1</v>
      </c>
      <c r="P276" s="75" t="s">
        <v>811</v>
      </c>
      <c r="Q276" s="96" t="s">
        <v>812</v>
      </c>
      <c r="R276" s="54"/>
      <c r="S276" s="55" t="str">
        <f t="shared" si="61"/>
        <v>Au</v>
      </c>
      <c r="T276" s="56"/>
      <c r="U276" s="56"/>
      <c r="V276" s="56"/>
      <c r="W276" s="56"/>
      <c r="X276" s="56"/>
      <c r="Y276" s="56"/>
      <c r="Z276" s="56"/>
      <c r="AB276" s="57">
        <f t="shared" si="62"/>
        <v>4.2179565793004838E-2</v>
      </c>
      <c r="AC276" s="57">
        <f t="shared" si="63"/>
        <v>0.20512820512820512</v>
      </c>
      <c r="AD276" s="57">
        <f t="shared" si="64"/>
        <v>7.1428571428571425E-2</v>
      </c>
      <c r="AE276" s="57">
        <f t="shared" si="65"/>
        <v>0.31873634234978138</v>
      </c>
      <c r="AF276" s="58"/>
      <c r="AG276" s="58">
        <f t="shared" si="66"/>
        <v>0</v>
      </c>
      <c r="AH276" s="58">
        <f t="shared" si="67"/>
        <v>0.31873634234978138</v>
      </c>
      <c r="AI276" s="58">
        <f t="shared" si="68"/>
        <v>0</v>
      </c>
    </row>
    <row r="277" spans="1:781" s="12" customFormat="1" ht="15.6" x14ac:dyDescent="0.3">
      <c r="A277" s="64">
        <v>3</v>
      </c>
      <c r="B277" s="114" t="s">
        <v>813</v>
      </c>
      <c r="C277" s="115" t="s">
        <v>77</v>
      </c>
      <c r="D277" s="116" t="s">
        <v>131</v>
      </c>
      <c r="E277" s="116"/>
      <c r="F277" s="116">
        <v>24</v>
      </c>
      <c r="G277" s="71">
        <v>225000</v>
      </c>
      <c r="H277" s="116">
        <v>1</v>
      </c>
      <c r="I277" s="116" t="s">
        <v>46</v>
      </c>
      <c r="J277" s="116" t="s">
        <v>394</v>
      </c>
      <c r="K277" s="117">
        <v>1978</v>
      </c>
      <c r="L277" s="85">
        <v>28505</v>
      </c>
      <c r="M277" s="118"/>
      <c r="N277" s="119"/>
      <c r="O277" s="119"/>
      <c r="P277" s="75" t="s">
        <v>814</v>
      </c>
      <c r="Q277" s="96"/>
      <c r="R277" s="54"/>
      <c r="S277" s="55" t="str">
        <f t="shared" si="61"/>
        <v>Au</v>
      </c>
      <c r="T277" s="56"/>
      <c r="U277" s="56"/>
      <c r="V277" s="56"/>
      <c r="W277" s="56"/>
      <c r="X277" s="56"/>
      <c r="Y277" s="56"/>
      <c r="Z277" s="56"/>
      <c r="AB277" s="57">
        <f t="shared" si="62"/>
        <v>0</v>
      </c>
      <c r="AC277" s="57">
        <f t="shared" si="63"/>
        <v>0</v>
      </c>
      <c r="AD277" s="57">
        <f t="shared" si="64"/>
        <v>0</v>
      </c>
      <c r="AE277" s="57">
        <f t="shared" si="65"/>
        <v>0</v>
      </c>
      <c r="AF277" s="58"/>
      <c r="AG277" s="58">
        <f t="shared" si="66"/>
        <v>0</v>
      </c>
      <c r="AH277" s="58">
        <f t="shared" si="67"/>
        <v>0</v>
      </c>
      <c r="AI277" s="58">
        <f t="shared" si="68"/>
        <v>0</v>
      </c>
    </row>
    <row r="278" spans="1:781" s="12" customFormat="1" ht="15.6" x14ac:dyDescent="0.3">
      <c r="A278" s="64">
        <v>3</v>
      </c>
      <c r="B278" s="114" t="s">
        <v>815</v>
      </c>
      <c r="C278" s="115" t="s">
        <v>77</v>
      </c>
      <c r="D278" s="116" t="s">
        <v>131</v>
      </c>
      <c r="E278" s="116"/>
      <c r="F278" s="116">
        <v>9</v>
      </c>
      <c r="G278" s="71">
        <v>87000</v>
      </c>
      <c r="H278" s="116">
        <v>1</v>
      </c>
      <c r="I278" s="116" t="s">
        <v>46</v>
      </c>
      <c r="J278" s="116" t="s">
        <v>394</v>
      </c>
      <c r="K278" s="117">
        <v>1978</v>
      </c>
      <c r="L278" s="134">
        <v>1978</v>
      </c>
      <c r="M278" s="118"/>
      <c r="N278" s="119"/>
      <c r="O278" s="119"/>
      <c r="P278" s="75" t="s">
        <v>601</v>
      </c>
      <c r="Q278" s="96"/>
      <c r="R278" s="54"/>
      <c r="S278" s="55" t="str">
        <f t="shared" si="61"/>
        <v>Au</v>
      </c>
      <c r="T278" s="56"/>
      <c r="U278" s="56"/>
      <c r="V278" s="56"/>
      <c r="W278" s="56"/>
      <c r="X278" s="56"/>
      <c r="Y278" s="56"/>
      <c r="Z278" s="56"/>
      <c r="AB278" s="57">
        <f t="shared" si="62"/>
        <v>0</v>
      </c>
      <c r="AC278" s="57">
        <f t="shared" si="63"/>
        <v>0</v>
      </c>
      <c r="AD278" s="57">
        <f t="shared" si="64"/>
        <v>0</v>
      </c>
      <c r="AE278" s="57">
        <f t="shared" si="65"/>
        <v>0</v>
      </c>
      <c r="AF278" s="58"/>
      <c r="AG278" s="58">
        <f t="shared" si="66"/>
        <v>0</v>
      </c>
      <c r="AH278" s="58">
        <f t="shared" si="67"/>
        <v>0</v>
      </c>
      <c r="AI278" s="58">
        <f t="shared" si="68"/>
        <v>0</v>
      </c>
    </row>
    <row r="279" spans="1:781" customFormat="1" ht="36" x14ac:dyDescent="0.3">
      <c r="A279" s="64">
        <v>3</v>
      </c>
      <c r="B279" s="114" t="s">
        <v>816</v>
      </c>
      <c r="C279" s="115" t="s">
        <v>800</v>
      </c>
      <c r="D279" s="116" t="s">
        <v>110</v>
      </c>
      <c r="E279" s="116" t="s">
        <v>230</v>
      </c>
      <c r="F279" s="116"/>
      <c r="G279" s="71"/>
      <c r="H279" s="116">
        <v>1</v>
      </c>
      <c r="I279" s="116" t="s">
        <v>46</v>
      </c>
      <c r="J279" s="116" t="s">
        <v>141</v>
      </c>
      <c r="K279" s="117">
        <v>1978</v>
      </c>
      <c r="L279" s="134">
        <v>1978</v>
      </c>
      <c r="M279" s="118"/>
      <c r="N279" s="119"/>
      <c r="O279" s="119"/>
      <c r="P279" s="75" t="s">
        <v>601</v>
      </c>
      <c r="Q279" s="96" t="s">
        <v>817</v>
      </c>
      <c r="R279" s="120" t="s">
        <v>432</v>
      </c>
      <c r="S279" s="55" t="str">
        <f t="shared" si="61"/>
        <v>Oil Sands</v>
      </c>
      <c r="T279" s="56"/>
      <c r="U279" s="56"/>
      <c r="V279" s="56"/>
      <c r="W279" s="56"/>
      <c r="X279" s="56"/>
      <c r="Y279" s="56"/>
      <c r="Z279" s="56"/>
      <c r="AA279" s="12"/>
      <c r="AB279" s="57">
        <f t="shared" si="62"/>
        <v>0</v>
      </c>
      <c r="AC279" s="57">
        <f t="shared" si="63"/>
        <v>0</v>
      </c>
      <c r="AD279" s="57">
        <f t="shared" si="64"/>
        <v>0</v>
      </c>
      <c r="AE279" s="57">
        <f t="shared" si="65"/>
        <v>0</v>
      </c>
      <c r="AF279" s="58"/>
      <c r="AG279" s="58">
        <f t="shared" si="66"/>
        <v>0</v>
      </c>
      <c r="AH279" s="58">
        <f t="shared" si="67"/>
        <v>0</v>
      </c>
      <c r="AI279" s="58">
        <f t="shared" si="68"/>
        <v>0</v>
      </c>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c r="CV279" s="12"/>
      <c r="CW279" s="12"/>
      <c r="CX279" s="12"/>
      <c r="CY279" s="12"/>
      <c r="CZ279" s="12"/>
      <c r="DA279" s="12"/>
      <c r="DB279" s="12"/>
      <c r="DC279" s="12"/>
      <c r="DD279" s="12"/>
      <c r="DE279" s="12"/>
      <c r="DF279" s="12"/>
      <c r="DG279" s="12"/>
      <c r="DH279" s="12"/>
      <c r="DI279" s="12"/>
      <c r="DJ279" s="12"/>
      <c r="DK279" s="12"/>
      <c r="DL279" s="12"/>
      <c r="DM279" s="12"/>
      <c r="DN279" s="12"/>
      <c r="DO279" s="12"/>
      <c r="DP279" s="12"/>
      <c r="DQ279" s="12"/>
      <c r="DR279" s="12"/>
      <c r="DS279" s="12"/>
      <c r="DT279" s="12"/>
      <c r="DU279" s="12"/>
      <c r="DV279" s="12"/>
      <c r="DW279" s="12"/>
      <c r="DX279" s="12"/>
      <c r="DY279" s="12"/>
      <c r="DZ279" s="12"/>
      <c r="EA279" s="12"/>
      <c r="EB279" s="12"/>
      <c r="EC279" s="12"/>
      <c r="ED279" s="137"/>
      <c r="EE279" s="137"/>
      <c r="EF279" s="137"/>
      <c r="EG279" s="137"/>
      <c r="EH279" s="137"/>
      <c r="EI279" s="137"/>
      <c r="EJ279" s="137"/>
      <c r="EK279" s="137"/>
      <c r="EL279" s="137"/>
      <c r="EM279" s="137"/>
      <c r="EN279" s="137"/>
      <c r="EO279" s="137"/>
      <c r="EP279" s="137"/>
      <c r="EQ279" s="137"/>
      <c r="ER279" s="137"/>
      <c r="ES279" s="137"/>
      <c r="ET279" s="137"/>
      <c r="EU279" s="137"/>
      <c r="EV279" s="137"/>
      <c r="EW279" s="137"/>
      <c r="EX279" s="137"/>
      <c r="EY279" s="137"/>
      <c r="EZ279" s="137"/>
      <c r="FA279" s="137"/>
      <c r="FB279" s="137"/>
      <c r="FC279" s="137"/>
      <c r="FD279" s="137"/>
      <c r="FE279" s="137"/>
      <c r="FF279" s="137"/>
      <c r="FG279" s="137"/>
      <c r="FH279" s="137"/>
      <c r="FI279" s="137"/>
      <c r="FJ279" s="137"/>
      <c r="FK279" s="137"/>
      <c r="FL279" s="137"/>
      <c r="FM279" s="137"/>
      <c r="FN279" s="137"/>
      <c r="FO279" s="137"/>
      <c r="FP279" s="137"/>
      <c r="FQ279" s="137"/>
      <c r="FR279" s="137"/>
      <c r="FS279" s="137"/>
      <c r="FT279" s="137"/>
      <c r="FU279" s="137"/>
      <c r="FV279" s="137"/>
      <c r="FW279" s="137"/>
      <c r="FX279" s="137"/>
      <c r="FY279" s="137"/>
      <c r="FZ279" s="137"/>
      <c r="GA279" s="137"/>
      <c r="GB279" s="137"/>
      <c r="GC279" s="137"/>
      <c r="GD279" s="137"/>
      <c r="GE279" s="137"/>
      <c r="GF279" s="137"/>
      <c r="GG279" s="137"/>
      <c r="GH279" s="137"/>
      <c r="GI279" s="137"/>
      <c r="GJ279" s="137"/>
      <c r="GK279" s="137"/>
      <c r="GL279" s="137"/>
      <c r="GM279" s="137"/>
      <c r="GN279" s="137"/>
      <c r="GO279" s="137"/>
      <c r="GP279" s="137"/>
      <c r="GQ279" s="137"/>
      <c r="GR279" s="137"/>
      <c r="GS279" s="137"/>
      <c r="GT279" s="137"/>
      <c r="GU279" s="137"/>
      <c r="GV279" s="137"/>
      <c r="GW279" s="137"/>
      <c r="GX279" s="137"/>
      <c r="GY279" s="137"/>
      <c r="GZ279" s="137"/>
      <c r="HA279" s="137"/>
      <c r="HB279" s="137"/>
      <c r="HC279" s="137"/>
      <c r="HD279" s="137"/>
      <c r="HE279" s="137"/>
      <c r="HF279" s="137"/>
      <c r="HG279" s="137"/>
      <c r="HH279" s="137"/>
      <c r="HI279" s="137"/>
      <c r="HJ279" s="137"/>
      <c r="HK279" s="137"/>
      <c r="HL279" s="137"/>
      <c r="HM279" s="137"/>
      <c r="HN279" s="137"/>
      <c r="HO279" s="137"/>
      <c r="HP279" s="137"/>
      <c r="HQ279" s="137"/>
      <c r="HR279" s="137"/>
      <c r="HS279" s="137"/>
      <c r="HT279" s="137"/>
      <c r="HU279" s="137"/>
      <c r="HV279" s="137"/>
      <c r="HW279" s="137"/>
      <c r="HX279" s="137"/>
      <c r="HY279" s="137"/>
      <c r="HZ279" s="137"/>
      <c r="IA279" s="137"/>
      <c r="IB279" s="137"/>
      <c r="IC279" s="137"/>
      <c r="ID279" s="137"/>
      <c r="IE279" s="137"/>
      <c r="IF279" s="137"/>
      <c r="IG279" s="137"/>
      <c r="IH279" s="137"/>
      <c r="II279" s="137"/>
      <c r="IJ279" s="137"/>
      <c r="IK279" s="137"/>
      <c r="IL279" s="137"/>
      <c r="IM279" s="137"/>
      <c r="IN279" s="137"/>
      <c r="IO279" s="137"/>
      <c r="IP279" s="137"/>
      <c r="IQ279" s="137"/>
      <c r="IR279" s="137"/>
      <c r="IS279" s="137"/>
      <c r="IT279" s="137"/>
      <c r="IU279" s="137"/>
      <c r="IV279" s="137"/>
      <c r="IW279" s="137"/>
      <c r="IX279" s="137"/>
      <c r="IY279" s="137"/>
      <c r="IZ279" s="137"/>
      <c r="JA279" s="137"/>
      <c r="JB279" s="137"/>
      <c r="JC279" s="137"/>
      <c r="JD279" s="137"/>
      <c r="JE279" s="137"/>
      <c r="JF279" s="137"/>
      <c r="JG279" s="137"/>
      <c r="JH279" s="137"/>
      <c r="JI279" s="137"/>
      <c r="JJ279" s="137"/>
      <c r="JK279" s="137"/>
      <c r="JL279" s="137"/>
      <c r="JM279" s="137"/>
      <c r="JN279" s="137"/>
      <c r="JO279" s="137"/>
      <c r="JP279" s="137"/>
      <c r="JQ279" s="137"/>
      <c r="JR279" s="137"/>
      <c r="JS279" s="137"/>
      <c r="JT279" s="137"/>
      <c r="JU279" s="137"/>
      <c r="JV279" s="137"/>
      <c r="JW279" s="137"/>
      <c r="JX279" s="137"/>
      <c r="JY279" s="137"/>
      <c r="JZ279" s="137"/>
      <c r="KA279" s="137"/>
      <c r="KB279" s="137"/>
      <c r="KC279" s="137"/>
      <c r="KD279" s="137"/>
      <c r="KE279" s="137"/>
      <c r="KF279" s="137"/>
      <c r="KG279" s="137"/>
      <c r="KH279" s="137"/>
      <c r="KI279" s="137"/>
      <c r="KJ279" s="137"/>
      <c r="KK279" s="137"/>
      <c r="KL279" s="137"/>
      <c r="KM279" s="137"/>
      <c r="KN279" s="137"/>
      <c r="KO279" s="137"/>
      <c r="KP279" s="137"/>
      <c r="KQ279" s="137"/>
      <c r="KR279" s="137"/>
      <c r="KS279" s="137"/>
      <c r="KT279" s="137"/>
      <c r="KU279" s="137"/>
      <c r="KV279" s="137"/>
      <c r="KW279" s="137"/>
      <c r="KX279" s="137"/>
      <c r="KY279" s="137"/>
      <c r="KZ279" s="137"/>
      <c r="LA279" s="137"/>
      <c r="LB279" s="137"/>
      <c r="LC279" s="137"/>
      <c r="LD279" s="137"/>
      <c r="LE279" s="137"/>
      <c r="LF279" s="137"/>
      <c r="LG279" s="137"/>
      <c r="LH279" s="137"/>
      <c r="LI279" s="137"/>
      <c r="LJ279" s="137"/>
      <c r="LK279" s="137"/>
      <c r="LL279" s="137"/>
      <c r="LM279" s="137"/>
      <c r="LN279" s="137"/>
      <c r="LO279" s="137"/>
      <c r="LP279" s="137"/>
      <c r="LQ279" s="137"/>
      <c r="LR279" s="137"/>
      <c r="LS279" s="137"/>
      <c r="LT279" s="137"/>
      <c r="LU279" s="137"/>
      <c r="LV279" s="137"/>
      <c r="LW279" s="137"/>
      <c r="LX279" s="137"/>
      <c r="LY279" s="137"/>
      <c r="LZ279" s="137"/>
      <c r="MA279" s="137"/>
      <c r="MB279" s="137"/>
      <c r="MC279" s="137"/>
      <c r="MD279" s="137"/>
      <c r="ME279" s="137"/>
      <c r="MF279" s="137"/>
      <c r="MG279" s="137"/>
      <c r="MH279" s="137"/>
      <c r="MI279" s="137"/>
      <c r="MJ279" s="137"/>
      <c r="MK279" s="137"/>
      <c r="ML279" s="137"/>
      <c r="MM279" s="137"/>
      <c r="MN279" s="137"/>
      <c r="MO279" s="137"/>
      <c r="MP279" s="137"/>
      <c r="MQ279" s="137"/>
      <c r="MR279" s="137"/>
      <c r="MS279" s="137"/>
      <c r="MT279" s="137"/>
      <c r="MU279" s="137"/>
      <c r="MV279" s="137"/>
      <c r="MW279" s="137"/>
      <c r="MX279" s="137"/>
      <c r="MY279" s="137"/>
      <c r="MZ279" s="137"/>
      <c r="NA279" s="137"/>
      <c r="NB279" s="137"/>
      <c r="NC279" s="137"/>
      <c r="ND279" s="137"/>
      <c r="NE279" s="137"/>
      <c r="NF279" s="137"/>
      <c r="NG279" s="137"/>
      <c r="NH279" s="137"/>
      <c r="NI279" s="137"/>
      <c r="NJ279" s="137"/>
      <c r="NK279" s="137"/>
      <c r="NL279" s="137"/>
      <c r="NM279" s="137"/>
      <c r="NN279" s="137"/>
      <c r="NO279" s="137"/>
      <c r="NP279" s="137"/>
      <c r="NQ279" s="137"/>
      <c r="NR279" s="137"/>
      <c r="NS279" s="137"/>
      <c r="NT279" s="137"/>
      <c r="NU279" s="137"/>
      <c r="NV279" s="137"/>
      <c r="NW279" s="137"/>
      <c r="NX279" s="137"/>
      <c r="NY279" s="137"/>
      <c r="NZ279" s="137"/>
      <c r="OA279" s="137"/>
      <c r="OB279" s="137"/>
      <c r="OC279" s="137"/>
      <c r="OD279" s="137"/>
      <c r="OE279" s="137"/>
      <c r="OF279" s="137"/>
      <c r="OG279" s="137"/>
      <c r="OH279" s="137"/>
      <c r="OI279" s="137"/>
      <c r="OJ279" s="137"/>
      <c r="OK279" s="137"/>
      <c r="OL279" s="137"/>
      <c r="OM279" s="137"/>
      <c r="ON279" s="137"/>
      <c r="OO279" s="137"/>
      <c r="OP279" s="137"/>
      <c r="OQ279" s="137"/>
      <c r="OR279" s="137"/>
      <c r="OS279" s="137"/>
      <c r="OT279" s="137"/>
      <c r="OU279" s="137"/>
      <c r="OV279" s="137"/>
      <c r="OW279" s="137"/>
      <c r="OX279" s="137"/>
      <c r="OY279" s="137"/>
      <c r="OZ279" s="137"/>
      <c r="PA279" s="137"/>
      <c r="PB279" s="137"/>
      <c r="PC279" s="137"/>
      <c r="PD279" s="137"/>
      <c r="PE279" s="137"/>
      <c r="PF279" s="137"/>
      <c r="PG279" s="137"/>
      <c r="PH279" s="137"/>
      <c r="PI279" s="137"/>
      <c r="PJ279" s="137"/>
      <c r="PK279" s="137"/>
      <c r="PL279" s="137"/>
      <c r="PM279" s="137"/>
      <c r="PN279" s="137"/>
      <c r="PO279" s="137"/>
      <c r="PP279" s="137"/>
      <c r="PQ279" s="137"/>
      <c r="PR279" s="137"/>
      <c r="PS279" s="137"/>
      <c r="PT279" s="137"/>
      <c r="PU279" s="137"/>
      <c r="PV279" s="137"/>
      <c r="PW279" s="137"/>
      <c r="PX279" s="137"/>
      <c r="PY279" s="137"/>
      <c r="PZ279" s="137"/>
      <c r="QA279" s="137"/>
      <c r="QB279" s="137"/>
      <c r="QC279" s="137"/>
      <c r="QD279" s="137"/>
      <c r="QE279" s="137"/>
      <c r="QF279" s="137"/>
      <c r="QG279" s="137"/>
      <c r="QH279" s="137"/>
      <c r="QI279" s="137"/>
      <c r="QJ279" s="137"/>
      <c r="QK279" s="137"/>
      <c r="QL279" s="137"/>
      <c r="QM279" s="137"/>
      <c r="QN279" s="137"/>
      <c r="QO279" s="137"/>
      <c r="QP279" s="137"/>
      <c r="QQ279" s="137"/>
      <c r="QR279" s="137"/>
      <c r="QS279" s="137"/>
      <c r="QT279" s="137"/>
      <c r="QU279" s="137"/>
      <c r="QV279" s="137"/>
      <c r="QW279" s="137"/>
      <c r="QX279" s="137"/>
      <c r="QY279" s="137"/>
      <c r="QZ279" s="137"/>
      <c r="RA279" s="137"/>
      <c r="RB279" s="137"/>
      <c r="RC279" s="137"/>
      <c r="RD279" s="137"/>
      <c r="RE279" s="137"/>
      <c r="RF279" s="137"/>
      <c r="RG279" s="137"/>
      <c r="RH279" s="137"/>
      <c r="RI279" s="137"/>
      <c r="RJ279" s="137"/>
      <c r="RK279" s="137"/>
      <c r="RL279" s="137"/>
      <c r="RM279" s="137"/>
      <c r="RN279" s="137"/>
      <c r="RO279" s="137"/>
      <c r="RP279" s="137"/>
      <c r="RQ279" s="137"/>
      <c r="RR279" s="137"/>
      <c r="RS279" s="137"/>
      <c r="RT279" s="137"/>
      <c r="RU279" s="137"/>
      <c r="RV279" s="137"/>
      <c r="RW279" s="137"/>
      <c r="RX279" s="137"/>
      <c r="RY279" s="137"/>
      <c r="RZ279" s="137"/>
      <c r="SA279" s="137"/>
      <c r="SB279" s="137"/>
      <c r="SC279" s="137"/>
      <c r="SD279" s="137"/>
      <c r="SE279" s="137"/>
      <c r="SF279" s="137"/>
      <c r="SG279" s="137"/>
      <c r="SH279" s="137"/>
      <c r="SI279" s="137"/>
      <c r="SJ279" s="137"/>
      <c r="SK279" s="137"/>
      <c r="SL279" s="137"/>
      <c r="SM279" s="137"/>
      <c r="SN279" s="137"/>
      <c r="SO279" s="137"/>
      <c r="SP279" s="137"/>
      <c r="SQ279" s="137"/>
      <c r="SR279" s="137"/>
      <c r="SS279" s="137"/>
      <c r="ST279" s="137"/>
      <c r="SU279" s="137"/>
      <c r="SV279" s="137"/>
      <c r="SW279" s="137"/>
      <c r="SX279" s="137"/>
      <c r="SY279" s="137"/>
      <c r="SZ279" s="137"/>
      <c r="TA279" s="137"/>
      <c r="TB279" s="137"/>
      <c r="TC279" s="137"/>
      <c r="TD279" s="137"/>
      <c r="TE279" s="137"/>
      <c r="TF279" s="137"/>
      <c r="TG279" s="137"/>
      <c r="TH279" s="137"/>
      <c r="TI279" s="137"/>
      <c r="TJ279" s="137"/>
      <c r="TK279" s="137"/>
      <c r="TL279" s="137"/>
      <c r="TM279" s="137"/>
      <c r="TN279" s="137"/>
      <c r="TO279" s="137"/>
      <c r="TP279" s="137"/>
      <c r="TQ279" s="137"/>
      <c r="TR279" s="137"/>
      <c r="TS279" s="137"/>
      <c r="TT279" s="137"/>
      <c r="TU279" s="137"/>
      <c r="TV279" s="137"/>
      <c r="TW279" s="137"/>
      <c r="TX279" s="137"/>
      <c r="TY279" s="137"/>
      <c r="TZ279" s="137"/>
      <c r="UA279" s="137"/>
      <c r="UB279" s="137"/>
      <c r="UC279" s="137"/>
      <c r="UD279" s="137"/>
      <c r="UE279" s="137"/>
      <c r="UF279" s="137"/>
      <c r="UG279" s="137"/>
      <c r="UH279" s="137"/>
      <c r="UI279" s="137"/>
      <c r="UJ279" s="137"/>
      <c r="UK279" s="137"/>
      <c r="UL279" s="137"/>
      <c r="UM279" s="137"/>
      <c r="UN279" s="137"/>
      <c r="UO279" s="137"/>
      <c r="UP279" s="137"/>
      <c r="UQ279" s="137"/>
      <c r="UR279" s="137"/>
      <c r="US279" s="137"/>
      <c r="UT279" s="137"/>
      <c r="UU279" s="137"/>
      <c r="UV279" s="137"/>
      <c r="UW279" s="137"/>
      <c r="UX279" s="137"/>
      <c r="UY279" s="137"/>
      <c r="UZ279" s="137"/>
      <c r="VA279" s="137"/>
      <c r="VB279" s="137"/>
      <c r="VC279" s="137"/>
      <c r="VD279" s="137"/>
      <c r="VE279" s="137"/>
      <c r="VF279" s="137"/>
      <c r="VG279" s="137"/>
      <c r="VH279" s="137"/>
      <c r="VI279" s="137"/>
      <c r="VJ279" s="137"/>
      <c r="VK279" s="137"/>
      <c r="VL279" s="137"/>
      <c r="VM279" s="137"/>
      <c r="VN279" s="137"/>
      <c r="VO279" s="137"/>
      <c r="VP279" s="137"/>
      <c r="VQ279" s="137"/>
      <c r="VR279" s="137"/>
      <c r="VS279" s="137"/>
      <c r="VT279" s="137"/>
      <c r="VU279" s="137"/>
      <c r="VV279" s="137"/>
      <c r="VW279" s="137"/>
      <c r="VX279" s="137"/>
      <c r="VY279" s="137"/>
      <c r="VZ279" s="137"/>
      <c r="WA279" s="137"/>
      <c r="WB279" s="137"/>
      <c r="WC279" s="137"/>
      <c r="WD279" s="137"/>
      <c r="WE279" s="137"/>
      <c r="WF279" s="137"/>
      <c r="WG279" s="137"/>
      <c r="WH279" s="137"/>
      <c r="WI279" s="137"/>
      <c r="WJ279" s="137"/>
      <c r="WK279" s="137"/>
      <c r="WL279" s="137"/>
      <c r="WM279" s="137"/>
      <c r="WN279" s="137"/>
      <c r="WO279" s="137"/>
      <c r="WP279" s="137"/>
      <c r="WQ279" s="137"/>
      <c r="WR279" s="137"/>
      <c r="WS279" s="137"/>
      <c r="WT279" s="137"/>
      <c r="WU279" s="137"/>
      <c r="WV279" s="137"/>
      <c r="WW279" s="137"/>
      <c r="WX279" s="137"/>
      <c r="WY279" s="137"/>
      <c r="WZ279" s="137"/>
      <c r="XA279" s="137"/>
      <c r="XB279" s="137"/>
      <c r="XC279" s="137"/>
      <c r="XD279" s="137"/>
      <c r="XE279" s="137"/>
      <c r="XF279" s="137"/>
      <c r="XG279" s="137"/>
      <c r="XH279" s="137"/>
      <c r="XI279" s="137"/>
      <c r="XJ279" s="137"/>
      <c r="XK279" s="137"/>
      <c r="XL279" s="137"/>
      <c r="XM279" s="137"/>
      <c r="XN279" s="137"/>
      <c r="XO279" s="137"/>
      <c r="XP279" s="137"/>
      <c r="XQ279" s="137"/>
      <c r="XR279" s="137"/>
      <c r="XS279" s="137"/>
      <c r="XT279" s="137"/>
      <c r="XU279" s="137"/>
      <c r="XV279" s="137"/>
      <c r="XW279" s="137"/>
      <c r="XX279" s="137"/>
      <c r="XY279" s="137"/>
      <c r="XZ279" s="137"/>
      <c r="YA279" s="137"/>
      <c r="YB279" s="137"/>
      <c r="YC279" s="137"/>
      <c r="YD279" s="137"/>
      <c r="YE279" s="137"/>
      <c r="YF279" s="137"/>
      <c r="YG279" s="137"/>
      <c r="YH279" s="137"/>
      <c r="YI279" s="137"/>
      <c r="YJ279" s="137"/>
      <c r="YK279" s="137"/>
      <c r="YL279" s="137"/>
      <c r="YM279" s="137"/>
      <c r="YN279" s="137"/>
      <c r="YO279" s="137"/>
      <c r="YP279" s="137"/>
      <c r="YQ279" s="137"/>
      <c r="YR279" s="137"/>
      <c r="YS279" s="137"/>
      <c r="YT279" s="137"/>
      <c r="YU279" s="137"/>
      <c r="YV279" s="137"/>
      <c r="YW279" s="137"/>
      <c r="YX279" s="137"/>
      <c r="YY279" s="137"/>
      <c r="YZ279" s="137"/>
      <c r="ZA279" s="137"/>
      <c r="ZB279" s="137"/>
      <c r="ZC279" s="137"/>
      <c r="ZD279" s="137"/>
      <c r="ZE279" s="137"/>
      <c r="ZF279" s="137"/>
      <c r="ZG279" s="137"/>
      <c r="ZH279" s="137"/>
      <c r="ZI279" s="137"/>
      <c r="ZJ279" s="137"/>
      <c r="ZK279" s="137"/>
      <c r="ZL279" s="137"/>
      <c r="ZM279" s="137"/>
      <c r="ZN279" s="137"/>
      <c r="ZO279" s="137"/>
      <c r="ZP279" s="137"/>
      <c r="ZQ279" s="137"/>
      <c r="ZR279" s="137"/>
      <c r="ZS279" s="137"/>
      <c r="ZT279" s="137"/>
      <c r="ZU279" s="137"/>
      <c r="ZV279" s="137"/>
      <c r="ZW279" s="137"/>
      <c r="ZX279" s="137"/>
      <c r="ZY279" s="137"/>
      <c r="ZZ279" s="137"/>
      <c r="AAA279" s="137"/>
      <c r="AAB279" s="137"/>
      <c r="AAC279" s="137"/>
      <c r="AAD279" s="137"/>
      <c r="AAE279" s="137"/>
      <c r="AAF279" s="137"/>
      <c r="AAG279" s="137"/>
      <c r="AAH279" s="137"/>
      <c r="AAI279" s="137"/>
      <c r="AAJ279" s="137"/>
      <c r="AAK279" s="137"/>
      <c r="AAL279" s="137"/>
      <c r="AAM279" s="137"/>
      <c r="AAN279" s="137"/>
      <c r="AAO279" s="137"/>
      <c r="AAP279" s="137"/>
      <c r="AAQ279" s="137"/>
      <c r="AAR279" s="137"/>
      <c r="AAS279" s="137"/>
      <c r="AAT279" s="137"/>
      <c r="AAU279" s="137"/>
      <c r="AAV279" s="137"/>
      <c r="AAW279" s="137"/>
      <c r="AAX279" s="137"/>
      <c r="AAY279" s="137"/>
      <c r="AAZ279" s="137"/>
      <c r="ABA279" s="137"/>
      <c r="ABB279" s="137"/>
      <c r="ABC279" s="137"/>
      <c r="ABD279" s="137"/>
      <c r="ABE279" s="137"/>
      <c r="ABF279" s="137"/>
      <c r="ABG279" s="137"/>
      <c r="ABH279" s="137"/>
      <c r="ABI279" s="137"/>
      <c r="ABJ279" s="137"/>
      <c r="ABK279" s="137"/>
      <c r="ABL279" s="137"/>
      <c r="ABM279" s="137"/>
      <c r="ABN279" s="137"/>
      <c r="ABO279" s="137"/>
      <c r="ABP279" s="137"/>
      <c r="ABQ279" s="137"/>
      <c r="ABR279" s="137"/>
      <c r="ABS279" s="137"/>
      <c r="ABT279" s="137"/>
      <c r="ABU279" s="137"/>
      <c r="ABV279" s="137"/>
      <c r="ABW279" s="137"/>
      <c r="ABX279" s="137"/>
      <c r="ABY279" s="137"/>
      <c r="ABZ279" s="137"/>
      <c r="ACA279" s="137"/>
      <c r="ACB279" s="137"/>
      <c r="ACC279" s="137"/>
      <c r="ACD279" s="137"/>
      <c r="ACE279" s="137"/>
      <c r="ACF279" s="137"/>
      <c r="ACG279" s="137"/>
      <c r="ACH279" s="137"/>
      <c r="ACI279" s="137"/>
      <c r="ACJ279" s="137"/>
      <c r="ACK279" s="137"/>
      <c r="ACL279" s="137"/>
      <c r="ACM279" s="137"/>
      <c r="ACN279" s="137"/>
      <c r="ACO279" s="137"/>
      <c r="ACP279" s="137"/>
      <c r="ACQ279" s="137"/>
      <c r="ACR279" s="137"/>
      <c r="ACS279" s="137"/>
      <c r="ACT279" s="137"/>
      <c r="ACU279" s="137"/>
      <c r="ACV279" s="137"/>
      <c r="ACW279" s="137"/>
      <c r="ACX279" s="137"/>
      <c r="ACY279" s="137"/>
      <c r="ACZ279" s="137"/>
      <c r="ADA279" s="137"/>
    </row>
    <row r="280" spans="1:781" s="12" customFormat="1" ht="36" x14ac:dyDescent="0.3">
      <c r="A280" s="64">
        <v>3</v>
      </c>
      <c r="B280" s="114" t="s">
        <v>818</v>
      </c>
      <c r="C280" s="115" t="s">
        <v>674</v>
      </c>
      <c r="D280" s="116" t="s">
        <v>434</v>
      </c>
      <c r="E280" s="116" t="s">
        <v>364</v>
      </c>
      <c r="F280" s="116">
        <v>11</v>
      </c>
      <c r="G280" s="71"/>
      <c r="H280" s="116">
        <v>1</v>
      </c>
      <c r="I280" s="116" t="s">
        <v>41</v>
      </c>
      <c r="J280" s="116" t="s">
        <v>56</v>
      </c>
      <c r="K280" s="117">
        <v>1977</v>
      </c>
      <c r="L280" s="85">
        <v>28184</v>
      </c>
      <c r="M280" s="118"/>
      <c r="N280" s="119"/>
      <c r="O280" s="119"/>
      <c r="P280" s="75" t="s">
        <v>601</v>
      </c>
      <c r="Q280" s="96" t="s">
        <v>819</v>
      </c>
      <c r="R280" s="54"/>
      <c r="S280" s="55" t="str">
        <f t="shared" si="61"/>
        <v>Pb</v>
      </c>
      <c r="T280" s="56"/>
      <c r="U280" s="56"/>
      <c r="V280" s="56"/>
      <c r="W280" s="56"/>
      <c r="X280" s="56"/>
      <c r="Y280" s="56"/>
      <c r="Z280" s="56"/>
      <c r="AB280" s="57">
        <f t="shared" si="62"/>
        <v>0</v>
      </c>
      <c r="AC280" s="57">
        <f t="shared" si="63"/>
        <v>0</v>
      </c>
      <c r="AD280" s="57">
        <f t="shared" si="64"/>
        <v>0</v>
      </c>
      <c r="AE280" s="57">
        <f t="shared" si="65"/>
        <v>0</v>
      </c>
      <c r="AF280" s="58"/>
      <c r="AG280" s="58">
        <f t="shared" si="66"/>
        <v>0</v>
      </c>
      <c r="AH280" s="58">
        <f t="shared" si="67"/>
        <v>0</v>
      </c>
      <c r="AI280" s="58">
        <f t="shared" si="68"/>
        <v>0</v>
      </c>
    </row>
    <row r="281" spans="1:781" s="12" customFormat="1" ht="15.6" x14ac:dyDescent="0.3">
      <c r="A281" s="64">
        <v>3</v>
      </c>
      <c r="B281" s="114" t="s">
        <v>820</v>
      </c>
      <c r="C281" s="115" t="s">
        <v>243</v>
      </c>
      <c r="D281" s="116" t="s">
        <v>212</v>
      </c>
      <c r="E281" s="116" t="s">
        <v>230</v>
      </c>
      <c r="F281" s="116">
        <v>21</v>
      </c>
      <c r="G281" s="71"/>
      <c r="H281" s="116">
        <v>1</v>
      </c>
      <c r="I281" s="116" t="s">
        <v>41</v>
      </c>
      <c r="J281" s="116" t="s">
        <v>51</v>
      </c>
      <c r="K281" s="117">
        <v>1977</v>
      </c>
      <c r="L281" s="85">
        <v>28157</v>
      </c>
      <c r="M281" s="118">
        <v>30000</v>
      </c>
      <c r="N281" s="119"/>
      <c r="O281" s="119"/>
      <c r="P281" s="75" t="s">
        <v>529</v>
      </c>
      <c r="Q281" s="96" t="s">
        <v>821</v>
      </c>
      <c r="R281" s="54" t="s">
        <v>822</v>
      </c>
      <c r="S281" s="55" t="str">
        <f t="shared" si="61"/>
        <v>U</v>
      </c>
      <c r="T281" s="56"/>
      <c r="U281" s="56"/>
      <c r="V281" s="56"/>
      <c r="W281" s="56"/>
      <c r="X281" s="56">
        <v>1958</v>
      </c>
      <c r="Y281" s="56"/>
      <c r="Z281" s="56" t="s">
        <v>243</v>
      </c>
      <c r="AB281" s="57">
        <f t="shared" si="62"/>
        <v>1.5817337172376815E-2</v>
      </c>
      <c r="AC281" s="57">
        <f t="shared" si="63"/>
        <v>0</v>
      </c>
      <c r="AD281" s="57">
        <f t="shared" si="64"/>
        <v>0</v>
      </c>
      <c r="AE281" s="57">
        <f t="shared" si="65"/>
        <v>1.5817337172376815E-2</v>
      </c>
      <c r="AF281" s="58"/>
      <c r="AG281" s="58">
        <f t="shared" si="66"/>
        <v>0</v>
      </c>
      <c r="AH281" s="58">
        <f t="shared" si="67"/>
        <v>0</v>
      </c>
      <c r="AI281" s="58">
        <f t="shared" si="68"/>
        <v>1.5817337172376815E-2</v>
      </c>
    </row>
    <row r="282" spans="1:781" s="12" customFormat="1" ht="34.799999999999997" customHeight="1" x14ac:dyDescent="0.3">
      <c r="A282" s="64">
        <v>3</v>
      </c>
      <c r="B282" s="114" t="s">
        <v>823</v>
      </c>
      <c r="C282" s="115" t="s">
        <v>243</v>
      </c>
      <c r="D282" s="116"/>
      <c r="E282" s="116"/>
      <c r="F282" s="116"/>
      <c r="G282" s="71"/>
      <c r="H282" s="116">
        <v>1</v>
      </c>
      <c r="I282" s="116" t="s">
        <v>41</v>
      </c>
      <c r="J282" s="116" t="s">
        <v>82</v>
      </c>
      <c r="K282" s="117">
        <v>1977</v>
      </c>
      <c r="L282" s="134">
        <v>1977</v>
      </c>
      <c r="M282" s="118">
        <v>8700</v>
      </c>
      <c r="N282" s="119"/>
      <c r="O282" s="119"/>
      <c r="P282" s="75" t="s">
        <v>601</v>
      </c>
      <c r="Q282" s="76" t="s">
        <v>824</v>
      </c>
      <c r="R282" s="120" t="s">
        <v>432</v>
      </c>
      <c r="S282" s="55" t="str">
        <f t="shared" si="61"/>
        <v>U</v>
      </c>
      <c r="T282" s="56"/>
      <c r="U282" s="56"/>
      <c r="V282" s="56"/>
      <c r="W282" s="56"/>
      <c r="X282" s="56"/>
      <c r="Y282" s="56"/>
      <c r="Z282" s="56"/>
      <c r="AB282" s="57">
        <f t="shared" si="62"/>
        <v>4.5870277799892759E-3</v>
      </c>
      <c r="AC282" s="57">
        <f t="shared" si="63"/>
        <v>0</v>
      </c>
      <c r="AD282" s="57">
        <f t="shared" si="64"/>
        <v>0</v>
      </c>
      <c r="AE282" s="57">
        <f t="shared" si="65"/>
        <v>4.5870277799892759E-3</v>
      </c>
      <c r="AF282" s="58"/>
      <c r="AG282" s="58">
        <f t="shared" si="66"/>
        <v>0</v>
      </c>
      <c r="AH282" s="58">
        <f t="shared" si="67"/>
        <v>0</v>
      </c>
      <c r="AI282" s="58">
        <f t="shared" si="68"/>
        <v>4.5870277799892759E-3</v>
      </c>
    </row>
    <row r="283" spans="1:781" s="12" customFormat="1" ht="36" x14ac:dyDescent="0.3">
      <c r="A283" s="64">
        <v>3</v>
      </c>
      <c r="B283" s="114" t="s">
        <v>825</v>
      </c>
      <c r="C283" s="115" t="s">
        <v>826</v>
      </c>
      <c r="D283" s="116" t="s">
        <v>212</v>
      </c>
      <c r="E283" s="116" t="s">
        <v>230</v>
      </c>
      <c r="F283" s="116">
        <v>9</v>
      </c>
      <c r="G283" s="71"/>
      <c r="H283" s="116">
        <v>1</v>
      </c>
      <c r="I283" s="116" t="s">
        <v>41</v>
      </c>
      <c r="J283" s="116" t="s">
        <v>82</v>
      </c>
      <c r="K283" s="117">
        <v>1977</v>
      </c>
      <c r="L283" s="134">
        <v>1977</v>
      </c>
      <c r="M283" s="118"/>
      <c r="N283" s="119"/>
      <c r="O283" s="119"/>
      <c r="P283" s="75" t="s">
        <v>601</v>
      </c>
      <c r="Q283" s="96" t="s">
        <v>827</v>
      </c>
      <c r="R283" s="54"/>
      <c r="S283" s="55" t="str">
        <f t="shared" si="61"/>
        <v>REE</v>
      </c>
      <c r="T283" s="56"/>
      <c r="U283" s="56"/>
      <c r="V283" s="56"/>
      <c r="W283" s="56"/>
      <c r="X283" s="56"/>
      <c r="Y283" s="56"/>
      <c r="Z283" s="56"/>
      <c r="AB283" s="57">
        <f t="shared" si="62"/>
        <v>0</v>
      </c>
      <c r="AC283" s="57">
        <f t="shared" si="63"/>
        <v>0</v>
      </c>
      <c r="AD283" s="57">
        <f t="shared" si="64"/>
        <v>0</v>
      </c>
      <c r="AE283" s="57">
        <f t="shared" si="65"/>
        <v>0</v>
      </c>
      <c r="AF283" s="58"/>
      <c r="AG283" s="58">
        <f t="shared" si="66"/>
        <v>0</v>
      </c>
      <c r="AH283" s="58">
        <f t="shared" si="67"/>
        <v>0</v>
      </c>
      <c r="AI283" s="58">
        <f t="shared" si="68"/>
        <v>0</v>
      </c>
    </row>
    <row r="284" spans="1:781" s="12" customFormat="1" ht="36" x14ac:dyDescent="0.3">
      <c r="A284" s="64">
        <v>3</v>
      </c>
      <c r="B284" s="114" t="s">
        <v>828</v>
      </c>
      <c r="C284" s="115" t="s">
        <v>444</v>
      </c>
      <c r="D284" s="116" t="s">
        <v>110</v>
      </c>
      <c r="E284" s="116" t="s">
        <v>364</v>
      </c>
      <c r="F284" s="116">
        <v>6</v>
      </c>
      <c r="G284" s="71"/>
      <c r="H284" s="116">
        <v>3</v>
      </c>
      <c r="I284" s="116" t="s">
        <v>41</v>
      </c>
      <c r="J284" s="116" t="s">
        <v>141</v>
      </c>
      <c r="K284" s="117">
        <v>1977</v>
      </c>
      <c r="L284" s="134">
        <v>1977</v>
      </c>
      <c r="M284" s="118"/>
      <c r="N284" s="119"/>
      <c r="O284" s="119"/>
      <c r="P284" s="75" t="s">
        <v>601</v>
      </c>
      <c r="Q284" s="96" t="s">
        <v>829</v>
      </c>
      <c r="R284" s="120" t="s">
        <v>432</v>
      </c>
      <c r="S284" s="55" t="str">
        <f t="shared" si="61"/>
        <v>Limestone</v>
      </c>
      <c r="T284" s="56"/>
      <c r="U284" s="56"/>
      <c r="V284" s="56"/>
      <c r="W284" s="56"/>
      <c r="X284" s="56"/>
      <c r="Y284" s="56"/>
      <c r="Z284" s="56"/>
      <c r="AB284" s="57">
        <f t="shared" si="62"/>
        <v>0</v>
      </c>
      <c r="AC284" s="57">
        <f t="shared" si="63"/>
        <v>0</v>
      </c>
      <c r="AD284" s="57">
        <f t="shared" si="64"/>
        <v>0</v>
      </c>
      <c r="AE284" s="57">
        <f t="shared" si="65"/>
        <v>0</v>
      </c>
      <c r="AF284" s="58"/>
      <c r="AG284" s="58">
        <f t="shared" si="66"/>
        <v>0</v>
      </c>
      <c r="AH284" s="58">
        <f t="shared" si="67"/>
        <v>0</v>
      </c>
      <c r="AI284" s="58">
        <f t="shared" si="68"/>
        <v>0</v>
      </c>
    </row>
    <row r="285" spans="1:781" s="12" customFormat="1" ht="24" x14ac:dyDescent="0.3">
      <c r="A285" s="64">
        <v>3</v>
      </c>
      <c r="B285" s="114" t="s">
        <v>830</v>
      </c>
      <c r="C285" s="115" t="s">
        <v>243</v>
      </c>
      <c r="D285" s="116" t="s">
        <v>434</v>
      </c>
      <c r="E285" s="116" t="s">
        <v>364</v>
      </c>
      <c r="F285" s="116">
        <v>9</v>
      </c>
      <c r="G285" s="71"/>
      <c r="H285" s="116">
        <v>1</v>
      </c>
      <c r="I285" s="116" t="s">
        <v>41</v>
      </c>
      <c r="J285" s="116" t="s">
        <v>141</v>
      </c>
      <c r="K285" s="117">
        <v>1976</v>
      </c>
      <c r="L285" s="80">
        <v>27851</v>
      </c>
      <c r="M285" s="118"/>
      <c r="N285" s="119"/>
      <c r="O285" s="119"/>
      <c r="P285" s="75" t="s">
        <v>601</v>
      </c>
      <c r="Q285" s="96" t="s">
        <v>831</v>
      </c>
      <c r="R285" s="54"/>
      <c r="S285" s="55" t="str">
        <f t="shared" si="61"/>
        <v>U</v>
      </c>
      <c r="T285" s="56"/>
      <c r="U285" s="56"/>
      <c r="V285" s="56"/>
      <c r="W285" s="56"/>
      <c r="X285" s="56"/>
      <c r="Y285" s="56"/>
      <c r="Z285" s="56"/>
      <c r="AB285" s="57">
        <f t="shared" si="62"/>
        <v>0</v>
      </c>
      <c r="AC285" s="57">
        <f t="shared" si="63"/>
        <v>0</v>
      </c>
      <c r="AD285" s="57">
        <f t="shared" si="64"/>
        <v>0</v>
      </c>
      <c r="AE285" s="57">
        <f t="shared" si="65"/>
        <v>0</v>
      </c>
      <c r="AF285" s="58"/>
      <c r="AG285" s="58">
        <f t="shared" si="66"/>
        <v>0</v>
      </c>
      <c r="AH285" s="58">
        <f t="shared" si="67"/>
        <v>0</v>
      </c>
      <c r="AI285" s="58">
        <f t="shared" si="68"/>
        <v>0</v>
      </c>
    </row>
    <row r="286" spans="1:781" s="12" customFormat="1" ht="24" x14ac:dyDescent="0.3">
      <c r="A286" s="61">
        <v>2</v>
      </c>
      <c r="B286" s="114" t="s">
        <v>832</v>
      </c>
      <c r="C286" s="115" t="s">
        <v>73</v>
      </c>
      <c r="D286" s="116" t="s">
        <v>212</v>
      </c>
      <c r="E286" s="116" t="s">
        <v>230</v>
      </c>
      <c r="F286" s="116">
        <v>25</v>
      </c>
      <c r="G286" s="71">
        <v>1000000</v>
      </c>
      <c r="H286" s="116">
        <v>1</v>
      </c>
      <c r="I286" s="116" t="s">
        <v>41</v>
      </c>
      <c r="J286" s="116" t="s">
        <v>82</v>
      </c>
      <c r="K286" s="117">
        <v>1976</v>
      </c>
      <c r="L286" s="85">
        <v>27820</v>
      </c>
      <c r="M286" s="118">
        <v>300000</v>
      </c>
      <c r="N286" s="119"/>
      <c r="O286" s="119"/>
      <c r="P286" s="75" t="s">
        <v>529</v>
      </c>
      <c r="Q286" s="96" t="s">
        <v>833</v>
      </c>
      <c r="R286" s="54"/>
      <c r="S286" s="55" t="str">
        <f t="shared" si="61"/>
        <v>Pb Zn</v>
      </c>
      <c r="T286" s="56"/>
      <c r="U286" s="56"/>
      <c r="V286" s="56"/>
      <c r="W286" s="56"/>
      <c r="X286" s="56"/>
      <c r="Y286" s="56"/>
      <c r="Z286" s="56"/>
      <c r="AB286" s="57">
        <f t="shared" si="62"/>
        <v>0.15817337172376814</v>
      </c>
      <c r="AC286" s="57">
        <f t="shared" si="63"/>
        <v>0</v>
      </c>
      <c r="AD286" s="57">
        <f t="shared" si="64"/>
        <v>0</v>
      </c>
      <c r="AE286" s="57">
        <f t="shared" si="65"/>
        <v>0.15817337172376814</v>
      </c>
      <c r="AF286" s="58"/>
      <c r="AG286" s="58">
        <f t="shared" si="66"/>
        <v>0</v>
      </c>
      <c r="AH286" s="58">
        <f t="shared" si="67"/>
        <v>0.15817337172376814</v>
      </c>
      <c r="AI286" s="58">
        <f t="shared" si="68"/>
        <v>0</v>
      </c>
    </row>
    <row r="287" spans="1:781" s="12" customFormat="1" ht="36" x14ac:dyDescent="0.3">
      <c r="A287" s="64">
        <v>3</v>
      </c>
      <c r="B287" s="114" t="s">
        <v>834</v>
      </c>
      <c r="C287" s="115" t="s">
        <v>155</v>
      </c>
      <c r="D287" s="116" t="s">
        <v>212</v>
      </c>
      <c r="E287" s="116"/>
      <c r="F287" s="116">
        <v>37</v>
      </c>
      <c r="G287" s="71"/>
      <c r="H287" s="116">
        <v>1</v>
      </c>
      <c r="I287" s="116" t="s">
        <v>41</v>
      </c>
      <c r="J287" s="116" t="s">
        <v>394</v>
      </c>
      <c r="K287" s="117">
        <v>1976</v>
      </c>
      <c r="L287" s="134">
        <v>1976</v>
      </c>
      <c r="M287" s="118"/>
      <c r="N287" s="119"/>
      <c r="O287" s="119"/>
      <c r="P287" s="75" t="s">
        <v>601</v>
      </c>
      <c r="Q287" s="96" t="s">
        <v>835</v>
      </c>
      <c r="R287" s="54"/>
      <c r="S287" s="55" t="str">
        <f t="shared" si="61"/>
        <v>Fe</v>
      </c>
      <c r="T287" s="56"/>
      <c r="U287" s="56"/>
      <c r="V287" s="56"/>
      <c r="W287" s="56"/>
      <c r="X287" s="56"/>
      <c r="Y287" s="56"/>
      <c r="Z287" s="56"/>
      <c r="AB287" s="57">
        <f t="shared" si="62"/>
        <v>0</v>
      </c>
      <c r="AC287" s="57">
        <f t="shared" si="63"/>
        <v>0</v>
      </c>
      <c r="AD287" s="57">
        <f t="shared" si="64"/>
        <v>0</v>
      </c>
      <c r="AE287" s="57">
        <f t="shared" si="65"/>
        <v>0</v>
      </c>
      <c r="AF287" s="58"/>
      <c r="AG287" s="58">
        <f t="shared" si="66"/>
        <v>0</v>
      </c>
      <c r="AH287" s="58">
        <f t="shared" si="67"/>
        <v>0</v>
      </c>
      <c r="AI287" s="58">
        <f t="shared" si="68"/>
        <v>0</v>
      </c>
    </row>
    <row r="288" spans="1:781" s="12" customFormat="1" ht="24" x14ac:dyDescent="0.3">
      <c r="A288" s="64">
        <v>3</v>
      </c>
      <c r="B288" s="114" t="s">
        <v>836</v>
      </c>
      <c r="C288" s="115" t="s">
        <v>273</v>
      </c>
      <c r="D288" s="116" t="s">
        <v>131</v>
      </c>
      <c r="E288" s="116" t="s">
        <v>364</v>
      </c>
      <c r="F288" s="116">
        <v>34</v>
      </c>
      <c r="G288" s="71"/>
      <c r="H288" s="116">
        <v>1</v>
      </c>
      <c r="I288" s="116" t="s">
        <v>46</v>
      </c>
      <c r="J288" s="116" t="s">
        <v>82</v>
      </c>
      <c r="K288" s="117">
        <v>1976</v>
      </c>
      <c r="L288" s="134">
        <v>1976</v>
      </c>
      <c r="M288" s="118"/>
      <c r="N288" s="119"/>
      <c r="O288" s="119"/>
      <c r="P288" s="75" t="s">
        <v>601</v>
      </c>
      <c r="Q288" s="96" t="s">
        <v>837</v>
      </c>
      <c r="R288" s="120" t="s">
        <v>432</v>
      </c>
      <c r="S288" s="55" t="str">
        <f t="shared" si="61"/>
        <v>P</v>
      </c>
      <c r="T288" s="56"/>
      <c r="U288" s="56"/>
      <c r="V288" s="56"/>
      <c r="W288" s="56"/>
      <c r="X288" s="56"/>
      <c r="Y288" s="56"/>
      <c r="Z288" s="56"/>
      <c r="AB288" s="57">
        <f t="shared" si="62"/>
        <v>0</v>
      </c>
      <c r="AC288" s="57">
        <f t="shared" si="63"/>
        <v>0</v>
      </c>
      <c r="AD288" s="57">
        <f t="shared" si="64"/>
        <v>0</v>
      </c>
      <c r="AE288" s="57">
        <f t="shared" si="65"/>
        <v>0</v>
      </c>
      <c r="AF288" s="58"/>
      <c r="AG288" s="58">
        <f t="shared" si="66"/>
        <v>0</v>
      </c>
      <c r="AH288" s="58">
        <f t="shared" si="67"/>
        <v>0</v>
      </c>
      <c r="AI288" s="58">
        <f t="shared" si="68"/>
        <v>0</v>
      </c>
    </row>
    <row r="289" spans="1:35" s="12" customFormat="1" ht="36" x14ac:dyDescent="0.3">
      <c r="A289" s="64">
        <v>3</v>
      </c>
      <c r="B289" s="114" t="s">
        <v>838</v>
      </c>
      <c r="C289" s="115" t="s">
        <v>839</v>
      </c>
      <c r="D289" s="116" t="s">
        <v>110</v>
      </c>
      <c r="E289" s="116" t="s">
        <v>364</v>
      </c>
      <c r="F289" s="116">
        <v>21</v>
      </c>
      <c r="G289" s="71"/>
      <c r="H289" s="116">
        <v>1</v>
      </c>
      <c r="I289" s="116" t="s">
        <v>41</v>
      </c>
      <c r="J289" s="116" t="s">
        <v>82</v>
      </c>
      <c r="K289" s="117">
        <v>1975</v>
      </c>
      <c r="L289" s="80">
        <v>27638</v>
      </c>
      <c r="M289" s="118"/>
      <c r="N289" s="119"/>
      <c r="O289" s="119"/>
      <c r="P289" s="75" t="s">
        <v>601</v>
      </c>
      <c r="Q289" s="96" t="s">
        <v>840</v>
      </c>
      <c r="R289" s="54"/>
      <c r="S289" s="55" t="str">
        <f t="shared" si="61"/>
        <v>Barite</v>
      </c>
      <c r="T289" s="56"/>
      <c r="U289" s="56"/>
      <c r="V289" s="56"/>
      <c r="W289" s="56"/>
      <c r="X289" s="56"/>
      <c r="Y289" s="56"/>
      <c r="Z289" s="56"/>
      <c r="AB289" s="57">
        <f t="shared" si="62"/>
        <v>0</v>
      </c>
      <c r="AC289" s="57">
        <f t="shared" si="63"/>
        <v>0</v>
      </c>
      <c r="AD289" s="57">
        <f t="shared" si="64"/>
        <v>0</v>
      </c>
      <c r="AE289" s="57">
        <f t="shared" si="65"/>
        <v>0</v>
      </c>
      <c r="AF289" s="58"/>
      <c r="AG289" s="58">
        <f t="shared" si="66"/>
        <v>0</v>
      </c>
      <c r="AH289" s="58">
        <f t="shared" si="67"/>
        <v>0</v>
      </c>
      <c r="AI289" s="58">
        <f t="shared" si="68"/>
        <v>0</v>
      </c>
    </row>
    <row r="290" spans="1:35" s="12" customFormat="1" ht="24" x14ac:dyDescent="0.3">
      <c r="A290" s="61">
        <v>2</v>
      </c>
      <c r="B290" s="114" t="s">
        <v>841</v>
      </c>
      <c r="C290" s="115" t="s">
        <v>40</v>
      </c>
      <c r="D290" s="116"/>
      <c r="E290" s="116"/>
      <c r="F290" s="116"/>
      <c r="G290" s="71"/>
      <c r="H290" s="116">
        <v>1</v>
      </c>
      <c r="I290" s="116" t="s">
        <v>41</v>
      </c>
      <c r="J290" s="116" t="s">
        <v>243</v>
      </c>
      <c r="K290" s="117">
        <v>1975</v>
      </c>
      <c r="L290" s="80">
        <v>27546</v>
      </c>
      <c r="M290" s="118">
        <v>72500</v>
      </c>
      <c r="N290" s="119"/>
      <c r="O290" s="119"/>
      <c r="P290" s="75" t="s">
        <v>42</v>
      </c>
      <c r="Q290" s="96" t="s">
        <v>842</v>
      </c>
      <c r="R290" s="54"/>
      <c r="S290" s="55" t="str">
        <f t="shared" si="61"/>
        <v>Au Ag</v>
      </c>
      <c r="T290" s="56"/>
      <c r="U290" s="56"/>
      <c r="V290" s="56"/>
      <c r="W290" s="56"/>
      <c r="X290" s="56"/>
      <c r="Y290" s="56"/>
      <c r="Z290" s="56"/>
      <c r="AB290" s="57">
        <f t="shared" si="62"/>
        <v>3.8225231499910632E-2</v>
      </c>
      <c r="AC290" s="57">
        <f t="shared" si="63"/>
        <v>0</v>
      </c>
      <c r="AD290" s="57">
        <f t="shared" si="64"/>
        <v>0</v>
      </c>
      <c r="AE290" s="57">
        <f t="shared" si="65"/>
        <v>3.8225231499910632E-2</v>
      </c>
      <c r="AF290" s="58"/>
      <c r="AG290" s="58">
        <f t="shared" si="66"/>
        <v>0</v>
      </c>
      <c r="AH290" s="58">
        <f t="shared" si="67"/>
        <v>3.8225231499910632E-2</v>
      </c>
      <c r="AI290" s="58">
        <f t="shared" si="68"/>
        <v>0</v>
      </c>
    </row>
    <row r="291" spans="1:35" s="12" customFormat="1" ht="40.799999999999997" customHeight="1" x14ac:dyDescent="0.3">
      <c r="A291" s="61">
        <v>2</v>
      </c>
      <c r="B291" s="114" t="s">
        <v>843</v>
      </c>
      <c r="C291" s="115" t="s">
        <v>73</v>
      </c>
      <c r="D291" s="116" t="s">
        <v>212</v>
      </c>
      <c r="E291" s="116" t="s">
        <v>230</v>
      </c>
      <c r="F291" s="116">
        <v>40</v>
      </c>
      <c r="G291" s="71">
        <v>3000000</v>
      </c>
      <c r="H291" s="116">
        <v>1</v>
      </c>
      <c r="I291" s="116" t="s">
        <v>41</v>
      </c>
      <c r="J291" s="116" t="s">
        <v>51</v>
      </c>
      <c r="K291" s="117">
        <v>1975</v>
      </c>
      <c r="L291" s="80">
        <v>27485</v>
      </c>
      <c r="M291" s="118">
        <v>250000</v>
      </c>
      <c r="N291" s="119">
        <v>20</v>
      </c>
      <c r="O291" s="119"/>
      <c r="P291" s="75" t="s">
        <v>601</v>
      </c>
      <c r="Q291" s="96" t="s">
        <v>844</v>
      </c>
      <c r="R291" s="54"/>
      <c r="S291" s="55" t="str">
        <f t="shared" si="61"/>
        <v>Pb Zn</v>
      </c>
      <c r="T291" s="56"/>
      <c r="U291" s="56"/>
      <c r="V291" s="56"/>
      <c r="W291" s="56"/>
      <c r="X291" s="56"/>
      <c r="Y291" s="56"/>
      <c r="Z291" s="56"/>
      <c r="AB291" s="57">
        <f t="shared" si="62"/>
        <v>0.1318111431031401</v>
      </c>
      <c r="AC291" s="57">
        <f t="shared" si="63"/>
        <v>0.51282051282051277</v>
      </c>
      <c r="AD291" s="57">
        <f t="shared" si="64"/>
        <v>0</v>
      </c>
      <c r="AE291" s="57">
        <f t="shared" si="65"/>
        <v>0.6446316559236529</v>
      </c>
      <c r="AF291" s="58"/>
      <c r="AG291" s="58">
        <f t="shared" si="66"/>
        <v>0</v>
      </c>
      <c r="AH291" s="58">
        <f t="shared" si="67"/>
        <v>0.6446316559236529</v>
      </c>
      <c r="AI291" s="58">
        <f t="shared" si="68"/>
        <v>0</v>
      </c>
    </row>
    <row r="292" spans="1:35" s="12" customFormat="1" ht="24" x14ac:dyDescent="0.3">
      <c r="A292" s="64">
        <v>3</v>
      </c>
      <c r="B292" s="114" t="s">
        <v>845</v>
      </c>
      <c r="C292" s="115" t="s">
        <v>250</v>
      </c>
      <c r="D292" s="116"/>
      <c r="E292" s="116"/>
      <c r="F292" s="116">
        <v>10</v>
      </c>
      <c r="G292" s="71"/>
      <c r="H292" s="116">
        <v>1</v>
      </c>
      <c r="I292" s="116" t="s">
        <v>41</v>
      </c>
      <c r="J292" s="116" t="s">
        <v>51</v>
      </c>
      <c r="K292" s="117">
        <v>1975</v>
      </c>
      <c r="L292" s="80">
        <v>27426</v>
      </c>
      <c r="M292" s="118"/>
      <c r="N292" s="119"/>
      <c r="O292" s="119"/>
      <c r="P292" s="75" t="s">
        <v>601</v>
      </c>
      <c r="Q292" s="96" t="s">
        <v>846</v>
      </c>
      <c r="R292" s="54" t="s">
        <v>847</v>
      </c>
      <c r="S292" s="55" t="str">
        <f t="shared" si="61"/>
        <v>Cu Au</v>
      </c>
      <c r="T292" s="56">
        <v>127</v>
      </c>
      <c r="U292" s="56">
        <v>2.42</v>
      </c>
      <c r="V292" s="56">
        <v>1.1200000000000001</v>
      </c>
      <c r="W292" s="56">
        <v>3.3183447694868353</v>
      </c>
      <c r="X292" s="56">
        <v>1979</v>
      </c>
      <c r="Y292" s="56"/>
      <c r="Z292" s="56" t="s">
        <v>328</v>
      </c>
      <c r="AB292" s="57">
        <f t="shared" si="62"/>
        <v>0</v>
      </c>
      <c r="AC292" s="57">
        <f t="shared" si="63"/>
        <v>0</v>
      </c>
      <c r="AD292" s="57">
        <f t="shared" si="64"/>
        <v>0</v>
      </c>
      <c r="AE292" s="57">
        <f t="shared" si="65"/>
        <v>0</v>
      </c>
      <c r="AF292" s="58"/>
      <c r="AG292" s="58">
        <f t="shared" si="66"/>
        <v>0</v>
      </c>
      <c r="AH292" s="58">
        <f t="shared" si="67"/>
        <v>0</v>
      </c>
      <c r="AI292" s="58">
        <f t="shared" si="68"/>
        <v>0</v>
      </c>
    </row>
    <row r="293" spans="1:35" s="12" customFormat="1" ht="36" x14ac:dyDescent="0.3">
      <c r="A293" s="61">
        <v>2</v>
      </c>
      <c r="B293" s="114" t="s">
        <v>848</v>
      </c>
      <c r="C293" s="115" t="s">
        <v>73</v>
      </c>
      <c r="D293" s="116" t="s">
        <v>212</v>
      </c>
      <c r="E293" s="116" t="s">
        <v>230</v>
      </c>
      <c r="F293" s="116">
        <v>18</v>
      </c>
      <c r="G293" s="71">
        <v>750000</v>
      </c>
      <c r="H293" s="116">
        <v>1</v>
      </c>
      <c r="I293" s="116" t="s">
        <v>46</v>
      </c>
      <c r="J293" s="116" t="s">
        <v>56</v>
      </c>
      <c r="K293" s="117">
        <v>1975</v>
      </c>
      <c r="L293" s="134">
        <v>1975</v>
      </c>
      <c r="M293" s="118">
        <v>150000</v>
      </c>
      <c r="N293" s="119">
        <v>24</v>
      </c>
      <c r="O293" s="119"/>
      <c r="P293" s="75" t="s">
        <v>601</v>
      </c>
      <c r="Q293" s="96" t="s">
        <v>849</v>
      </c>
      <c r="R293" s="54" t="s">
        <v>426</v>
      </c>
      <c r="S293" s="55" t="str">
        <f t="shared" si="61"/>
        <v>Pb Zn</v>
      </c>
      <c r="T293" s="56"/>
      <c r="U293" s="56"/>
      <c r="V293" s="56"/>
      <c r="W293" s="56"/>
      <c r="X293" s="56"/>
      <c r="Y293" s="56"/>
      <c r="Z293" s="56" t="s">
        <v>850</v>
      </c>
      <c r="AB293" s="57">
        <f t="shared" si="62"/>
        <v>7.9086685861884068E-2</v>
      </c>
      <c r="AC293" s="57">
        <f t="shared" si="63"/>
        <v>0.61538461538461542</v>
      </c>
      <c r="AD293" s="57">
        <f t="shared" si="64"/>
        <v>0</v>
      </c>
      <c r="AE293" s="57">
        <f t="shared" si="65"/>
        <v>0.69447130124649947</v>
      </c>
      <c r="AF293" s="58"/>
      <c r="AG293" s="58">
        <f t="shared" si="66"/>
        <v>0</v>
      </c>
      <c r="AH293" s="58">
        <f t="shared" si="67"/>
        <v>0.69447130124649947</v>
      </c>
      <c r="AI293" s="58">
        <f t="shared" si="68"/>
        <v>0</v>
      </c>
    </row>
    <row r="294" spans="1:35" s="12" customFormat="1" ht="24" x14ac:dyDescent="0.3">
      <c r="A294" s="64">
        <v>3</v>
      </c>
      <c r="B294" s="114" t="s">
        <v>851</v>
      </c>
      <c r="C294" s="115" t="s">
        <v>839</v>
      </c>
      <c r="D294" s="116" t="s">
        <v>110</v>
      </c>
      <c r="E294" s="116" t="s">
        <v>364</v>
      </c>
      <c r="F294" s="116">
        <v>15</v>
      </c>
      <c r="G294" s="71"/>
      <c r="H294" s="116">
        <v>1</v>
      </c>
      <c r="I294" s="116" t="s">
        <v>41</v>
      </c>
      <c r="J294" s="116" t="s">
        <v>141</v>
      </c>
      <c r="K294" s="117">
        <v>1975</v>
      </c>
      <c r="L294" s="134">
        <v>1975</v>
      </c>
      <c r="M294" s="118"/>
      <c r="N294" s="119"/>
      <c r="O294" s="119"/>
      <c r="P294" s="75" t="s">
        <v>601</v>
      </c>
      <c r="Q294" s="96" t="s">
        <v>852</v>
      </c>
      <c r="R294" s="54"/>
      <c r="S294" s="55" t="str">
        <f t="shared" si="61"/>
        <v>Barite</v>
      </c>
      <c r="T294" s="56"/>
      <c r="U294" s="56"/>
      <c r="V294" s="56"/>
      <c r="W294" s="56"/>
      <c r="X294" s="56"/>
      <c r="Y294" s="56"/>
      <c r="Z294" s="56"/>
      <c r="AB294" s="57">
        <f t="shared" si="62"/>
        <v>0</v>
      </c>
      <c r="AC294" s="57">
        <f t="shared" si="63"/>
        <v>0</v>
      </c>
      <c r="AD294" s="57">
        <f t="shared" si="64"/>
        <v>0</v>
      </c>
      <c r="AE294" s="57">
        <f t="shared" si="65"/>
        <v>0</v>
      </c>
      <c r="AF294" s="58"/>
      <c r="AG294" s="58">
        <f t="shared" si="66"/>
        <v>0</v>
      </c>
      <c r="AH294" s="58">
        <f t="shared" si="67"/>
        <v>0</v>
      </c>
      <c r="AI294" s="58">
        <f t="shared" si="68"/>
        <v>0</v>
      </c>
    </row>
    <row r="295" spans="1:35" s="12" customFormat="1" ht="15.6" x14ac:dyDescent="0.3">
      <c r="A295" s="64">
        <v>3</v>
      </c>
      <c r="B295" s="114" t="s">
        <v>853</v>
      </c>
      <c r="C295" s="115" t="s">
        <v>211</v>
      </c>
      <c r="D295" s="116"/>
      <c r="E295" s="116"/>
      <c r="F295" s="116"/>
      <c r="G295" s="71"/>
      <c r="H295" s="116">
        <v>1</v>
      </c>
      <c r="I295" s="116" t="s">
        <v>46</v>
      </c>
      <c r="J295" s="116" t="s">
        <v>243</v>
      </c>
      <c r="K295" s="117">
        <v>1975</v>
      </c>
      <c r="L295" s="134">
        <v>1975</v>
      </c>
      <c r="M295" s="118"/>
      <c r="N295" s="119"/>
      <c r="O295" s="119"/>
      <c r="P295" s="75" t="s">
        <v>601</v>
      </c>
      <c r="Q295" s="96" t="s">
        <v>854</v>
      </c>
      <c r="R295" s="54"/>
      <c r="S295" s="55" t="str">
        <f t="shared" si="61"/>
        <v>Mo</v>
      </c>
      <c r="T295" s="56"/>
      <c r="U295" s="56"/>
      <c r="V295" s="56"/>
      <c r="W295" s="56"/>
      <c r="X295" s="56"/>
      <c r="Y295" s="56"/>
      <c r="Z295" s="56"/>
      <c r="AB295" s="57">
        <f t="shared" si="62"/>
        <v>0</v>
      </c>
      <c r="AC295" s="57">
        <f t="shared" si="63"/>
        <v>0</v>
      </c>
      <c r="AD295" s="57">
        <f t="shared" si="64"/>
        <v>0</v>
      </c>
      <c r="AE295" s="57">
        <f t="shared" si="65"/>
        <v>0</v>
      </c>
      <c r="AF295" s="58"/>
      <c r="AG295" s="58">
        <f t="shared" si="66"/>
        <v>0</v>
      </c>
      <c r="AH295" s="58">
        <f t="shared" si="67"/>
        <v>0</v>
      </c>
      <c r="AI295" s="58">
        <f t="shared" si="68"/>
        <v>0</v>
      </c>
    </row>
    <row r="296" spans="1:35" s="12" customFormat="1" ht="15.6" x14ac:dyDescent="0.3">
      <c r="A296" s="65">
        <v>4</v>
      </c>
      <c r="B296" s="114" t="s">
        <v>855</v>
      </c>
      <c r="C296" s="115" t="s">
        <v>73</v>
      </c>
      <c r="D296" s="116" t="s">
        <v>434</v>
      </c>
      <c r="E296" s="116" t="s">
        <v>856</v>
      </c>
      <c r="F296" s="116">
        <v>30</v>
      </c>
      <c r="G296" s="71"/>
      <c r="H296" s="116">
        <v>1</v>
      </c>
      <c r="I296" s="116" t="s">
        <v>41</v>
      </c>
      <c r="J296" s="116" t="s">
        <v>141</v>
      </c>
      <c r="K296" s="117">
        <v>1975</v>
      </c>
      <c r="L296" s="134">
        <v>1975</v>
      </c>
      <c r="M296" s="118"/>
      <c r="N296" s="119"/>
      <c r="O296" s="119"/>
      <c r="P296" s="75" t="s">
        <v>601</v>
      </c>
      <c r="Q296" s="96" t="s">
        <v>857</v>
      </c>
      <c r="R296" s="54" t="s">
        <v>511</v>
      </c>
      <c r="S296" s="55" t="str">
        <f t="shared" si="61"/>
        <v>Pb Zn</v>
      </c>
      <c r="T296" s="56">
        <v>40</v>
      </c>
      <c r="U296" s="56">
        <v>1.1100000000000001</v>
      </c>
      <c r="V296" s="56">
        <v>0.93</v>
      </c>
      <c r="W296" s="56">
        <v>5.0224804125971065</v>
      </c>
      <c r="X296" s="56">
        <v>1956</v>
      </c>
      <c r="Y296" s="56"/>
      <c r="Z296" s="56" t="s">
        <v>858</v>
      </c>
      <c r="AB296" s="57">
        <f t="shared" si="62"/>
        <v>0</v>
      </c>
      <c r="AC296" s="57">
        <f t="shared" si="63"/>
        <v>0</v>
      </c>
      <c r="AD296" s="57">
        <f t="shared" si="64"/>
        <v>0</v>
      </c>
      <c r="AE296" s="57">
        <f t="shared" si="65"/>
        <v>0</v>
      </c>
      <c r="AF296" s="58"/>
      <c r="AG296" s="58">
        <f t="shared" si="66"/>
        <v>0</v>
      </c>
      <c r="AH296" s="58">
        <f t="shared" si="67"/>
        <v>0</v>
      </c>
      <c r="AI296" s="58">
        <f t="shared" si="68"/>
        <v>0</v>
      </c>
    </row>
    <row r="297" spans="1:35" s="12" customFormat="1" ht="15.6" x14ac:dyDescent="0.3">
      <c r="A297" s="65">
        <v>4</v>
      </c>
      <c r="B297" s="114" t="s">
        <v>859</v>
      </c>
      <c r="C297" s="115" t="s">
        <v>860</v>
      </c>
      <c r="D297" s="116" t="s">
        <v>212</v>
      </c>
      <c r="E297" s="116" t="s">
        <v>230</v>
      </c>
      <c r="F297" s="116">
        <v>12</v>
      </c>
      <c r="G297" s="71"/>
      <c r="H297" s="116">
        <v>3</v>
      </c>
      <c r="I297" s="116" t="s">
        <v>243</v>
      </c>
      <c r="J297" s="116" t="s">
        <v>243</v>
      </c>
      <c r="K297" s="117">
        <v>1975</v>
      </c>
      <c r="L297" s="134">
        <v>1975</v>
      </c>
      <c r="M297" s="118"/>
      <c r="N297" s="119"/>
      <c r="O297" s="119"/>
      <c r="P297" s="75" t="s">
        <v>601</v>
      </c>
      <c r="Q297" s="96" t="s">
        <v>861</v>
      </c>
      <c r="R297" s="120" t="s">
        <v>432</v>
      </c>
      <c r="S297" s="55" t="str">
        <f t="shared" si="61"/>
        <v>K</v>
      </c>
      <c r="T297" s="56"/>
      <c r="U297" s="56"/>
      <c r="V297" s="56"/>
      <c r="W297" s="56"/>
      <c r="X297" s="56"/>
      <c r="Y297" s="56"/>
      <c r="Z297" s="56"/>
      <c r="AB297" s="57">
        <f t="shared" si="62"/>
        <v>0</v>
      </c>
      <c r="AC297" s="57">
        <f t="shared" si="63"/>
        <v>0</v>
      </c>
      <c r="AD297" s="57">
        <f t="shared" si="64"/>
        <v>0</v>
      </c>
      <c r="AE297" s="57">
        <f t="shared" si="65"/>
        <v>0</v>
      </c>
      <c r="AF297" s="58"/>
      <c r="AG297" s="58">
        <f t="shared" si="66"/>
        <v>0</v>
      </c>
      <c r="AH297" s="58">
        <f t="shared" si="67"/>
        <v>0</v>
      </c>
      <c r="AI297" s="58">
        <f t="shared" si="68"/>
        <v>0</v>
      </c>
    </row>
    <row r="298" spans="1:35" s="12" customFormat="1" ht="41.4" customHeight="1" x14ac:dyDescent="0.3">
      <c r="A298" s="65">
        <v>4</v>
      </c>
      <c r="B298" s="114" t="s">
        <v>862</v>
      </c>
      <c r="C298" s="115" t="s">
        <v>863</v>
      </c>
      <c r="D298" s="116" t="s">
        <v>434</v>
      </c>
      <c r="E298" s="116" t="s">
        <v>364</v>
      </c>
      <c r="F298" s="116">
        <v>18</v>
      </c>
      <c r="G298" s="71"/>
      <c r="H298" s="116">
        <v>3</v>
      </c>
      <c r="I298" s="116" t="s">
        <v>243</v>
      </c>
      <c r="J298" s="116" t="s">
        <v>243</v>
      </c>
      <c r="K298" s="117">
        <v>1975</v>
      </c>
      <c r="L298" s="134">
        <v>1975</v>
      </c>
      <c r="M298" s="118"/>
      <c r="N298" s="119"/>
      <c r="O298" s="119"/>
      <c r="P298" s="75" t="s">
        <v>601</v>
      </c>
      <c r="Q298" s="96" t="s">
        <v>864</v>
      </c>
      <c r="R298" s="54" t="s">
        <v>432</v>
      </c>
      <c r="S298" s="55" t="str">
        <f t="shared" si="61"/>
        <v>Trona</v>
      </c>
      <c r="T298" s="56"/>
      <c r="U298" s="56"/>
      <c r="V298" s="56"/>
      <c r="W298" s="56"/>
      <c r="X298" s="56"/>
      <c r="Y298" s="56"/>
      <c r="Z298" s="56"/>
      <c r="AB298" s="57">
        <f t="shared" si="62"/>
        <v>0</v>
      </c>
      <c r="AC298" s="57">
        <f t="shared" si="63"/>
        <v>0</v>
      </c>
      <c r="AD298" s="57">
        <f t="shared" si="64"/>
        <v>0</v>
      </c>
      <c r="AE298" s="57">
        <f t="shared" si="65"/>
        <v>0</v>
      </c>
      <c r="AF298" s="58"/>
      <c r="AG298" s="58">
        <f t="shared" si="66"/>
        <v>0</v>
      </c>
      <c r="AH298" s="58">
        <f t="shared" si="67"/>
        <v>0</v>
      </c>
      <c r="AI298" s="58">
        <f t="shared" si="68"/>
        <v>0</v>
      </c>
    </row>
    <row r="299" spans="1:35" s="12" customFormat="1" ht="36" x14ac:dyDescent="0.3">
      <c r="A299" s="59">
        <v>1</v>
      </c>
      <c r="B299" s="114" t="s">
        <v>865</v>
      </c>
      <c r="C299" s="115" t="s">
        <v>866</v>
      </c>
      <c r="D299" s="116" t="s">
        <v>212</v>
      </c>
      <c r="E299" s="116" t="s">
        <v>230</v>
      </c>
      <c r="F299" s="116">
        <v>20</v>
      </c>
      <c r="G299" s="71">
        <v>13000000</v>
      </c>
      <c r="H299" s="116">
        <v>1</v>
      </c>
      <c r="I299" s="116" t="s">
        <v>41</v>
      </c>
      <c r="J299" s="116" t="s">
        <v>95</v>
      </c>
      <c r="K299" s="117">
        <v>1974</v>
      </c>
      <c r="L299" s="85">
        <v>27344</v>
      </c>
      <c r="M299" s="118">
        <v>3000000</v>
      </c>
      <c r="N299" s="119">
        <v>45</v>
      </c>
      <c r="O299" s="119">
        <v>12</v>
      </c>
      <c r="P299" s="75" t="s">
        <v>867</v>
      </c>
      <c r="Q299" s="96" t="s">
        <v>868</v>
      </c>
      <c r="R299" s="54" t="s">
        <v>570</v>
      </c>
      <c r="S299" s="55" t="str">
        <f t="shared" si="61"/>
        <v>Pt</v>
      </c>
      <c r="T299" s="56"/>
      <c r="U299" s="56"/>
      <c r="V299" s="56"/>
      <c r="W299" s="56"/>
      <c r="X299" s="56"/>
      <c r="Y299" s="56"/>
      <c r="Z299" s="56"/>
      <c r="AB299" s="57">
        <f t="shared" si="62"/>
        <v>1.5817337172376813</v>
      </c>
      <c r="AC299" s="57">
        <f t="shared" si="63"/>
        <v>1.1538461538461537</v>
      </c>
      <c r="AD299" s="57">
        <f t="shared" si="64"/>
        <v>0.8571428571428571</v>
      </c>
      <c r="AE299" s="57">
        <f t="shared" si="65"/>
        <v>3.592722728226692</v>
      </c>
      <c r="AF299" s="58"/>
      <c r="AG299" s="58">
        <f t="shared" si="66"/>
        <v>3.592722728226692</v>
      </c>
      <c r="AH299" s="58">
        <f t="shared" si="67"/>
        <v>0</v>
      </c>
      <c r="AI299" s="58">
        <f t="shared" si="68"/>
        <v>0</v>
      </c>
    </row>
    <row r="300" spans="1:35" s="12" customFormat="1" ht="15.6" x14ac:dyDescent="0.3">
      <c r="A300" s="64">
        <v>3</v>
      </c>
      <c r="B300" s="114" t="s">
        <v>869</v>
      </c>
      <c r="C300" s="115" t="s">
        <v>77</v>
      </c>
      <c r="D300" s="116"/>
      <c r="E300" s="116"/>
      <c r="F300" s="116">
        <v>12</v>
      </c>
      <c r="G300" s="71"/>
      <c r="H300" s="116">
        <v>1</v>
      </c>
      <c r="I300" s="116" t="s">
        <v>46</v>
      </c>
      <c r="J300" s="116" t="s">
        <v>243</v>
      </c>
      <c r="K300" s="117">
        <v>1974</v>
      </c>
      <c r="L300" s="80">
        <v>27334</v>
      </c>
      <c r="M300" s="118"/>
      <c r="N300" s="119"/>
      <c r="O300" s="119"/>
      <c r="P300" s="75" t="s">
        <v>601</v>
      </c>
      <c r="Q300" s="96"/>
      <c r="R300" s="54"/>
      <c r="S300" s="55" t="str">
        <f t="shared" si="61"/>
        <v>Au</v>
      </c>
      <c r="T300" s="56"/>
      <c r="U300" s="56"/>
      <c r="V300" s="56"/>
      <c r="W300" s="56"/>
      <c r="X300" s="56"/>
      <c r="Y300" s="56"/>
      <c r="Z300" s="56"/>
      <c r="AB300" s="57">
        <f t="shared" si="62"/>
        <v>0</v>
      </c>
      <c r="AC300" s="57">
        <f t="shared" si="63"/>
        <v>0</v>
      </c>
      <c r="AD300" s="57">
        <f t="shared" si="64"/>
        <v>0</v>
      </c>
      <c r="AE300" s="57">
        <f t="shared" si="65"/>
        <v>0</v>
      </c>
      <c r="AF300" s="58"/>
      <c r="AG300" s="58">
        <f t="shared" si="66"/>
        <v>0</v>
      </c>
      <c r="AH300" s="58">
        <f t="shared" si="67"/>
        <v>0</v>
      </c>
      <c r="AI300" s="58">
        <f t="shared" si="68"/>
        <v>0</v>
      </c>
    </row>
    <row r="301" spans="1:35" s="12" customFormat="1" ht="36" x14ac:dyDescent="0.3">
      <c r="A301" s="64">
        <v>3</v>
      </c>
      <c r="B301" s="114" t="s">
        <v>870</v>
      </c>
      <c r="C301" s="115" t="s">
        <v>871</v>
      </c>
      <c r="D301" s="116" t="s">
        <v>212</v>
      </c>
      <c r="E301" s="116" t="s">
        <v>411</v>
      </c>
      <c r="F301" s="116">
        <v>18</v>
      </c>
      <c r="G301" s="71">
        <v>300000</v>
      </c>
      <c r="H301" s="116">
        <v>1</v>
      </c>
      <c r="I301" s="116" t="s">
        <v>41</v>
      </c>
      <c r="J301" s="116" t="s">
        <v>82</v>
      </c>
      <c r="K301" s="117">
        <v>1974</v>
      </c>
      <c r="L301" s="85">
        <v>27181</v>
      </c>
      <c r="M301" s="118">
        <v>38000</v>
      </c>
      <c r="N301" s="119">
        <v>0.03</v>
      </c>
      <c r="O301" s="119"/>
      <c r="P301" s="75" t="s">
        <v>601</v>
      </c>
      <c r="Q301" s="96" t="s">
        <v>872</v>
      </c>
      <c r="R301" s="54"/>
      <c r="S301" s="55" t="str">
        <f t="shared" si="61"/>
        <v>Mica</v>
      </c>
      <c r="T301" s="56"/>
      <c r="U301" s="56"/>
      <c r="V301" s="56"/>
      <c r="W301" s="56"/>
      <c r="X301" s="56"/>
      <c r="Y301" s="56"/>
      <c r="Z301" s="56"/>
      <c r="AB301" s="57">
        <f t="shared" si="62"/>
        <v>2.0035293751677296E-2</v>
      </c>
      <c r="AC301" s="57">
        <f t="shared" si="63"/>
        <v>7.6923076923076923E-4</v>
      </c>
      <c r="AD301" s="57">
        <f t="shared" si="64"/>
        <v>0</v>
      </c>
      <c r="AE301" s="57">
        <f t="shared" si="65"/>
        <v>2.0804524520908065E-2</v>
      </c>
      <c r="AF301" s="58"/>
      <c r="AG301" s="58">
        <f t="shared" si="66"/>
        <v>0</v>
      </c>
      <c r="AH301" s="58">
        <f t="shared" si="67"/>
        <v>0</v>
      </c>
      <c r="AI301" s="58">
        <f t="shared" si="68"/>
        <v>2.0804524520908065E-2</v>
      </c>
    </row>
    <row r="302" spans="1:35" s="12" customFormat="1" ht="36" customHeight="1" x14ac:dyDescent="0.3">
      <c r="A302" s="64">
        <v>3</v>
      </c>
      <c r="B302" s="114" t="s">
        <v>681</v>
      </c>
      <c r="C302" s="115" t="s">
        <v>873</v>
      </c>
      <c r="D302" s="116" t="s">
        <v>131</v>
      </c>
      <c r="E302" s="116" t="s">
        <v>364</v>
      </c>
      <c r="F302" s="116">
        <v>9</v>
      </c>
      <c r="G302" s="71">
        <v>37000</v>
      </c>
      <c r="H302" s="116">
        <v>1</v>
      </c>
      <c r="I302" s="116" t="s">
        <v>41</v>
      </c>
      <c r="J302" s="116" t="s">
        <v>56</v>
      </c>
      <c r="K302" s="117">
        <v>1974</v>
      </c>
      <c r="L302" s="85">
        <v>27045</v>
      </c>
      <c r="M302" s="118">
        <f>6000+7600</f>
        <v>13600</v>
      </c>
      <c r="N302" s="119"/>
      <c r="O302" s="119"/>
      <c r="P302" s="75" t="s">
        <v>601</v>
      </c>
      <c r="Q302" s="96" t="s">
        <v>874</v>
      </c>
      <c r="R302" s="54"/>
      <c r="S302" s="55" t="str">
        <f t="shared" si="61"/>
        <v>Ag</v>
      </c>
      <c r="T302" s="56"/>
      <c r="U302" s="56"/>
      <c r="V302" s="56"/>
      <c r="W302" s="56"/>
      <c r="X302" s="56"/>
      <c r="Y302" s="56"/>
      <c r="Z302" s="56"/>
      <c r="AB302" s="57">
        <f t="shared" si="62"/>
        <v>7.170526184810822E-3</v>
      </c>
      <c r="AC302" s="57">
        <f t="shared" si="63"/>
        <v>0</v>
      </c>
      <c r="AD302" s="57">
        <f t="shared" si="64"/>
        <v>0</v>
      </c>
      <c r="AE302" s="57">
        <f t="shared" si="65"/>
        <v>7.170526184810822E-3</v>
      </c>
      <c r="AF302" s="58"/>
      <c r="AG302" s="58">
        <f t="shared" si="66"/>
        <v>0</v>
      </c>
      <c r="AH302" s="58">
        <f t="shared" si="67"/>
        <v>0</v>
      </c>
      <c r="AI302" s="58">
        <f t="shared" si="68"/>
        <v>7.170526184810822E-3</v>
      </c>
    </row>
    <row r="303" spans="1:35" s="12" customFormat="1" ht="91.2" customHeight="1" x14ac:dyDescent="0.3">
      <c r="A303" s="64">
        <v>3</v>
      </c>
      <c r="B303" s="114" t="s">
        <v>875</v>
      </c>
      <c r="C303" s="115" t="s">
        <v>682</v>
      </c>
      <c r="D303" s="116" t="s">
        <v>212</v>
      </c>
      <c r="E303" s="116" t="s">
        <v>252</v>
      </c>
      <c r="F303" s="116">
        <v>9</v>
      </c>
      <c r="G303" s="71"/>
      <c r="H303" s="116">
        <v>1</v>
      </c>
      <c r="I303" s="116" t="s">
        <v>41</v>
      </c>
      <c r="J303" s="116" t="s">
        <v>56</v>
      </c>
      <c r="K303" s="117">
        <v>1974</v>
      </c>
      <c r="L303" s="85">
        <v>27044</v>
      </c>
      <c r="M303" s="118">
        <v>3800</v>
      </c>
      <c r="N303" s="119">
        <v>0.61</v>
      </c>
      <c r="O303" s="119"/>
      <c r="P303" s="75" t="s">
        <v>585</v>
      </c>
      <c r="Q303" s="96" t="s">
        <v>876</v>
      </c>
      <c r="R303" s="54"/>
      <c r="S303" s="55" t="str">
        <f t="shared" si="61"/>
        <v>Ag Pb</v>
      </c>
      <c r="T303" s="56"/>
      <c r="U303" s="56"/>
      <c r="V303" s="56"/>
      <c r="W303" s="56"/>
      <c r="X303" s="56"/>
      <c r="Y303" s="56"/>
      <c r="Z303" s="56"/>
      <c r="AB303" s="57">
        <f t="shared" si="62"/>
        <v>2.0035293751677298E-3</v>
      </c>
      <c r="AC303" s="57">
        <f t="shared" si="63"/>
        <v>1.5641025641025642E-2</v>
      </c>
      <c r="AD303" s="57">
        <f t="shared" si="64"/>
        <v>0</v>
      </c>
      <c r="AE303" s="57">
        <f t="shared" si="65"/>
        <v>1.7644555016193372E-2</v>
      </c>
      <c r="AF303" s="58"/>
      <c r="AG303" s="58">
        <f t="shared" si="66"/>
        <v>0</v>
      </c>
      <c r="AH303" s="58">
        <f t="shared" si="67"/>
        <v>0</v>
      </c>
      <c r="AI303" s="58">
        <f t="shared" si="68"/>
        <v>1.7644555016193372E-2</v>
      </c>
    </row>
    <row r="304" spans="1:35" s="12" customFormat="1" ht="48" customHeight="1" x14ac:dyDescent="0.3">
      <c r="A304" s="59">
        <v>1</v>
      </c>
      <c r="B304" s="114" t="s">
        <v>877</v>
      </c>
      <c r="C304" s="115" t="s">
        <v>55</v>
      </c>
      <c r="D304" s="116"/>
      <c r="E304" s="116"/>
      <c r="F304" s="116"/>
      <c r="G304" s="71"/>
      <c r="H304" s="116">
        <v>1</v>
      </c>
      <c r="I304" s="116" t="s">
        <v>41</v>
      </c>
      <c r="J304" s="116" t="s">
        <v>51</v>
      </c>
      <c r="K304" s="117">
        <v>1974</v>
      </c>
      <c r="L304" s="85">
        <v>27050</v>
      </c>
      <c r="M304" s="118">
        <v>7000000</v>
      </c>
      <c r="N304" s="119"/>
      <c r="O304" s="119"/>
      <c r="P304" s="75" t="s">
        <v>42</v>
      </c>
      <c r="Q304" s="96" t="s">
        <v>878</v>
      </c>
      <c r="R304" s="54"/>
      <c r="S304" s="55" t="str">
        <f t="shared" si="61"/>
        <v>Cu</v>
      </c>
      <c r="T304" s="56"/>
      <c r="U304" s="56"/>
      <c r="V304" s="56"/>
      <c r="W304" s="56"/>
      <c r="X304" s="56"/>
      <c r="Y304" s="56"/>
      <c r="Z304" s="56"/>
      <c r="AB304" s="57">
        <f t="shared" si="62"/>
        <v>3.6907120068879231</v>
      </c>
      <c r="AC304" s="57"/>
      <c r="AD304" s="57"/>
      <c r="AE304" s="57"/>
      <c r="AF304" s="58"/>
      <c r="AG304" s="58"/>
      <c r="AH304" s="58"/>
      <c r="AI304" s="58"/>
    </row>
    <row r="305" spans="1:781" s="12" customFormat="1" ht="15.6" x14ac:dyDescent="0.3">
      <c r="A305" s="64">
        <v>3</v>
      </c>
      <c r="B305" s="114" t="s">
        <v>879</v>
      </c>
      <c r="C305" s="115" t="s">
        <v>682</v>
      </c>
      <c r="D305" s="116" t="s">
        <v>212</v>
      </c>
      <c r="E305" s="116" t="s">
        <v>599</v>
      </c>
      <c r="F305" s="116">
        <v>9</v>
      </c>
      <c r="G305" s="71"/>
      <c r="H305" s="116">
        <v>1</v>
      </c>
      <c r="I305" s="116" t="s">
        <v>41</v>
      </c>
      <c r="J305" s="116" t="s">
        <v>95</v>
      </c>
      <c r="K305" s="117">
        <v>1974</v>
      </c>
      <c r="L305" s="134">
        <v>1974</v>
      </c>
      <c r="M305" s="118"/>
      <c r="N305" s="119"/>
      <c r="O305" s="119"/>
      <c r="P305" s="75" t="s">
        <v>601</v>
      </c>
      <c r="Q305" s="96" t="s">
        <v>880</v>
      </c>
      <c r="R305" s="120" t="s">
        <v>432</v>
      </c>
      <c r="S305" s="55" t="str">
        <f t="shared" si="61"/>
        <v>Ag Pb</v>
      </c>
      <c r="T305" s="56"/>
      <c r="U305" s="56"/>
      <c r="V305" s="56"/>
      <c r="W305" s="56"/>
      <c r="X305" s="56"/>
      <c r="Y305" s="56"/>
      <c r="Z305" s="56"/>
      <c r="AB305" s="57">
        <f t="shared" si="62"/>
        <v>0</v>
      </c>
      <c r="AC305" s="57">
        <f t="shared" si="63"/>
        <v>0</v>
      </c>
      <c r="AD305" s="57">
        <f t="shared" si="64"/>
        <v>0</v>
      </c>
      <c r="AE305" s="57">
        <f t="shared" si="65"/>
        <v>0</v>
      </c>
      <c r="AF305" s="58"/>
      <c r="AG305" s="58">
        <f t="shared" ref="AG305:AG312" si="69">IF(A305=1,AE305,0)</f>
        <v>0</v>
      </c>
      <c r="AH305" s="58">
        <f t="shared" ref="AH305:AH312" si="70">IF(A305=2,AE305,0)</f>
        <v>0</v>
      </c>
      <c r="AI305" s="58">
        <f t="shared" ref="AI305:AI312" si="71">IF(A305=3,AE305,0)</f>
        <v>0</v>
      </c>
    </row>
    <row r="306" spans="1:781" s="12" customFormat="1" ht="24" x14ac:dyDescent="0.3">
      <c r="A306" s="64">
        <v>3</v>
      </c>
      <c r="B306" s="114" t="s">
        <v>881</v>
      </c>
      <c r="C306" s="115" t="s">
        <v>800</v>
      </c>
      <c r="D306" s="116" t="s">
        <v>212</v>
      </c>
      <c r="E306" s="116" t="s">
        <v>230</v>
      </c>
      <c r="F306" s="116">
        <v>61</v>
      </c>
      <c r="G306" s="71"/>
      <c r="H306" s="116">
        <v>1</v>
      </c>
      <c r="I306" s="116" t="s">
        <v>41</v>
      </c>
      <c r="J306" s="116" t="s">
        <v>82</v>
      </c>
      <c r="K306" s="117">
        <v>1974</v>
      </c>
      <c r="L306" s="134">
        <v>1974</v>
      </c>
      <c r="M306" s="118"/>
      <c r="N306" s="119"/>
      <c r="O306" s="119"/>
      <c r="P306" s="75" t="s">
        <v>601</v>
      </c>
      <c r="Q306" s="96" t="s">
        <v>882</v>
      </c>
      <c r="R306" s="54"/>
      <c r="S306" s="55" t="str">
        <f t="shared" si="61"/>
        <v>Oil Sands</v>
      </c>
      <c r="T306" s="56"/>
      <c r="U306" s="56"/>
      <c r="V306" s="56"/>
      <c r="W306" s="56"/>
      <c r="X306" s="56"/>
      <c r="Y306" s="56"/>
      <c r="Z306" s="56"/>
      <c r="AB306" s="57">
        <f t="shared" si="62"/>
        <v>0</v>
      </c>
      <c r="AC306" s="57">
        <f t="shared" si="63"/>
        <v>0</v>
      </c>
      <c r="AD306" s="57">
        <f t="shared" si="64"/>
        <v>0</v>
      </c>
      <c r="AE306" s="57">
        <f t="shared" si="65"/>
        <v>0</v>
      </c>
      <c r="AF306" s="58"/>
      <c r="AG306" s="58">
        <f t="shared" si="69"/>
        <v>0</v>
      </c>
      <c r="AH306" s="58">
        <f t="shared" si="70"/>
        <v>0</v>
      </c>
      <c r="AI306" s="58">
        <f t="shared" si="71"/>
        <v>0</v>
      </c>
    </row>
    <row r="307" spans="1:781" s="12" customFormat="1" ht="36" x14ac:dyDescent="0.3">
      <c r="A307" s="64">
        <v>3</v>
      </c>
      <c r="B307" s="114" t="s">
        <v>883</v>
      </c>
      <c r="C307" s="115" t="s">
        <v>771</v>
      </c>
      <c r="D307" s="116" t="s">
        <v>212</v>
      </c>
      <c r="E307" s="116" t="s">
        <v>230</v>
      </c>
      <c r="F307" s="116">
        <v>20</v>
      </c>
      <c r="G307" s="71"/>
      <c r="H307" s="116">
        <v>1</v>
      </c>
      <c r="I307" s="116" t="s">
        <v>41</v>
      </c>
      <c r="J307" s="116" t="s">
        <v>141</v>
      </c>
      <c r="K307" s="117">
        <v>1974</v>
      </c>
      <c r="L307" s="134">
        <v>1974</v>
      </c>
      <c r="M307" s="118"/>
      <c r="N307" s="119"/>
      <c r="O307" s="119"/>
      <c r="P307" s="75" t="s">
        <v>601</v>
      </c>
      <c r="Q307" s="96" t="s">
        <v>884</v>
      </c>
      <c r="R307" s="54"/>
      <c r="S307" s="55" t="str">
        <f t="shared" si="61"/>
        <v>Gypsum</v>
      </c>
      <c r="T307" s="56"/>
      <c r="U307" s="56"/>
      <c r="V307" s="56"/>
      <c r="W307" s="56"/>
      <c r="X307" s="56"/>
      <c r="Y307" s="56"/>
      <c r="Z307" s="56"/>
      <c r="AB307" s="57">
        <f t="shared" si="62"/>
        <v>0</v>
      </c>
      <c r="AC307" s="57">
        <f t="shared" si="63"/>
        <v>0</v>
      </c>
      <c r="AD307" s="57">
        <f t="shared" si="64"/>
        <v>0</v>
      </c>
      <c r="AE307" s="57">
        <f t="shared" si="65"/>
        <v>0</v>
      </c>
      <c r="AF307" s="58"/>
      <c r="AG307" s="58">
        <f t="shared" si="69"/>
        <v>0</v>
      </c>
      <c r="AH307" s="58">
        <f t="shared" si="70"/>
        <v>0</v>
      </c>
      <c r="AI307" s="58">
        <f t="shared" si="71"/>
        <v>0</v>
      </c>
    </row>
    <row r="308" spans="1:781" s="12" customFormat="1" ht="24" x14ac:dyDescent="0.3">
      <c r="A308" s="64">
        <v>3</v>
      </c>
      <c r="B308" s="114" t="s">
        <v>885</v>
      </c>
      <c r="C308" s="115" t="s">
        <v>55</v>
      </c>
      <c r="D308" s="116" t="s">
        <v>212</v>
      </c>
      <c r="E308" s="116" t="s">
        <v>230</v>
      </c>
      <c r="F308" s="116">
        <v>46</v>
      </c>
      <c r="G308" s="71"/>
      <c r="H308" s="116">
        <v>1</v>
      </c>
      <c r="I308" s="116" t="s">
        <v>41</v>
      </c>
      <c r="J308" s="116" t="s">
        <v>56</v>
      </c>
      <c r="K308" s="117">
        <v>1974</v>
      </c>
      <c r="L308" s="134">
        <v>1974</v>
      </c>
      <c r="M308" s="118"/>
      <c r="N308" s="119"/>
      <c r="O308" s="119"/>
      <c r="P308" s="75" t="s">
        <v>601</v>
      </c>
      <c r="Q308" s="96" t="s">
        <v>886</v>
      </c>
      <c r="R308" s="54"/>
      <c r="S308" s="55" t="str">
        <f t="shared" si="61"/>
        <v>Cu</v>
      </c>
      <c r="T308" s="56"/>
      <c r="U308" s="56"/>
      <c r="V308" s="56"/>
      <c r="W308" s="56"/>
      <c r="X308" s="56"/>
      <c r="Y308" s="56"/>
      <c r="Z308" s="56"/>
      <c r="AB308" s="57">
        <f t="shared" si="62"/>
        <v>0</v>
      </c>
      <c r="AC308" s="57">
        <f t="shared" si="63"/>
        <v>0</v>
      </c>
      <c r="AD308" s="57">
        <f t="shared" si="64"/>
        <v>0</v>
      </c>
      <c r="AE308" s="57">
        <f t="shared" si="65"/>
        <v>0</v>
      </c>
      <c r="AF308" s="58"/>
      <c r="AG308" s="58">
        <f t="shared" si="69"/>
        <v>0</v>
      </c>
      <c r="AH308" s="58">
        <f t="shared" si="70"/>
        <v>0</v>
      </c>
      <c r="AI308" s="58">
        <f t="shared" si="71"/>
        <v>0</v>
      </c>
    </row>
    <row r="309" spans="1:781" s="12" customFormat="1" ht="36" x14ac:dyDescent="0.3">
      <c r="A309" s="64">
        <v>3</v>
      </c>
      <c r="B309" s="114" t="s">
        <v>887</v>
      </c>
      <c r="C309" s="115" t="s">
        <v>55</v>
      </c>
      <c r="D309" s="116" t="s">
        <v>212</v>
      </c>
      <c r="E309" s="116" t="s">
        <v>230</v>
      </c>
      <c r="F309" s="116">
        <v>52</v>
      </c>
      <c r="G309" s="71"/>
      <c r="H309" s="116">
        <v>1</v>
      </c>
      <c r="I309" s="116" t="s">
        <v>41</v>
      </c>
      <c r="J309" s="116" t="s">
        <v>82</v>
      </c>
      <c r="K309" s="117">
        <v>1973</v>
      </c>
      <c r="L309" s="85">
        <v>26700</v>
      </c>
      <c r="M309" s="118"/>
      <c r="N309" s="119"/>
      <c r="O309" s="119"/>
      <c r="P309" s="75" t="s">
        <v>601</v>
      </c>
      <c r="Q309" s="96" t="s">
        <v>888</v>
      </c>
      <c r="R309" s="54" t="s">
        <v>327</v>
      </c>
      <c r="S309" s="55" t="str">
        <f t="shared" si="61"/>
        <v>Cu</v>
      </c>
      <c r="T309" s="56">
        <v>3200</v>
      </c>
      <c r="U309" s="56">
        <v>0.49</v>
      </c>
      <c r="V309" s="56"/>
      <c r="W309" s="56">
        <v>0.66999999999999993</v>
      </c>
      <c r="X309" s="56">
        <v>1911</v>
      </c>
      <c r="Y309" s="56">
        <v>32</v>
      </c>
      <c r="Z309" s="56" t="s">
        <v>328</v>
      </c>
      <c r="AB309" s="57">
        <f t="shared" si="62"/>
        <v>0</v>
      </c>
      <c r="AC309" s="57">
        <f t="shared" si="63"/>
        <v>0</v>
      </c>
      <c r="AD309" s="57">
        <f t="shared" si="64"/>
        <v>0</v>
      </c>
      <c r="AE309" s="57">
        <f t="shared" si="65"/>
        <v>0</v>
      </c>
      <c r="AF309" s="58"/>
      <c r="AG309" s="58">
        <f t="shared" si="69"/>
        <v>0</v>
      </c>
      <c r="AH309" s="58">
        <f t="shared" si="70"/>
        <v>0</v>
      </c>
      <c r="AI309" s="58">
        <f t="shared" si="71"/>
        <v>0</v>
      </c>
    </row>
    <row r="310" spans="1:781" s="12" customFormat="1" ht="72" x14ac:dyDescent="0.3">
      <c r="A310" s="61">
        <v>2</v>
      </c>
      <c r="B310" s="114" t="s">
        <v>889</v>
      </c>
      <c r="C310" s="115" t="s">
        <v>55</v>
      </c>
      <c r="D310" s="116" t="s">
        <v>212</v>
      </c>
      <c r="E310" s="116" t="s">
        <v>364</v>
      </c>
      <c r="F310" s="116">
        <v>43</v>
      </c>
      <c r="G310" s="71">
        <v>500000</v>
      </c>
      <c r="H310" s="116">
        <v>1</v>
      </c>
      <c r="I310" s="116" t="s">
        <v>41</v>
      </c>
      <c r="J310" s="116" t="s">
        <v>82</v>
      </c>
      <c r="K310" s="117">
        <v>1973</v>
      </c>
      <c r="L310" s="134">
        <v>1973</v>
      </c>
      <c r="M310" s="118">
        <v>170000</v>
      </c>
      <c r="N310" s="119">
        <v>25</v>
      </c>
      <c r="O310" s="119"/>
      <c r="P310" s="75" t="s">
        <v>536</v>
      </c>
      <c r="Q310" s="96" t="s">
        <v>890</v>
      </c>
      <c r="R310" s="120"/>
      <c r="S310" s="55" t="str">
        <f t="shared" si="61"/>
        <v>Cu</v>
      </c>
      <c r="T310" s="121"/>
      <c r="U310" s="121"/>
      <c r="V310" s="121"/>
      <c r="W310" s="121"/>
      <c r="X310" s="121"/>
      <c r="Y310" s="121"/>
      <c r="Z310" s="121"/>
      <c r="AA310" s="122"/>
      <c r="AB310" s="57">
        <f t="shared" si="62"/>
        <v>8.9631577310135269E-2</v>
      </c>
      <c r="AC310" s="57">
        <f t="shared" si="63"/>
        <v>0.64102564102564108</v>
      </c>
      <c r="AD310" s="57">
        <f t="shared" si="64"/>
        <v>0</v>
      </c>
      <c r="AE310" s="57">
        <f t="shared" si="65"/>
        <v>0.73065721833577635</v>
      </c>
      <c r="AF310" s="58"/>
      <c r="AG310" s="58">
        <f t="shared" si="69"/>
        <v>0</v>
      </c>
      <c r="AH310" s="58">
        <f t="shared" si="70"/>
        <v>0.73065721833577635</v>
      </c>
      <c r="AI310" s="58">
        <f t="shared" si="71"/>
        <v>0</v>
      </c>
      <c r="AK310" s="123"/>
      <c r="AL310" s="123"/>
      <c r="AM310" s="123"/>
      <c r="AN310" s="123"/>
      <c r="AO310" s="123"/>
      <c r="AP310" s="123"/>
      <c r="AQ310" s="123"/>
      <c r="AR310" s="123"/>
      <c r="AS310" s="123"/>
      <c r="AT310" s="123"/>
      <c r="AU310" s="123"/>
      <c r="AV310" s="123"/>
      <c r="AW310" s="123"/>
      <c r="AX310" s="123"/>
      <c r="AY310" s="123"/>
      <c r="AZ310" s="123"/>
      <c r="BA310" s="123"/>
      <c r="BB310" s="123"/>
      <c r="BC310" s="123"/>
      <c r="BD310" s="123"/>
      <c r="BE310" s="123"/>
      <c r="BF310" s="123"/>
      <c r="BG310" s="123"/>
      <c r="BH310" s="123"/>
      <c r="BI310" s="123"/>
      <c r="BJ310" s="123"/>
      <c r="BK310" s="123"/>
      <c r="BL310" s="123"/>
      <c r="BM310" s="123"/>
      <c r="BN310" s="123"/>
      <c r="BO310" s="123"/>
      <c r="BP310" s="123"/>
      <c r="BQ310" s="123"/>
      <c r="BR310" s="123"/>
      <c r="BS310" s="123"/>
      <c r="BT310" s="123"/>
      <c r="BU310" s="123"/>
      <c r="BV310" s="123"/>
      <c r="BW310" s="123"/>
      <c r="BX310" s="123"/>
      <c r="BY310" s="123"/>
      <c r="BZ310" s="123"/>
      <c r="CA310" s="123"/>
      <c r="CB310" s="123"/>
      <c r="CC310" s="123"/>
      <c r="CD310" s="123"/>
      <c r="CE310" s="123"/>
      <c r="CF310" s="123"/>
      <c r="CG310" s="123"/>
      <c r="CH310" s="123"/>
      <c r="CI310" s="123"/>
      <c r="CJ310" s="123"/>
      <c r="CK310" s="123"/>
      <c r="CL310" s="123"/>
      <c r="CM310" s="123"/>
      <c r="CN310" s="123"/>
      <c r="CO310" s="123"/>
      <c r="CP310" s="123"/>
      <c r="CQ310" s="123"/>
      <c r="CR310" s="123"/>
      <c r="CS310" s="123"/>
      <c r="CT310" s="123"/>
      <c r="CU310" s="123"/>
      <c r="CV310" s="123"/>
      <c r="CW310" s="123"/>
      <c r="CX310" s="123"/>
      <c r="CY310" s="123"/>
      <c r="CZ310" s="123"/>
      <c r="DA310" s="123"/>
      <c r="DB310" s="123"/>
      <c r="DC310" s="123"/>
      <c r="DD310" s="123"/>
      <c r="DE310" s="123"/>
      <c r="DF310" s="123"/>
      <c r="DG310" s="123"/>
      <c r="DH310" s="123"/>
      <c r="DI310" s="123"/>
      <c r="DJ310" s="123"/>
      <c r="DK310" s="123"/>
      <c r="DL310" s="123"/>
      <c r="DM310" s="123"/>
      <c r="DN310" s="123"/>
      <c r="DO310" s="123"/>
      <c r="DP310" s="123"/>
      <c r="DQ310" s="123"/>
      <c r="DR310" s="123"/>
      <c r="DS310" s="123"/>
      <c r="DT310" s="123"/>
      <c r="DU310" s="123"/>
      <c r="DV310" s="123"/>
      <c r="DW310" s="123"/>
      <c r="DX310" s="123"/>
      <c r="DY310" s="123"/>
      <c r="DZ310" s="123"/>
      <c r="EA310" s="123"/>
      <c r="EB310" s="123"/>
      <c r="EC310" s="123"/>
      <c r="ED310" s="123"/>
      <c r="EE310" s="123"/>
      <c r="EF310" s="123"/>
      <c r="EG310" s="123"/>
      <c r="EH310" s="123"/>
      <c r="EI310" s="123"/>
      <c r="EJ310" s="123"/>
      <c r="EK310" s="123"/>
      <c r="EL310" s="123"/>
      <c r="EM310" s="123"/>
      <c r="EN310" s="123"/>
      <c r="EO310" s="123"/>
      <c r="EP310" s="123"/>
      <c r="EQ310" s="123"/>
      <c r="ER310" s="123"/>
      <c r="ES310" s="123"/>
      <c r="ET310" s="123"/>
      <c r="EU310" s="123"/>
      <c r="EV310" s="123"/>
      <c r="EW310" s="123"/>
      <c r="EX310" s="123"/>
      <c r="EY310" s="123"/>
      <c r="EZ310" s="123"/>
      <c r="FA310" s="123"/>
      <c r="FB310" s="123"/>
      <c r="FC310" s="123"/>
      <c r="FD310" s="123"/>
      <c r="FE310" s="123"/>
      <c r="FF310" s="123"/>
      <c r="FG310" s="123"/>
      <c r="FH310" s="123"/>
      <c r="FI310" s="123"/>
      <c r="FJ310" s="123"/>
      <c r="FK310" s="123"/>
      <c r="FL310" s="123"/>
      <c r="FM310" s="123"/>
      <c r="FN310" s="123"/>
      <c r="FO310" s="123"/>
      <c r="FP310" s="123"/>
      <c r="FQ310" s="123"/>
      <c r="FR310" s="123"/>
      <c r="FS310" s="123"/>
      <c r="FT310" s="123"/>
      <c r="FU310" s="123"/>
      <c r="FV310" s="123"/>
      <c r="FW310" s="123"/>
      <c r="FX310" s="123"/>
      <c r="FY310" s="123"/>
      <c r="FZ310" s="123"/>
      <c r="GA310" s="123"/>
      <c r="GB310" s="123"/>
      <c r="GC310" s="123"/>
      <c r="GD310" s="123"/>
      <c r="GE310" s="123"/>
      <c r="GF310" s="123"/>
      <c r="GG310" s="123"/>
      <c r="GH310" s="123"/>
      <c r="GI310" s="123"/>
      <c r="GJ310" s="123"/>
      <c r="GK310" s="123"/>
      <c r="GL310" s="123"/>
      <c r="GM310" s="123"/>
      <c r="GN310" s="123"/>
      <c r="GO310" s="123"/>
      <c r="GP310" s="123"/>
      <c r="GQ310" s="123"/>
      <c r="GR310" s="123"/>
      <c r="GS310" s="123"/>
      <c r="GT310" s="123"/>
      <c r="GU310" s="123"/>
      <c r="GV310" s="123"/>
      <c r="GW310" s="123"/>
      <c r="GX310" s="123"/>
      <c r="GY310" s="123"/>
      <c r="GZ310" s="123"/>
      <c r="HA310" s="123"/>
      <c r="HB310" s="123"/>
      <c r="HC310" s="123"/>
      <c r="HD310" s="123"/>
      <c r="HE310" s="123"/>
      <c r="HF310" s="123"/>
      <c r="HG310" s="123"/>
      <c r="HH310" s="123"/>
      <c r="HI310" s="123"/>
      <c r="HJ310" s="123"/>
      <c r="HK310" s="123"/>
      <c r="HL310" s="123"/>
      <c r="HM310" s="123"/>
      <c r="HN310" s="123"/>
      <c r="HO310" s="123"/>
      <c r="HP310" s="123"/>
      <c r="HQ310" s="123"/>
      <c r="HR310" s="123"/>
      <c r="HS310" s="123"/>
      <c r="HT310" s="123"/>
      <c r="HU310" s="123"/>
      <c r="HV310" s="123"/>
      <c r="HW310" s="123"/>
      <c r="HX310" s="123"/>
      <c r="HY310" s="123"/>
      <c r="HZ310" s="123"/>
      <c r="IA310" s="123"/>
      <c r="IB310" s="123"/>
      <c r="IC310" s="123"/>
      <c r="ID310" s="123"/>
      <c r="IE310" s="123"/>
      <c r="IF310" s="123"/>
      <c r="IG310" s="123"/>
      <c r="IH310" s="123"/>
      <c r="II310" s="123"/>
      <c r="IJ310" s="123"/>
      <c r="IK310" s="123"/>
      <c r="IL310" s="123"/>
      <c r="IM310" s="123"/>
      <c r="IN310" s="123"/>
      <c r="IO310" s="123"/>
      <c r="IP310" s="123"/>
      <c r="IQ310" s="123"/>
      <c r="IR310" s="123"/>
      <c r="IS310" s="123"/>
      <c r="IT310" s="123"/>
      <c r="IU310" s="123"/>
      <c r="IV310" s="123"/>
      <c r="IW310" s="123"/>
      <c r="IX310" s="123"/>
      <c r="IY310" s="123"/>
      <c r="IZ310" s="123"/>
      <c r="JA310" s="123"/>
      <c r="JB310" s="123"/>
      <c r="JC310" s="123"/>
      <c r="JD310" s="123"/>
      <c r="JE310" s="123"/>
      <c r="JF310" s="123"/>
      <c r="JG310" s="123"/>
      <c r="JH310" s="123"/>
      <c r="JI310" s="123"/>
      <c r="JJ310" s="123"/>
      <c r="JK310" s="123"/>
      <c r="JL310" s="123"/>
      <c r="JM310" s="123"/>
      <c r="JN310" s="123"/>
      <c r="JO310" s="123"/>
      <c r="JP310" s="123"/>
      <c r="JQ310" s="123"/>
      <c r="JR310" s="123"/>
      <c r="JS310" s="123"/>
      <c r="JT310" s="123"/>
      <c r="JU310" s="123"/>
      <c r="JV310" s="123"/>
      <c r="JW310" s="123"/>
      <c r="JX310" s="123"/>
      <c r="JY310" s="123"/>
      <c r="JZ310" s="123"/>
      <c r="KA310" s="123"/>
      <c r="KB310" s="123"/>
      <c r="KC310" s="123"/>
      <c r="KD310" s="123"/>
      <c r="KE310" s="123"/>
      <c r="KF310" s="123"/>
      <c r="KG310" s="123"/>
      <c r="KH310" s="123"/>
      <c r="KI310" s="123"/>
      <c r="KJ310" s="123"/>
      <c r="KK310" s="123"/>
      <c r="KL310" s="123"/>
      <c r="KM310" s="123"/>
      <c r="KN310" s="123"/>
      <c r="KO310" s="123"/>
      <c r="KP310" s="123"/>
      <c r="KQ310" s="123"/>
      <c r="KR310" s="123"/>
      <c r="KS310" s="123"/>
      <c r="KT310" s="123"/>
      <c r="KU310" s="123"/>
      <c r="KV310" s="123"/>
      <c r="KW310" s="123"/>
      <c r="KX310" s="123"/>
      <c r="KY310" s="123"/>
      <c r="KZ310" s="123"/>
      <c r="LA310" s="123"/>
      <c r="LB310" s="123"/>
      <c r="LC310" s="123"/>
      <c r="LD310" s="123"/>
      <c r="LE310" s="123"/>
      <c r="LF310" s="123"/>
      <c r="LG310" s="123"/>
      <c r="LH310" s="123"/>
      <c r="LI310" s="123"/>
      <c r="LJ310" s="123"/>
      <c r="LK310" s="123"/>
      <c r="LL310" s="123"/>
      <c r="LM310" s="123"/>
      <c r="LN310" s="123"/>
      <c r="LO310" s="123"/>
      <c r="LP310" s="123"/>
      <c r="LQ310" s="123"/>
      <c r="LR310" s="123"/>
      <c r="LS310" s="123"/>
      <c r="LT310" s="123"/>
      <c r="LU310" s="123"/>
      <c r="LV310" s="123"/>
      <c r="LW310" s="123"/>
      <c r="LX310" s="123"/>
      <c r="LY310" s="123"/>
      <c r="LZ310" s="123"/>
      <c r="MA310" s="123"/>
      <c r="MB310" s="123"/>
      <c r="MC310" s="123"/>
      <c r="MD310" s="123"/>
      <c r="ME310" s="123"/>
      <c r="MF310" s="123"/>
      <c r="MG310" s="123"/>
      <c r="MH310" s="123"/>
      <c r="MI310" s="123"/>
      <c r="MJ310" s="123"/>
      <c r="MK310" s="123"/>
      <c r="ML310" s="123"/>
      <c r="MM310" s="123"/>
      <c r="MN310" s="123"/>
      <c r="MO310" s="123"/>
      <c r="MP310" s="123"/>
      <c r="MQ310" s="123"/>
      <c r="MR310" s="123"/>
      <c r="MS310" s="123"/>
      <c r="MT310" s="123"/>
      <c r="MU310" s="123"/>
      <c r="MV310" s="123"/>
      <c r="MW310" s="123"/>
      <c r="MX310" s="123"/>
      <c r="MY310" s="123"/>
      <c r="MZ310" s="123"/>
      <c r="NA310" s="123"/>
      <c r="NB310" s="123"/>
      <c r="NC310" s="123"/>
      <c r="ND310" s="123"/>
      <c r="NE310" s="123"/>
      <c r="NF310" s="123"/>
      <c r="NG310" s="123"/>
      <c r="NH310" s="123"/>
      <c r="NI310" s="123"/>
      <c r="NJ310" s="123"/>
      <c r="NK310" s="123"/>
      <c r="NL310" s="123"/>
      <c r="NM310" s="123"/>
      <c r="NN310" s="123"/>
      <c r="NO310" s="123"/>
      <c r="NP310" s="123"/>
      <c r="NQ310" s="123"/>
      <c r="NR310" s="123"/>
      <c r="NS310" s="123"/>
      <c r="NT310" s="123"/>
      <c r="NU310" s="123"/>
      <c r="NV310" s="123"/>
      <c r="NW310" s="123"/>
      <c r="NX310" s="123"/>
      <c r="NY310" s="123"/>
      <c r="NZ310" s="123"/>
      <c r="OA310" s="123"/>
      <c r="OB310" s="123"/>
      <c r="OC310" s="123"/>
      <c r="OD310" s="123"/>
      <c r="OE310" s="123"/>
      <c r="OF310" s="123"/>
      <c r="OG310" s="123"/>
      <c r="OH310" s="123"/>
      <c r="OI310" s="123"/>
      <c r="OJ310" s="123"/>
      <c r="OK310" s="123"/>
      <c r="OL310" s="123"/>
      <c r="OM310" s="123"/>
      <c r="ON310" s="123"/>
      <c r="OO310" s="123"/>
      <c r="OP310" s="123"/>
      <c r="OQ310" s="123"/>
      <c r="OR310" s="123"/>
      <c r="OS310" s="123"/>
      <c r="OT310" s="123"/>
      <c r="OU310" s="123"/>
      <c r="OV310" s="123"/>
      <c r="OW310" s="123"/>
      <c r="OX310" s="123"/>
      <c r="OY310" s="123"/>
      <c r="OZ310" s="123"/>
      <c r="PA310" s="123"/>
      <c r="PB310" s="123"/>
      <c r="PC310" s="123"/>
      <c r="PD310" s="123"/>
      <c r="PE310" s="123"/>
      <c r="PF310" s="123"/>
      <c r="PG310" s="123"/>
      <c r="PH310" s="123"/>
      <c r="PI310" s="123"/>
      <c r="PJ310" s="123"/>
      <c r="PK310" s="123"/>
      <c r="PL310" s="123"/>
      <c r="PM310" s="123"/>
      <c r="PN310" s="123"/>
      <c r="PO310" s="123"/>
      <c r="PP310" s="123"/>
      <c r="PQ310" s="123"/>
      <c r="PR310" s="123"/>
      <c r="PS310" s="123"/>
      <c r="PT310" s="123"/>
      <c r="PU310" s="123"/>
      <c r="PV310" s="123"/>
      <c r="PW310" s="123"/>
      <c r="PX310" s="123"/>
      <c r="PY310" s="123"/>
      <c r="PZ310" s="123"/>
      <c r="QA310" s="123"/>
      <c r="QB310" s="123"/>
      <c r="QC310" s="123"/>
      <c r="QD310" s="123"/>
      <c r="QE310" s="123"/>
      <c r="QF310" s="123"/>
      <c r="QG310" s="123"/>
      <c r="QH310" s="123"/>
      <c r="QI310" s="123"/>
      <c r="QJ310" s="123"/>
      <c r="QK310" s="123"/>
      <c r="QL310" s="123"/>
      <c r="QM310" s="123"/>
      <c r="QN310" s="123"/>
      <c r="QO310" s="123"/>
      <c r="QP310" s="123"/>
      <c r="QQ310" s="123"/>
      <c r="QR310" s="123"/>
      <c r="QS310" s="123"/>
      <c r="QT310" s="123"/>
      <c r="QU310" s="123"/>
      <c r="QV310" s="123"/>
      <c r="QW310" s="123"/>
      <c r="QX310" s="123"/>
      <c r="QY310" s="123"/>
      <c r="QZ310" s="123"/>
      <c r="RA310" s="123"/>
      <c r="RB310" s="123"/>
      <c r="RC310" s="123"/>
      <c r="RD310" s="123"/>
      <c r="RE310" s="123"/>
      <c r="RF310" s="123"/>
      <c r="RG310" s="123"/>
      <c r="RH310" s="123"/>
      <c r="RI310" s="123"/>
      <c r="RJ310" s="123"/>
      <c r="RK310" s="123"/>
      <c r="RL310" s="123"/>
      <c r="RM310" s="123"/>
      <c r="RN310" s="123"/>
      <c r="RO310" s="123"/>
      <c r="RP310" s="123"/>
      <c r="RQ310" s="123"/>
      <c r="RR310" s="123"/>
      <c r="RS310" s="123"/>
      <c r="RT310" s="123"/>
      <c r="RU310" s="123"/>
      <c r="RV310" s="123"/>
      <c r="RW310" s="123"/>
      <c r="RX310" s="123"/>
      <c r="RY310" s="123"/>
      <c r="RZ310" s="123"/>
      <c r="SA310" s="123"/>
      <c r="SB310" s="123"/>
      <c r="SC310" s="123"/>
      <c r="SD310" s="123"/>
      <c r="SE310" s="123"/>
      <c r="SF310" s="123"/>
      <c r="SG310" s="123"/>
      <c r="SH310" s="123"/>
      <c r="SI310" s="123"/>
      <c r="SJ310" s="123"/>
      <c r="SK310" s="123"/>
      <c r="SL310" s="123"/>
      <c r="SM310" s="123"/>
      <c r="SN310" s="123"/>
      <c r="SO310" s="123"/>
      <c r="SP310" s="123"/>
      <c r="SQ310" s="123"/>
      <c r="SR310" s="123"/>
      <c r="SS310" s="123"/>
      <c r="ST310" s="123"/>
      <c r="SU310" s="123"/>
      <c r="SV310" s="123"/>
      <c r="SW310" s="123"/>
      <c r="SX310" s="123"/>
      <c r="SY310" s="123"/>
      <c r="SZ310" s="123"/>
      <c r="TA310" s="123"/>
      <c r="TB310" s="123"/>
      <c r="TC310" s="123"/>
      <c r="TD310" s="123"/>
      <c r="TE310" s="123"/>
      <c r="TF310" s="123"/>
      <c r="TG310" s="123"/>
      <c r="TH310" s="123"/>
      <c r="TI310" s="123"/>
      <c r="TJ310" s="123"/>
      <c r="TK310" s="123"/>
      <c r="TL310" s="123"/>
      <c r="TM310" s="123"/>
      <c r="TN310" s="123"/>
      <c r="TO310" s="123"/>
      <c r="TP310" s="123"/>
      <c r="TQ310" s="123"/>
      <c r="TR310" s="123"/>
      <c r="TS310" s="123"/>
      <c r="TT310" s="123"/>
      <c r="TU310" s="123"/>
      <c r="TV310" s="123"/>
      <c r="TW310" s="123"/>
      <c r="TX310" s="123"/>
      <c r="TY310" s="123"/>
      <c r="TZ310" s="123"/>
      <c r="UA310" s="123"/>
      <c r="UB310" s="123"/>
      <c r="UC310" s="123"/>
      <c r="UD310" s="123"/>
      <c r="UE310" s="123"/>
      <c r="UF310" s="123"/>
      <c r="UG310" s="123"/>
      <c r="UH310" s="123"/>
      <c r="UI310" s="123"/>
      <c r="UJ310" s="123"/>
      <c r="UK310" s="123"/>
      <c r="UL310" s="123"/>
      <c r="UM310" s="123"/>
      <c r="UN310" s="123"/>
      <c r="UO310" s="123"/>
      <c r="UP310" s="123"/>
      <c r="UQ310" s="123"/>
      <c r="UR310" s="123"/>
      <c r="US310" s="123"/>
      <c r="UT310" s="123"/>
      <c r="UU310" s="123"/>
      <c r="UV310" s="123"/>
      <c r="UW310" s="123"/>
      <c r="UX310" s="123"/>
      <c r="UY310" s="123"/>
      <c r="UZ310" s="123"/>
      <c r="VA310" s="123"/>
      <c r="VB310" s="123"/>
      <c r="VC310" s="123"/>
      <c r="VD310" s="123"/>
      <c r="VE310" s="123"/>
      <c r="VF310" s="123"/>
      <c r="VG310" s="123"/>
      <c r="VH310" s="123"/>
      <c r="VI310" s="123"/>
      <c r="VJ310" s="123"/>
      <c r="VK310" s="123"/>
      <c r="VL310" s="123"/>
      <c r="VM310" s="123"/>
      <c r="VN310" s="123"/>
      <c r="VO310" s="123"/>
      <c r="VP310" s="123"/>
      <c r="VQ310" s="123"/>
      <c r="VR310" s="123"/>
      <c r="VS310" s="123"/>
      <c r="VT310" s="123"/>
      <c r="VU310" s="123"/>
      <c r="VV310" s="123"/>
      <c r="VW310" s="123"/>
      <c r="VX310" s="123"/>
      <c r="VY310" s="123"/>
      <c r="VZ310" s="123"/>
      <c r="WA310" s="123"/>
      <c r="WB310" s="123"/>
      <c r="WC310" s="123"/>
      <c r="WD310" s="123"/>
      <c r="WE310" s="123"/>
      <c r="WF310" s="123"/>
      <c r="WG310" s="123"/>
      <c r="WH310" s="123"/>
      <c r="WI310" s="123"/>
      <c r="WJ310" s="123"/>
      <c r="WK310" s="123"/>
      <c r="WL310" s="123"/>
      <c r="WM310" s="123"/>
      <c r="WN310" s="123"/>
      <c r="WO310" s="123"/>
      <c r="WP310" s="123"/>
      <c r="WQ310" s="123"/>
      <c r="WR310" s="123"/>
      <c r="WS310" s="123"/>
      <c r="WT310" s="123"/>
      <c r="WU310" s="123"/>
      <c r="WV310" s="123"/>
      <c r="WW310" s="123"/>
      <c r="WX310" s="123"/>
      <c r="WY310" s="123"/>
      <c r="WZ310" s="123"/>
      <c r="XA310" s="123"/>
      <c r="XB310" s="123"/>
      <c r="XC310" s="123"/>
      <c r="XD310" s="123"/>
      <c r="XE310" s="123"/>
      <c r="XF310" s="123"/>
      <c r="XG310" s="123"/>
      <c r="XH310" s="123"/>
      <c r="XI310" s="123"/>
      <c r="XJ310" s="123"/>
      <c r="XK310" s="123"/>
      <c r="XL310" s="123"/>
      <c r="XM310" s="123"/>
      <c r="XN310" s="123"/>
      <c r="XO310" s="123"/>
      <c r="XP310" s="123"/>
      <c r="XQ310" s="123"/>
      <c r="XR310" s="123"/>
      <c r="XS310" s="123"/>
      <c r="XT310" s="123"/>
      <c r="XU310" s="123"/>
      <c r="XV310" s="123"/>
      <c r="XW310" s="123"/>
      <c r="XX310" s="123"/>
      <c r="XY310" s="123"/>
      <c r="XZ310" s="123"/>
      <c r="YA310" s="123"/>
      <c r="YB310" s="123"/>
      <c r="YC310" s="123"/>
      <c r="YD310" s="123"/>
      <c r="YE310" s="123"/>
      <c r="YF310" s="123"/>
      <c r="YG310" s="123"/>
      <c r="YH310" s="123"/>
      <c r="YI310" s="123"/>
      <c r="YJ310" s="123"/>
      <c r="YK310" s="123"/>
      <c r="YL310" s="123"/>
      <c r="YM310" s="123"/>
      <c r="YN310" s="123"/>
      <c r="YO310" s="123"/>
      <c r="YP310" s="123"/>
      <c r="YQ310" s="123"/>
      <c r="YR310" s="123"/>
      <c r="YS310" s="123"/>
      <c r="YT310" s="123"/>
      <c r="YU310" s="123"/>
      <c r="YV310" s="123"/>
      <c r="YW310" s="123"/>
      <c r="YX310" s="123"/>
      <c r="YY310" s="123"/>
      <c r="YZ310" s="123"/>
      <c r="ZA310" s="123"/>
      <c r="ZB310" s="123"/>
      <c r="ZC310" s="123"/>
      <c r="ZD310" s="123"/>
      <c r="ZE310" s="123"/>
      <c r="ZF310" s="123"/>
      <c r="ZG310" s="123"/>
      <c r="ZH310" s="123"/>
      <c r="ZI310" s="123"/>
      <c r="ZJ310" s="123"/>
      <c r="ZK310" s="123"/>
      <c r="ZL310" s="123"/>
      <c r="ZM310" s="123"/>
      <c r="ZN310" s="123"/>
      <c r="ZO310" s="123"/>
      <c r="ZP310" s="123"/>
      <c r="ZQ310" s="123"/>
      <c r="ZR310" s="123"/>
      <c r="ZS310" s="123"/>
      <c r="ZT310" s="123"/>
      <c r="ZU310" s="123"/>
      <c r="ZV310" s="123"/>
      <c r="ZW310" s="123"/>
      <c r="ZX310" s="123"/>
      <c r="ZY310" s="123"/>
      <c r="ZZ310" s="123"/>
      <c r="AAA310" s="123"/>
      <c r="AAB310" s="123"/>
      <c r="AAC310" s="123"/>
      <c r="AAD310" s="123"/>
      <c r="AAE310" s="123"/>
      <c r="AAF310" s="123"/>
      <c r="AAG310" s="123"/>
      <c r="AAH310" s="123"/>
      <c r="AAI310" s="123"/>
      <c r="AAJ310" s="123"/>
      <c r="AAK310" s="123"/>
      <c r="AAL310" s="123"/>
      <c r="AAM310" s="123"/>
      <c r="AAN310" s="123"/>
      <c r="AAO310" s="123"/>
      <c r="AAP310" s="123"/>
      <c r="AAQ310" s="123"/>
      <c r="AAR310" s="123"/>
      <c r="AAS310" s="123"/>
      <c r="AAT310" s="123"/>
      <c r="AAU310" s="123"/>
      <c r="AAV310" s="123"/>
      <c r="AAW310" s="123"/>
      <c r="AAX310" s="123"/>
      <c r="AAY310" s="123"/>
      <c r="AAZ310" s="123"/>
      <c r="ABA310" s="123"/>
      <c r="ABB310" s="123"/>
      <c r="ABC310" s="123"/>
      <c r="ABD310" s="123"/>
      <c r="ABE310" s="123"/>
      <c r="ABF310" s="123"/>
      <c r="ABG310" s="123"/>
      <c r="ABH310" s="123"/>
      <c r="ABI310" s="123"/>
      <c r="ABJ310" s="123"/>
      <c r="ABK310" s="123"/>
      <c r="ABL310" s="123"/>
      <c r="ABM310" s="123"/>
      <c r="ABN310" s="123"/>
      <c r="ABO310" s="123"/>
      <c r="ABP310" s="123"/>
      <c r="ABQ310" s="123"/>
      <c r="ABR310" s="123"/>
      <c r="ABS310" s="123"/>
      <c r="ABT310" s="123"/>
      <c r="ABU310" s="123"/>
      <c r="ABV310" s="123"/>
      <c r="ABW310" s="123"/>
      <c r="ABX310" s="123"/>
      <c r="ABY310" s="123"/>
      <c r="ABZ310" s="123"/>
      <c r="ACA310" s="123"/>
      <c r="ACB310" s="123"/>
      <c r="ACC310" s="123"/>
      <c r="ACD310" s="123"/>
      <c r="ACE310" s="123"/>
      <c r="ACF310" s="123"/>
      <c r="ACG310" s="123"/>
      <c r="ACH310" s="123"/>
      <c r="ACI310" s="123"/>
      <c r="ACJ310" s="123"/>
      <c r="ACK310" s="123"/>
      <c r="ACL310" s="123"/>
      <c r="ACM310" s="123"/>
      <c r="ACN310" s="123"/>
      <c r="ACO310" s="123"/>
      <c r="ACP310" s="123"/>
      <c r="ACQ310" s="123"/>
      <c r="ACR310" s="123"/>
      <c r="ACS310" s="123"/>
      <c r="ACT310" s="123"/>
      <c r="ACU310" s="123"/>
      <c r="ACV310" s="123"/>
      <c r="ACW310" s="123"/>
      <c r="ACX310" s="123"/>
      <c r="ACY310" s="123"/>
      <c r="ACZ310" s="123"/>
      <c r="ADA310" s="123"/>
    </row>
    <row r="311" spans="1:781" ht="24" x14ac:dyDescent="0.3">
      <c r="A311" s="64">
        <v>3</v>
      </c>
      <c r="B311" s="114" t="s">
        <v>891</v>
      </c>
      <c r="C311" s="115" t="s">
        <v>55</v>
      </c>
      <c r="D311" s="116" t="s">
        <v>212</v>
      </c>
      <c r="E311" s="116" t="s">
        <v>230</v>
      </c>
      <c r="F311" s="116">
        <v>21</v>
      </c>
      <c r="G311" s="71"/>
      <c r="H311" s="116">
        <v>1</v>
      </c>
      <c r="I311" s="116" t="s">
        <v>41</v>
      </c>
      <c r="J311" s="116" t="s">
        <v>56</v>
      </c>
      <c r="K311" s="117">
        <v>1973</v>
      </c>
      <c r="L311" s="134">
        <v>1973</v>
      </c>
      <c r="M311" s="118"/>
      <c r="N311" s="119"/>
      <c r="O311" s="119"/>
      <c r="P311" s="75" t="s">
        <v>601</v>
      </c>
      <c r="Q311" s="96" t="s">
        <v>892</v>
      </c>
      <c r="R311" s="54"/>
      <c r="S311" s="55" t="str">
        <f t="shared" si="61"/>
        <v>Cu</v>
      </c>
      <c r="T311" s="56"/>
      <c r="U311" s="56"/>
      <c r="V311" s="56"/>
      <c r="W311" s="56"/>
      <c r="X311" s="56"/>
      <c r="Y311" s="56"/>
      <c r="Z311" s="56"/>
      <c r="AA311" s="12"/>
      <c r="AB311" s="57">
        <f t="shared" si="62"/>
        <v>0</v>
      </c>
      <c r="AC311" s="57">
        <f t="shared" si="63"/>
        <v>0</v>
      </c>
      <c r="AD311" s="57">
        <f t="shared" si="64"/>
        <v>0</v>
      </c>
      <c r="AE311" s="57">
        <f t="shared" si="65"/>
        <v>0</v>
      </c>
      <c r="AF311" s="58"/>
      <c r="AG311" s="58">
        <f t="shared" si="69"/>
        <v>0</v>
      </c>
      <c r="AH311" s="58">
        <f t="shared" si="70"/>
        <v>0</v>
      </c>
      <c r="AI311" s="58">
        <f t="shared" si="71"/>
        <v>0</v>
      </c>
    </row>
    <row r="312" spans="1:781" ht="36" x14ac:dyDescent="0.3">
      <c r="A312" s="64">
        <v>3</v>
      </c>
      <c r="B312" s="114" t="s">
        <v>893</v>
      </c>
      <c r="C312" s="115" t="s">
        <v>55</v>
      </c>
      <c r="D312" s="116" t="s">
        <v>212</v>
      </c>
      <c r="E312" s="116" t="s">
        <v>230</v>
      </c>
      <c r="F312" s="116">
        <v>52</v>
      </c>
      <c r="G312" s="71"/>
      <c r="H312" s="116">
        <v>1</v>
      </c>
      <c r="I312" s="116" t="s">
        <v>41</v>
      </c>
      <c r="J312" s="116" t="s">
        <v>82</v>
      </c>
      <c r="K312" s="117">
        <v>1972</v>
      </c>
      <c r="L312" s="85">
        <v>26635</v>
      </c>
      <c r="M312" s="118"/>
      <c r="N312" s="119"/>
      <c r="O312" s="119"/>
      <c r="P312" s="75" t="s">
        <v>601</v>
      </c>
      <c r="Q312" s="96" t="s">
        <v>894</v>
      </c>
      <c r="R312" s="54" t="s">
        <v>327</v>
      </c>
      <c r="S312" s="55" t="str">
        <f t="shared" si="61"/>
        <v>Cu</v>
      </c>
      <c r="T312" s="56">
        <v>3200</v>
      </c>
      <c r="U312" s="56">
        <v>0.49</v>
      </c>
      <c r="V312" s="56"/>
      <c r="W312" s="56">
        <v>0.66999999999999993</v>
      </c>
      <c r="X312" s="56">
        <v>1911</v>
      </c>
      <c r="Y312" s="56">
        <v>30</v>
      </c>
      <c r="Z312" s="56" t="s">
        <v>328</v>
      </c>
      <c r="AA312" s="12"/>
      <c r="AB312" s="57">
        <f t="shared" si="62"/>
        <v>0</v>
      </c>
      <c r="AC312" s="57">
        <f t="shared" si="63"/>
        <v>0</v>
      </c>
      <c r="AD312" s="57">
        <f t="shared" si="64"/>
        <v>0</v>
      </c>
      <c r="AE312" s="57">
        <f t="shared" si="65"/>
        <v>0</v>
      </c>
      <c r="AF312" s="58"/>
      <c r="AG312" s="58">
        <f t="shared" si="69"/>
        <v>0</v>
      </c>
      <c r="AH312" s="58">
        <f t="shared" si="70"/>
        <v>0</v>
      </c>
      <c r="AI312" s="58">
        <f t="shared" si="71"/>
        <v>0</v>
      </c>
    </row>
    <row r="313" spans="1:781" ht="24" x14ac:dyDescent="0.3">
      <c r="A313" s="61">
        <v>2</v>
      </c>
      <c r="B313" s="114" t="s">
        <v>895</v>
      </c>
      <c r="C313" s="115" t="s">
        <v>896</v>
      </c>
      <c r="D313" s="116" t="s">
        <v>212</v>
      </c>
      <c r="E313" s="116" t="s">
        <v>252</v>
      </c>
      <c r="F313" s="116">
        <v>25</v>
      </c>
      <c r="G313" s="71">
        <v>1080000</v>
      </c>
      <c r="H313" s="116">
        <v>1</v>
      </c>
      <c r="I313" s="116" t="s">
        <v>41</v>
      </c>
      <c r="J313" s="116" t="s">
        <v>56</v>
      </c>
      <c r="K313" s="117">
        <v>1972</v>
      </c>
      <c r="L313" s="85">
        <v>26592</v>
      </c>
      <c r="M313" s="118">
        <v>70000</v>
      </c>
      <c r="N313" s="119"/>
      <c r="O313" s="119">
        <v>1</v>
      </c>
      <c r="P313" s="75" t="s">
        <v>897</v>
      </c>
      <c r="Q313" s="96" t="s">
        <v>898</v>
      </c>
      <c r="R313" s="54"/>
      <c r="S313" s="55" t="str">
        <f t="shared" si="61"/>
        <v>Zn, Pb, Cu</v>
      </c>
      <c r="T313" s="56"/>
      <c r="U313" s="56"/>
      <c r="V313" s="56"/>
      <c r="W313" s="56"/>
      <c r="X313" s="56"/>
      <c r="Y313" s="56"/>
      <c r="Z313" s="56"/>
      <c r="AA313" s="12"/>
      <c r="AB313" s="57"/>
      <c r="AC313" s="57"/>
      <c r="AD313" s="57"/>
      <c r="AE313" s="57"/>
      <c r="AF313" s="58"/>
      <c r="AG313" s="58"/>
      <c r="AH313" s="58"/>
      <c r="AI313" s="58"/>
    </row>
    <row r="314" spans="1:781" ht="24" x14ac:dyDescent="0.3">
      <c r="A314" s="59">
        <v>1</v>
      </c>
      <c r="B314" s="114" t="s">
        <v>899</v>
      </c>
      <c r="C314" s="115" t="s">
        <v>65</v>
      </c>
      <c r="D314" s="116" t="s">
        <v>212</v>
      </c>
      <c r="E314" s="116" t="s">
        <v>434</v>
      </c>
      <c r="F314" s="116">
        <v>16</v>
      </c>
      <c r="G314" s="71">
        <v>500000</v>
      </c>
      <c r="H314" s="116">
        <v>1</v>
      </c>
      <c r="I314" s="116" t="s">
        <v>41</v>
      </c>
      <c r="J314" s="116" t="s">
        <v>56</v>
      </c>
      <c r="K314" s="117">
        <v>1972</v>
      </c>
      <c r="L314" s="85">
        <v>26355</v>
      </c>
      <c r="M314" s="118">
        <v>500000</v>
      </c>
      <c r="N314" s="119">
        <v>64.400000000000006</v>
      </c>
      <c r="O314" s="119">
        <v>125</v>
      </c>
      <c r="P314" s="75" t="s">
        <v>900</v>
      </c>
      <c r="Q314" s="96" t="s">
        <v>901</v>
      </c>
      <c r="R314" s="120" t="s">
        <v>432</v>
      </c>
      <c r="S314" s="55" t="str">
        <f t="shared" si="61"/>
        <v>Coal</v>
      </c>
      <c r="T314" s="121"/>
      <c r="U314" s="121"/>
      <c r="V314" s="121"/>
      <c r="W314" s="121"/>
      <c r="X314" s="121"/>
      <c r="Y314" s="121"/>
      <c r="Z314" s="121"/>
      <c r="AA314" s="122"/>
      <c r="AB314" s="57">
        <f>M314/1896653</f>
        <v>0.2636222862062802</v>
      </c>
      <c r="AC314" s="57">
        <f>N314/39</f>
        <v>1.6512820512820514</v>
      </c>
      <c r="AD314" s="57">
        <f>O314/14</f>
        <v>8.9285714285714288</v>
      </c>
      <c r="AE314" s="57">
        <f>SUM(AB314:AD314)</f>
        <v>10.843475766059761</v>
      </c>
      <c r="AF314" s="58"/>
      <c r="AG314" s="58">
        <f>IF(A314=1,AE314,0)</f>
        <v>10.843475766059761</v>
      </c>
      <c r="AH314" s="58">
        <f>IF(A314=2,AE314,0)</f>
        <v>0</v>
      </c>
      <c r="AI314" s="58">
        <f>IF(A314=3,AE314,0)</f>
        <v>0</v>
      </c>
      <c r="AK314" s="123"/>
      <c r="AL314" s="123"/>
      <c r="AM314" s="123"/>
      <c r="AN314" s="123"/>
      <c r="AO314" s="123"/>
      <c r="AP314" s="123"/>
      <c r="AQ314" s="123"/>
      <c r="AR314" s="123"/>
      <c r="AS314" s="123"/>
      <c r="AT314" s="123"/>
      <c r="AU314" s="123"/>
      <c r="AV314" s="123"/>
      <c r="AW314" s="123"/>
      <c r="AX314" s="123"/>
      <c r="AY314" s="123"/>
      <c r="AZ314" s="123"/>
      <c r="BA314" s="123"/>
      <c r="BB314" s="123"/>
      <c r="BC314" s="123"/>
      <c r="BD314" s="123"/>
      <c r="BE314" s="123"/>
      <c r="BF314" s="123"/>
      <c r="BG314" s="123"/>
      <c r="BH314" s="123"/>
      <c r="BI314" s="123"/>
      <c r="BJ314" s="123"/>
      <c r="BK314" s="123"/>
      <c r="BL314" s="123"/>
      <c r="BM314" s="123"/>
      <c r="BN314" s="123"/>
      <c r="BO314" s="123"/>
      <c r="BP314" s="123"/>
      <c r="BQ314" s="123"/>
      <c r="BR314" s="123"/>
      <c r="BS314" s="123"/>
      <c r="BT314" s="123"/>
      <c r="BU314" s="123"/>
      <c r="BV314" s="123"/>
      <c r="BW314" s="123"/>
      <c r="BX314" s="123"/>
      <c r="BY314" s="123"/>
      <c r="BZ314" s="123"/>
      <c r="CA314" s="123"/>
      <c r="CB314" s="123"/>
      <c r="CC314" s="123"/>
      <c r="CD314" s="123"/>
      <c r="CE314" s="123"/>
      <c r="CF314" s="123"/>
      <c r="CG314" s="123"/>
      <c r="CH314" s="123"/>
      <c r="CI314" s="123"/>
      <c r="CJ314" s="123"/>
      <c r="CK314" s="123"/>
      <c r="CL314" s="123"/>
      <c r="CM314" s="123"/>
      <c r="CN314" s="123"/>
      <c r="CO314" s="123"/>
      <c r="CP314" s="123"/>
      <c r="CQ314" s="123"/>
      <c r="CR314" s="123"/>
      <c r="CS314" s="123"/>
      <c r="CT314" s="123"/>
      <c r="CU314" s="123"/>
      <c r="CV314" s="123"/>
      <c r="CW314" s="123"/>
      <c r="CX314" s="123"/>
      <c r="CY314" s="123"/>
      <c r="CZ314" s="123"/>
      <c r="DA314" s="123"/>
      <c r="DB314" s="123"/>
      <c r="DC314" s="123"/>
      <c r="DD314" s="123"/>
      <c r="DE314" s="123"/>
      <c r="DF314" s="123"/>
      <c r="DG314" s="123"/>
      <c r="DH314" s="123"/>
      <c r="DI314" s="123"/>
      <c r="DJ314" s="123"/>
      <c r="DK314" s="123"/>
      <c r="DL314" s="123"/>
      <c r="DM314" s="123"/>
      <c r="DN314" s="123"/>
      <c r="DO314" s="123"/>
      <c r="DP314" s="123"/>
      <c r="DQ314" s="123"/>
      <c r="DR314" s="123"/>
      <c r="DS314" s="123"/>
      <c r="DT314" s="123"/>
      <c r="DU314" s="123"/>
      <c r="DV314" s="123"/>
      <c r="DW314" s="123"/>
      <c r="DX314" s="123"/>
      <c r="DY314" s="123"/>
      <c r="DZ314" s="123"/>
      <c r="EA314" s="123"/>
      <c r="EB314" s="123"/>
      <c r="EC314" s="123"/>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c r="IK314"/>
      <c r="IL314"/>
      <c r="IM314"/>
      <c r="IN314"/>
      <c r="IO314"/>
      <c r="IP314"/>
      <c r="IQ314"/>
      <c r="IR314"/>
      <c r="IS314"/>
      <c r="IT314"/>
      <c r="IU314"/>
      <c r="IV314"/>
      <c r="IW314"/>
      <c r="IX314"/>
      <c r="IY314"/>
      <c r="IZ314"/>
      <c r="JA314"/>
      <c r="JB314"/>
      <c r="JC314"/>
      <c r="JD314"/>
      <c r="JE314"/>
      <c r="JF314"/>
      <c r="JG314"/>
      <c r="JH314"/>
      <c r="JI314"/>
      <c r="JJ314"/>
      <c r="JK314"/>
      <c r="JL314"/>
      <c r="JM314"/>
      <c r="JN314"/>
      <c r="JO314"/>
      <c r="JP314"/>
      <c r="JQ314"/>
      <c r="JR314"/>
      <c r="JS314"/>
      <c r="JT314"/>
      <c r="JU314"/>
      <c r="JV314"/>
      <c r="JW314"/>
      <c r="JX314"/>
      <c r="JY314"/>
      <c r="JZ314"/>
      <c r="KA314"/>
      <c r="KB314"/>
      <c r="KC314"/>
      <c r="KD314"/>
      <c r="KE314"/>
      <c r="KF314"/>
      <c r="KG314"/>
      <c r="KH314"/>
      <c r="KI314"/>
      <c r="KJ314"/>
      <c r="KK314"/>
      <c r="KL314"/>
      <c r="KM314"/>
      <c r="KN314"/>
      <c r="KO314"/>
      <c r="KP314"/>
      <c r="KQ314"/>
      <c r="KR314"/>
      <c r="KS314"/>
      <c r="KT314"/>
      <c r="KU314"/>
      <c r="KV314"/>
      <c r="KW314"/>
      <c r="KX314"/>
      <c r="KY314"/>
      <c r="KZ314"/>
      <c r="LA314"/>
      <c r="LB314"/>
      <c r="LC314"/>
      <c r="LD314"/>
      <c r="LE314"/>
      <c r="LF314"/>
      <c r="LG314"/>
      <c r="LH314"/>
      <c r="LI314"/>
      <c r="LJ314"/>
      <c r="LK314"/>
      <c r="LL314"/>
      <c r="LM314"/>
      <c r="LN314"/>
      <c r="LO314"/>
      <c r="LP314"/>
      <c r="LQ314"/>
      <c r="LR314"/>
      <c r="LS314"/>
      <c r="LT314"/>
      <c r="LU314"/>
      <c r="LV314"/>
      <c r="LW314"/>
      <c r="LX314"/>
      <c r="LY314"/>
      <c r="LZ314"/>
      <c r="MA314"/>
      <c r="MB314"/>
      <c r="MC314"/>
      <c r="MD314"/>
      <c r="ME314"/>
      <c r="MF314"/>
      <c r="MG314"/>
      <c r="MH314"/>
      <c r="MI314"/>
      <c r="MJ314"/>
      <c r="MK314"/>
      <c r="ML314"/>
      <c r="MM314"/>
      <c r="MN314"/>
      <c r="MO314"/>
      <c r="MP314"/>
      <c r="MQ314"/>
      <c r="MR314"/>
      <c r="MS314"/>
      <c r="MT314"/>
      <c r="MU314"/>
      <c r="MV314"/>
      <c r="MW314"/>
      <c r="MX314"/>
      <c r="MY314"/>
      <c r="MZ314"/>
      <c r="NA314"/>
      <c r="NB314"/>
      <c r="NC314"/>
      <c r="ND314"/>
      <c r="NE314"/>
      <c r="NF314"/>
      <c r="NG314"/>
      <c r="NH314"/>
      <c r="NI314"/>
      <c r="NJ314"/>
      <c r="NK314"/>
      <c r="NL314"/>
      <c r="NM314"/>
      <c r="NN314"/>
      <c r="NO314"/>
      <c r="NP314"/>
      <c r="NQ314"/>
      <c r="NR314"/>
      <c r="NS314"/>
      <c r="NT314"/>
      <c r="NU314"/>
      <c r="NV314"/>
      <c r="NW314"/>
      <c r="NX314"/>
      <c r="NY314"/>
      <c r="NZ314"/>
      <c r="OA314"/>
      <c r="OB314"/>
      <c r="OC314"/>
      <c r="OD314"/>
      <c r="OE314"/>
      <c r="OF314"/>
      <c r="OG314"/>
      <c r="OH314"/>
      <c r="OI314"/>
      <c r="OJ314"/>
      <c r="OK314"/>
      <c r="OL314"/>
      <c r="OM314"/>
      <c r="ON314"/>
      <c r="OO314"/>
      <c r="OP314"/>
      <c r="OQ314"/>
      <c r="OR314"/>
      <c r="OS314"/>
      <c r="OT314"/>
      <c r="OU314"/>
      <c r="OV314"/>
      <c r="OW314"/>
      <c r="OX314"/>
      <c r="OY314"/>
      <c r="OZ314"/>
      <c r="PA314"/>
      <c r="PB314"/>
      <c r="PC314"/>
      <c r="PD314"/>
      <c r="PE314"/>
      <c r="PF314"/>
      <c r="PG314"/>
      <c r="PH314"/>
      <c r="PI314"/>
      <c r="PJ314"/>
      <c r="PK314"/>
      <c r="PL314"/>
      <c r="PM314"/>
      <c r="PN314"/>
      <c r="PO314"/>
      <c r="PP314"/>
      <c r="PQ314"/>
      <c r="PR314"/>
      <c r="PS314"/>
      <c r="PT314"/>
      <c r="PU314"/>
      <c r="PV314"/>
      <c r="PW314"/>
      <c r="PX314"/>
      <c r="PY314"/>
      <c r="PZ314"/>
      <c r="QA314"/>
      <c r="QB314"/>
      <c r="QC314"/>
      <c r="QD314"/>
      <c r="QE314"/>
      <c r="QF314"/>
      <c r="QG314"/>
      <c r="QH314"/>
      <c r="QI314"/>
      <c r="QJ314"/>
      <c r="QK314"/>
      <c r="QL314"/>
      <c r="QM314"/>
      <c r="QN314"/>
      <c r="QO314"/>
      <c r="QP314"/>
      <c r="QQ314"/>
      <c r="QR314"/>
      <c r="QS314"/>
      <c r="QT314"/>
      <c r="QU314"/>
      <c r="QV314"/>
      <c r="QW314"/>
      <c r="QX314"/>
      <c r="QY314"/>
      <c r="QZ314"/>
      <c r="RA314"/>
      <c r="RB314"/>
      <c r="RC314"/>
      <c r="RD314"/>
      <c r="RE314"/>
      <c r="RF314"/>
      <c r="RG314"/>
      <c r="RH314"/>
      <c r="RI314"/>
      <c r="RJ314"/>
      <c r="RK314"/>
      <c r="RL314"/>
      <c r="RM314"/>
      <c r="RN314"/>
      <c r="RO314"/>
      <c r="RP314"/>
      <c r="RQ314"/>
      <c r="RR314"/>
      <c r="RS314"/>
      <c r="RT314"/>
      <c r="RU314"/>
      <c r="RV314"/>
      <c r="RW314"/>
      <c r="RX314"/>
      <c r="RY314"/>
      <c r="RZ314"/>
      <c r="SA314"/>
      <c r="SB314"/>
      <c r="SC314"/>
      <c r="SD314"/>
      <c r="SE314"/>
      <c r="SF314"/>
      <c r="SG314"/>
      <c r="SH314"/>
      <c r="SI314"/>
      <c r="SJ314"/>
      <c r="SK314"/>
      <c r="SL314"/>
      <c r="SM314"/>
      <c r="SN314"/>
      <c r="SO314"/>
      <c r="SP314"/>
      <c r="SQ314"/>
      <c r="SR314"/>
      <c r="SS314"/>
      <c r="ST314"/>
      <c r="SU314"/>
      <c r="SV314"/>
      <c r="SW314"/>
      <c r="SX314"/>
      <c r="SY314"/>
      <c r="SZ314"/>
      <c r="TA314"/>
      <c r="TB314"/>
      <c r="TC314"/>
      <c r="TD314"/>
      <c r="TE314"/>
      <c r="TF314"/>
      <c r="TG314"/>
      <c r="TH314"/>
      <c r="TI314"/>
      <c r="TJ314"/>
      <c r="TK314"/>
      <c r="TL314"/>
      <c r="TM314"/>
      <c r="TN314"/>
      <c r="TO314"/>
      <c r="TP314"/>
      <c r="TQ314"/>
      <c r="TR314"/>
      <c r="TS314"/>
      <c r="TT314"/>
      <c r="TU314"/>
      <c r="TV314"/>
      <c r="TW314"/>
      <c r="TX314"/>
      <c r="TY314"/>
      <c r="TZ314"/>
      <c r="UA314"/>
      <c r="UB314"/>
      <c r="UC314"/>
      <c r="UD314"/>
      <c r="UE314"/>
      <c r="UF314"/>
      <c r="UG314"/>
      <c r="UH314"/>
      <c r="UI314"/>
      <c r="UJ314"/>
      <c r="UK314"/>
      <c r="UL314"/>
      <c r="UM314"/>
      <c r="UN314"/>
      <c r="UO314"/>
      <c r="UP314"/>
      <c r="UQ314"/>
      <c r="UR314"/>
      <c r="US314"/>
      <c r="UT314"/>
      <c r="UU314"/>
      <c r="UV314"/>
      <c r="UW314"/>
      <c r="UX314"/>
      <c r="UY314"/>
      <c r="UZ314"/>
      <c r="VA314"/>
      <c r="VB314"/>
      <c r="VC314"/>
      <c r="VD314"/>
      <c r="VE314"/>
      <c r="VF314"/>
      <c r="VG314"/>
      <c r="VH314"/>
      <c r="VI314"/>
      <c r="VJ314"/>
      <c r="VK314"/>
      <c r="VL314"/>
      <c r="VM314"/>
      <c r="VN314"/>
      <c r="VO314"/>
      <c r="VP314"/>
      <c r="VQ314"/>
      <c r="VR314"/>
      <c r="VS314"/>
      <c r="VT314"/>
      <c r="VU314"/>
      <c r="VV314"/>
      <c r="VW314"/>
      <c r="VX314"/>
      <c r="VY314"/>
      <c r="VZ314"/>
      <c r="WA314"/>
      <c r="WB314"/>
      <c r="WC314"/>
      <c r="WD314"/>
      <c r="WE314"/>
      <c r="WF314"/>
      <c r="WG314"/>
      <c r="WH314"/>
      <c r="WI314"/>
      <c r="WJ314"/>
      <c r="WK314"/>
      <c r="WL314"/>
      <c r="WM314"/>
      <c r="WN314"/>
      <c r="WO314"/>
      <c r="WP314"/>
      <c r="WQ314"/>
      <c r="WR314"/>
      <c r="WS314"/>
      <c r="WT314"/>
      <c r="WU314"/>
      <c r="WV314"/>
      <c r="WW314"/>
      <c r="WX314"/>
      <c r="WY314"/>
      <c r="WZ314"/>
      <c r="XA314"/>
      <c r="XB314"/>
      <c r="XC314"/>
      <c r="XD314"/>
      <c r="XE314"/>
      <c r="XF314"/>
      <c r="XG314"/>
      <c r="XH314"/>
      <c r="XI314"/>
      <c r="XJ314"/>
      <c r="XK314"/>
      <c r="XL314"/>
      <c r="XM314"/>
      <c r="XN314"/>
      <c r="XO314"/>
      <c r="XP314"/>
      <c r="XQ314"/>
      <c r="XR314"/>
      <c r="XS314"/>
      <c r="XT314"/>
      <c r="XU314"/>
      <c r="XV314"/>
      <c r="XW314"/>
      <c r="XX314"/>
      <c r="XY314"/>
      <c r="XZ314"/>
      <c r="YA314"/>
      <c r="YB314"/>
      <c r="YC314"/>
      <c r="YD314"/>
      <c r="YE314"/>
      <c r="YF314"/>
      <c r="YG314"/>
      <c r="YH314"/>
      <c r="YI314"/>
      <c r="YJ314"/>
      <c r="YK314"/>
      <c r="YL314"/>
      <c r="YM314"/>
      <c r="YN314"/>
      <c r="YO314"/>
      <c r="YP314"/>
      <c r="YQ314"/>
      <c r="YR314"/>
      <c r="YS314"/>
      <c r="YT314"/>
      <c r="YU314"/>
      <c r="YV314"/>
      <c r="YW314"/>
      <c r="YX314"/>
      <c r="YY314"/>
      <c r="YZ314"/>
      <c r="ZA314"/>
      <c r="ZB314"/>
      <c r="ZC314"/>
      <c r="ZD314"/>
      <c r="ZE314"/>
      <c r="ZF314"/>
      <c r="ZG314"/>
      <c r="ZH314"/>
      <c r="ZI314"/>
      <c r="ZJ314"/>
      <c r="ZK314"/>
      <c r="ZL314"/>
      <c r="ZM314"/>
      <c r="ZN314"/>
      <c r="ZO314"/>
      <c r="ZP314"/>
      <c r="ZQ314"/>
      <c r="ZR314"/>
      <c r="ZS314"/>
      <c r="ZT314"/>
      <c r="ZU314"/>
      <c r="ZV314"/>
      <c r="ZW314"/>
      <c r="ZX314"/>
      <c r="ZY314"/>
      <c r="ZZ314"/>
      <c r="AAA314"/>
      <c r="AAB314"/>
      <c r="AAC314"/>
      <c r="AAD314"/>
      <c r="AAE314"/>
      <c r="AAF314"/>
      <c r="AAG314"/>
      <c r="AAH314"/>
      <c r="AAI314"/>
      <c r="AAJ314"/>
      <c r="AAK314"/>
      <c r="AAL314"/>
      <c r="AAM314"/>
      <c r="AAN314"/>
      <c r="AAO314"/>
      <c r="AAP314"/>
      <c r="AAQ314"/>
      <c r="AAR314"/>
      <c r="AAS314"/>
      <c r="AAT314"/>
      <c r="AAU314"/>
      <c r="AAV314"/>
      <c r="AAW314"/>
      <c r="AAX314"/>
      <c r="AAY314"/>
      <c r="AAZ314"/>
      <c r="ABA314"/>
      <c r="ABB314"/>
      <c r="ABC314"/>
      <c r="ABD314"/>
      <c r="ABE314"/>
      <c r="ABF314"/>
      <c r="ABG314"/>
      <c r="ABH314"/>
      <c r="ABI314"/>
      <c r="ABJ314"/>
      <c r="ABK314"/>
      <c r="ABL314"/>
      <c r="ABM314"/>
      <c r="ABN314"/>
      <c r="ABO314"/>
      <c r="ABP314"/>
      <c r="ABQ314"/>
      <c r="ABR314"/>
      <c r="ABS314"/>
      <c r="ABT314"/>
      <c r="ABU314"/>
      <c r="ABV314"/>
      <c r="ABW314"/>
      <c r="ABX314"/>
      <c r="ABY314"/>
      <c r="ABZ314"/>
      <c r="ACA314"/>
      <c r="ACB314"/>
      <c r="ACC314"/>
      <c r="ACD314"/>
      <c r="ACE314"/>
      <c r="ACF314"/>
      <c r="ACG314"/>
      <c r="ACH314"/>
      <c r="ACI314"/>
      <c r="ACJ314"/>
      <c r="ACK314"/>
      <c r="ACL314"/>
      <c r="ACM314"/>
      <c r="ACN314"/>
      <c r="ACO314"/>
      <c r="ACP314"/>
      <c r="ACQ314"/>
      <c r="ACR314"/>
      <c r="ACS314"/>
      <c r="ACT314"/>
      <c r="ACU314"/>
      <c r="ACV314"/>
      <c r="ACW314"/>
      <c r="ACX314"/>
      <c r="ACY314"/>
      <c r="ACZ314"/>
      <c r="ADA314"/>
    </row>
    <row r="315" spans="1:781" ht="24" x14ac:dyDescent="0.3">
      <c r="A315" s="64">
        <v>3</v>
      </c>
      <c r="B315" s="114" t="s">
        <v>902</v>
      </c>
      <c r="C315" s="115" t="s">
        <v>682</v>
      </c>
      <c r="D315" s="116" t="s">
        <v>212</v>
      </c>
      <c r="E315" s="116" t="s">
        <v>364</v>
      </c>
      <c r="F315" s="116">
        <v>14</v>
      </c>
      <c r="G315" s="71"/>
      <c r="H315" s="116">
        <v>1</v>
      </c>
      <c r="I315" s="116" t="s">
        <v>41</v>
      </c>
      <c r="J315" s="116" t="s">
        <v>91</v>
      </c>
      <c r="K315" s="117">
        <v>1972</v>
      </c>
      <c r="L315" s="134">
        <v>1972</v>
      </c>
      <c r="M315" s="118"/>
      <c r="N315" s="119"/>
      <c r="O315" s="119"/>
      <c r="P315" s="75" t="s">
        <v>601</v>
      </c>
      <c r="Q315" s="96" t="s">
        <v>903</v>
      </c>
      <c r="R315" s="54" t="s">
        <v>426</v>
      </c>
      <c r="S315" s="55" t="str">
        <f t="shared" si="61"/>
        <v>Ag Pb</v>
      </c>
      <c r="T315" s="56"/>
      <c r="U315" s="56"/>
      <c r="V315" s="56"/>
      <c r="W315" s="56"/>
      <c r="X315" s="56"/>
      <c r="Y315" s="56"/>
      <c r="Z315" s="56"/>
      <c r="AA315" s="12"/>
      <c r="AB315" s="57">
        <f>M315/1896653</f>
        <v>0</v>
      </c>
      <c r="AC315" s="57">
        <f>N315/39</f>
        <v>0</v>
      </c>
      <c r="AD315" s="57">
        <f>O315/14</f>
        <v>0</v>
      </c>
      <c r="AE315" s="57">
        <f>SUM(AB315:AD315)</f>
        <v>0</v>
      </c>
      <c r="AF315" s="58"/>
      <c r="AG315" s="58">
        <f>IF(A315=1,AE315,0)</f>
        <v>0</v>
      </c>
      <c r="AH315" s="58">
        <f>IF(A315=2,AE315,0)</f>
        <v>0</v>
      </c>
      <c r="AI315" s="58">
        <f>IF(A315=3,AE315,0)</f>
        <v>0</v>
      </c>
    </row>
    <row r="316" spans="1:781" ht="36" x14ac:dyDescent="0.3">
      <c r="A316" s="59">
        <v>1</v>
      </c>
      <c r="B316" s="114" t="s">
        <v>904</v>
      </c>
      <c r="C316" s="115" t="s">
        <v>273</v>
      </c>
      <c r="D316" s="116" t="s">
        <v>110</v>
      </c>
      <c r="E316" s="116" t="s">
        <v>364</v>
      </c>
      <c r="F316" s="116">
        <v>15</v>
      </c>
      <c r="G316" s="71">
        <v>12340000</v>
      </c>
      <c r="H316" s="116">
        <v>1</v>
      </c>
      <c r="I316" s="116" t="s">
        <v>41</v>
      </c>
      <c r="J316" s="116" t="s">
        <v>243</v>
      </c>
      <c r="K316" s="117">
        <v>1971</v>
      </c>
      <c r="L316" s="85">
        <v>26270</v>
      </c>
      <c r="M316" s="118">
        <v>9000000</v>
      </c>
      <c r="N316" s="119">
        <v>120</v>
      </c>
      <c r="O316" s="119"/>
      <c r="P316" s="75" t="s">
        <v>905</v>
      </c>
      <c r="Q316" s="96" t="s">
        <v>906</v>
      </c>
      <c r="R316" s="54" t="s">
        <v>432</v>
      </c>
      <c r="S316" s="55" t="str">
        <f t="shared" si="61"/>
        <v>P</v>
      </c>
      <c r="T316" s="56"/>
      <c r="U316" s="56"/>
      <c r="V316" s="56"/>
      <c r="W316" s="56"/>
      <c r="X316" s="56"/>
      <c r="Y316" s="56"/>
      <c r="Z316" s="56"/>
      <c r="AA316" s="12"/>
      <c r="AB316" s="57">
        <f>M316/1896653</f>
        <v>4.7452011517130437</v>
      </c>
      <c r="AC316" s="57">
        <f>N316/39</f>
        <v>3.0769230769230771</v>
      </c>
      <c r="AD316" s="57">
        <f>O316/14</f>
        <v>0</v>
      </c>
      <c r="AE316" s="57">
        <f>SUM(AB316:AD316)</f>
        <v>7.8221242286361203</v>
      </c>
      <c r="AF316" s="58"/>
      <c r="AG316" s="58">
        <f>IF(A316=1,AE316,0)</f>
        <v>7.8221242286361203</v>
      </c>
      <c r="AH316" s="58">
        <f>IF(A316=2,AE316,0)</f>
        <v>0</v>
      </c>
      <c r="AI316" s="58">
        <f>IF(A316=3,AE316,0)</f>
        <v>0</v>
      </c>
    </row>
    <row r="317" spans="1:781" ht="24" x14ac:dyDescent="0.3">
      <c r="A317" s="59">
        <v>1</v>
      </c>
      <c r="B317" s="114" t="s">
        <v>907</v>
      </c>
      <c r="C317" s="115" t="s">
        <v>40</v>
      </c>
      <c r="D317" s="116" t="s">
        <v>212</v>
      </c>
      <c r="E317" s="139"/>
      <c r="F317" s="116">
        <v>25</v>
      </c>
      <c r="G317" s="71"/>
      <c r="H317" s="116">
        <v>1</v>
      </c>
      <c r="I317" s="116" t="s">
        <v>41</v>
      </c>
      <c r="J317" s="116" t="s">
        <v>82</v>
      </c>
      <c r="K317" s="117">
        <v>1971</v>
      </c>
      <c r="L317" s="85">
        <v>26236</v>
      </c>
      <c r="M317" s="118">
        <v>300000</v>
      </c>
      <c r="N317" s="119"/>
      <c r="O317" s="119">
        <v>89</v>
      </c>
      <c r="P317" s="75" t="s">
        <v>908</v>
      </c>
      <c r="Q317" s="96" t="s">
        <v>909</v>
      </c>
      <c r="R317" s="54"/>
      <c r="S317" s="55" t="str">
        <f t="shared" si="61"/>
        <v>Au Ag</v>
      </c>
      <c r="T317" s="56"/>
      <c r="U317" s="56"/>
      <c r="V317" s="56"/>
      <c r="W317" s="56"/>
      <c r="X317" s="56"/>
      <c r="Y317" s="56"/>
      <c r="Z317" s="56"/>
      <c r="AA317" s="12"/>
      <c r="AB317" s="57">
        <f>M317/1896653</f>
        <v>0.15817337172376814</v>
      </c>
      <c r="AC317" s="57">
        <f>N317/39</f>
        <v>0</v>
      </c>
      <c r="AD317" s="57">
        <f>O317/14</f>
        <v>6.3571428571428568</v>
      </c>
      <c r="AE317" s="57">
        <f>SUM(AB317:AD317)</f>
        <v>6.5153162288666246</v>
      </c>
      <c r="AF317" s="58"/>
      <c r="AG317" s="58">
        <f>IF(A317=1,AE317,0)</f>
        <v>6.5153162288666246</v>
      </c>
      <c r="AH317" s="58">
        <f>IF(A317=2,AE317,0)</f>
        <v>0</v>
      </c>
      <c r="AI317" s="58">
        <f>IF(A317=3,AE317,0)</f>
        <v>0</v>
      </c>
    </row>
    <row r="318" spans="1:781" s="137" customFormat="1" ht="42.6" customHeight="1" x14ac:dyDescent="0.3">
      <c r="A318" s="59">
        <v>1</v>
      </c>
      <c r="B318" s="114" t="s">
        <v>910</v>
      </c>
      <c r="C318" s="115"/>
      <c r="D318" s="116"/>
      <c r="E318" s="116"/>
      <c r="F318" s="116"/>
      <c r="G318" s="71"/>
      <c r="H318" s="116">
        <v>1</v>
      </c>
      <c r="I318" s="116" t="s">
        <v>41</v>
      </c>
      <c r="J318" s="116" t="s">
        <v>394</v>
      </c>
      <c r="K318" s="117">
        <v>1971</v>
      </c>
      <c r="L318" s="136">
        <v>26011</v>
      </c>
      <c r="M318" s="118"/>
      <c r="N318" s="140"/>
      <c r="O318" s="119" t="s">
        <v>911</v>
      </c>
      <c r="P318" s="75" t="s">
        <v>912</v>
      </c>
      <c r="Q318" s="96" t="s">
        <v>913</v>
      </c>
      <c r="R318" s="54"/>
      <c r="S318" s="55"/>
      <c r="T318" s="56"/>
      <c r="U318" s="56"/>
      <c r="V318" s="56"/>
      <c r="W318" s="56"/>
      <c r="X318" s="56"/>
      <c r="Y318" s="56"/>
      <c r="Z318" s="56"/>
      <c r="AA318" s="84"/>
      <c r="AB318" s="57">
        <f>M318/1896653</f>
        <v>0</v>
      </c>
      <c r="AC318" s="57">
        <f>N318/39</f>
        <v>0</v>
      </c>
      <c r="AD318" s="57" t="e">
        <f>O318/14</f>
        <v>#VALUE!</v>
      </c>
      <c r="AE318" s="57" t="e">
        <f>SUM(AB318:AD318)</f>
        <v>#VALUE!</v>
      </c>
      <c r="AF318" s="58"/>
      <c r="AG318" s="58" t="e">
        <f>IF(A318=1,AE318,0)</f>
        <v>#VALUE!</v>
      </c>
      <c r="AH318" s="58">
        <f>IF(A318=2,AE318,0)</f>
        <v>0</v>
      </c>
      <c r="AI318" s="58">
        <f>IF(A318=3,AE318,0)</f>
        <v>0</v>
      </c>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c r="CV318" s="12"/>
      <c r="CW318" s="12"/>
      <c r="CX318" s="12"/>
      <c r="CY318" s="12"/>
      <c r="CZ318" s="12"/>
      <c r="DA318" s="12"/>
      <c r="DB318" s="12"/>
      <c r="DC318" s="12"/>
      <c r="DD318" s="12"/>
      <c r="DE318" s="12"/>
      <c r="DF318" s="12"/>
      <c r="DG318" s="12"/>
      <c r="DH318" s="12"/>
      <c r="DI318" s="12"/>
      <c r="DJ318" s="12"/>
      <c r="DK318" s="12"/>
      <c r="DL318" s="12"/>
      <c r="DM318" s="12"/>
      <c r="DN318" s="12"/>
      <c r="DO318" s="12"/>
      <c r="DP318" s="12"/>
      <c r="DQ318" s="12"/>
      <c r="DR318" s="12"/>
      <c r="DS318" s="12"/>
      <c r="DT318" s="12"/>
      <c r="DU318" s="12"/>
      <c r="DV318" s="12"/>
      <c r="DW318" s="12"/>
      <c r="DX318" s="12"/>
      <c r="DY318" s="12"/>
      <c r="DZ318" s="12"/>
      <c r="EA318" s="12"/>
      <c r="EB318" s="12"/>
      <c r="EC318" s="12"/>
      <c r="ED318" s="12"/>
      <c r="EE318" s="12"/>
      <c r="EF318" s="12"/>
      <c r="EG318" s="12"/>
      <c r="EH318" s="12"/>
    </row>
    <row r="319" spans="1:781" ht="15.6" x14ac:dyDescent="0.3">
      <c r="A319" s="61">
        <v>2</v>
      </c>
      <c r="B319" s="114" t="s">
        <v>914</v>
      </c>
      <c r="C319" s="115"/>
      <c r="D319" s="116"/>
      <c r="E319" s="116"/>
      <c r="F319" s="116">
        <v>20</v>
      </c>
      <c r="G319" s="71"/>
      <c r="H319" s="116">
        <v>1</v>
      </c>
      <c r="I319" s="116" t="s">
        <v>46</v>
      </c>
      <c r="J319" s="116" t="s">
        <v>394</v>
      </c>
      <c r="K319" s="117">
        <v>1971</v>
      </c>
      <c r="L319" s="134">
        <v>1971</v>
      </c>
      <c r="M319" s="118"/>
      <c r="N319" s="119"/>
      <c r="O319" s="119">
        <v>3</v>
      </c>
      <c r="P319" s="75" t="s">
        <v>578</v>
      </c>
      <c r="Q319" s="96" t="s">
        <v>915</v>
      </c>
      <c r="R319" s="54"/>
      <c r="S319" s="55"/>
      <c r="T319" s="56"/>
      <c r="U319" s="56"/>
      <c r="V319" s="56"/>
      <c r="W319" s="56"/>
      <c r="X319" s="56"/>
      <c r="Y319" s="56"/>
      <c r="Z319" s="56"/>
      <c r="AA319" s="12"/>
      <c r="AB319" s="57"/>
      <c r="AC319" s="57"/>
      <c r="AD319" s="57"/>
      <c r="AE319" s="57"/>
      <c r="AF319" s="58"/>
      <c r="AG319" s="58"/>
      <c r="AH319" s="58"/>
      <c r="AI319" s="58"/>
    </row>
    <row r="320" spans="1:781" ht="48" x14ac:dyDescent="0.3">
      <c r="A320" s="64">
        <v>3</v>
      </c>
      <c r="B320" s="114" t="s">
        <v>916</v>
      </c>
      <c r="C320" s="115" t="s">
        <v>476</v>
      </c>
      <c r="D320" s="116" t="s">
        <v>434</v>
      </c>
      <c r="E320" s="116" t="s">
        <v>364</v>
      </c>
      <c r="F320" s="116">
        <v>13</v>
      </c>
      <c r="G320" s="71"/>
      <c r="H320" s="116">
        <v>1</v>
      </c>
      <c r="I320" s="116" t="s">
        <v>41</v>
      </c>
      <c r="J320" s="116" t="s">
        <v>91</v>
      </c>
      <c r="K320" s="117">
        <v>1971</v>
      </c>
      <c r="L320" s="134">
        <v>1971</v>
      </c>
      <c r="M320" s="118"/>
      <c r="N320" s="119"/>
      <c r="O320" s="119"/>
      <c r="P320" s="75" t="s">
        <v>601</v>
      </c>
      <c r="Q320" s="96" t="s">
        <v>917</v>
      </c>
      <c r="R320" s="54" t="s">
        <v>478</v>
      </c>
      <c r="S320" s="55" t="str">
        <f>C320</f>
        <v>Hg</v>
      </c>
      <c r="T320" s="56">
        <v>1.1000000000000001</v>
      </c>
      <c r="U320" s="56"/>
      <c r="V320" s="56"/>
      <c r="W320" s="56"/>
      <c r="X320" s="56">
        <v>1940</v>
      </c>
      <c r="Y320" s="56"/>
      <c r="Z320" s="56"/>
      <c r="AA320" s="12"/>
      <c r="AB320" s="57">
        <f>M320/1896653</f>
        <v>0</v>
      </c>
      <c r="AC320" s="57">
        <f>N320/39</f>
        <v>0</v>
      </c>
      <c r="AD320" s="57">
        <f>O320/14</f>
        <v>0</v>
      </c>
      <c r="AE320" s="57">
        <f>SUM(AB320:AD320)</f>
        <v>0</v>
      </c>
      <c r="AF320" s="58"/>
      <c r="AG320" s="58">
        <f>IF(A320=1,AE320,0)</f>
        <v>0</v>
      </c>
      <c r="AH320" s="58">
        <f>IF(A320=2,AE320,0)</f>
        <v>0</v>
      </c>
      <c r="AI320" s="58">
        <f>IF(A320=3,AE320,0)</f>
        <v>0</v>
      </c>
    </row>
    <row r="321" spans="1:781" ht="15.6" x14ac:dyDescent="0.3">
      <c r="A321" s="64">
        <v>3</v>
      </c>
      <c r="B321" s="114" t="s">
        <v>918</v>
      </c>
      <c r="C321" s="115" t="s">
        <v>172</v>
      </c>
      <c r="D321" s="116"/>
      <c r="E321" s="116"/>
      <c r="F321" s="116"/>
      <c r="G321" s="71"/>
      <c r="H321" s="116">
        <v>1</v>
      </c>
      <c r="I321" s="116" t="s">
        <v>46</v>
      </c>
      <c r="J321" s="116" t="s">
        <v>919</v>
      </c>
      <c r="K321" s="117">
        <v>1971</v>
      </c>
      <c r="L321" s="134">
        <v>1971</v>
      </c>
      <c r="M321" s="118"/>
      <c r="N321" s="119"/>
      <c r="O321" s="119"/>
      <c r="P321" s="75" t="s">
        <v>578</v>
      </c>
      <c r="Q321" s="96" t="s">
        <v>920</v>
      </c>
      <c r="R321" s="54"/>
      <c r="S321" s="55"/>
      <c r="T321" s="56"/>
      <c r="U321" s="56"/>
      <c r="V321" s="56"/>
      <c r="W321" s="56"/>
      <c r="X321" s="56"/>
      <c r="Y321" s="56"/>
      <c r="Z321" s="56"/>
      <c r="AA321" s="12"/>
      <c r="AB321" s="57"/>
      <c r="AC321" s="57"/>
      <c r="AD321" s="57"/>
      <c r="AE321" s="57"/>
      <c r="AF321" s="58"/>
      <c r="AG321" s="58"/>
      <c r="AH321" s="58"/>
      <c r="AI321" s="58"/>
    </row>
    <row r="322" spans="1:781" ht="15.6" x14ac:dyDescent="0.3">
      <c r="A322" s="64">
        <v>3</v>
      </c>
      <c r="B322" s="114" t="s">
        <v>921</v>
      </c>
      <c r="C322" s="115" t="s">
        <v>922</v>
      </c>
      <c r="D322" s="116"/>
      <c r="E322" s="116"/>
      <c r="F322" s="116">
        <v>40</v>
      </c>
      <c r="G322" s="71"/>
      <c r="H322" s="116">
        <v>1</v>
      </c>
      <c r="I322" s="116" t="s">
        <v>41</v>
      </c>
      <c r="J322" s="116" t="s">
        <v>394</v>
      </c>
      <c r="K322" s="117">
        <v>1971</v>
      </c>
      <c r="L322" s="134">
        <v>1971</v>
      </c>
      <c r="M322" s="118"/>
      <c r="N322" s="119"/>
      <c r="O322" s="119"/>
      <c r="P322" s="75" t="s">
        <v>578</v>
      </c>
      <c r="Q322" s="96" t="s">
        <v>923</v>
      </c>
      <c r="R322" s="54"/>
      <c r="S322" s="55" t="s">
        <v>922</v>
      </c>
      <c r="T322" s="56"/>
      <c r="U322" s="56"/>
      <c r="V322" s="56"/>
      <c r="W322" s="56"/>
      <c r="X322" s="56"/>
      <c r="Y322" s="56"/>
      <c r="Z322" s="56"/>
      <c r="AA322" s="12"/>
      <c r="AB322" s="57">
        <v>0</v>
      </c>
      <c r="AC322" s="57">
        <v>0</v>
      </c>
      <c r="AD322" s="57">
        <v>0</v>
      </c>
      <c r="AE322" s="57">
        <v>0</v>
      </c>
      <c r="AF322" s="58"/>
      <c r="AG322" s="58">
        <v>0</v>
      </c>
      <c r="AH322" s="58">
        <v>0</v>
      </c>
      <c r="AI322" s="58">
        <v>0</v>
      </c>
    </row>
    <row r="323" spans="1:781" ht="24" x14ac:dyDescent="0.3">
      <c r="A323" s="64">
        <v>3</v>
      </c>
      <c r="B323" s="114" t="s">
        <v>924</v>
      </c>
      <c r="C323" s="115" t="s">
        <v>243</v>
      </c>
      <c r="D323" s="116"/>
      <c r="E323" s="116"/>
      <c r="F323" s="116"/>
      <c r="G323" s="71"/>
      <c r="H323" s="116">
        <v>1</v>
      </c>
      <c r="I323" s="116" t="s">
        <v>41</v>
      </c>
      <c r="J323" s="116" t="s">
        <v>51</v>
      </c>
      <c r="K323" s="117">
        <v>1971</v>
      </c>
      <c r="L323" s="134">
        <v>1971</v>
      </c>
      <c r="M323" s="118"/>
      <c r="N323" s="119"/>
      <c r="O323" s="119"/>
      <c r="P323" s="75" t="s">
        <v>601</v>
      </c>
      <c r="Q323" s="96" t="s">
        <v>925</v>
      </c>
      <c r="R323" s="54" t="s">
        <v>432</v>
      </c>
      <c r="S323" s="55" t="str">
        <f t="shared" ref="S323:S331" si="72">C323</f>
        <v>U</v>
      </c>
      <c r="T323" s="56"/>
      <c r="U323" s="56"/>
      <c r="V323" s="56"/>
      <c r="W323" s="56"/>
      <c r="X323" s="56"/>
      <c r="Y323" s="56"/>
      <c r="Z323" s="56"/>
      <c r="AA323" s="12"/>
      <c r="AB323" s="57">
        <f t="shared" ref="AB323:AB374" si="73">M323/1896653</f>
        <v>0</v>
      </c>
      <c r="AC323" s="57">
        <f t="shared" ref="AC323:AC374" si="74">N323/39</f>
        <v>0</v>
      </c>
      <c r="AD323" s="57">
        <f t="shared" ref="AD323:AD374" si="75">O323/14</f>
        <v>0</v>
      </c>
      <c r="AE323" s="57">
        <f t="shared" ref="AE323:AE353" si="76">SUM(AB323:AD323)</f>
        <v>0</v>
      </c>
      <c r="AF323" s="58"/>
      <c r="AG323" s="58">
        <f t="shared" ref="AG323:AG374" si="77">IF(A323=1,AE323,0)</f>
        <v>0</v>
      </c>
      <c r="AH323" s="58">
        <f t="shared" ref="AH323:AH374" si="78">IF(A323=2,AE323,0)</f>
        <v>0</v>
      </c>
      <c r="AI323" s="58">
        <f t="shared" ref="AI323:AI374" si="79">IF(A323=3,AE323,0)</f>
        <v>0</v>
      </c>
    </row>
    <row r="324" spans="1:781" ht="24" x14ac:dyDescent="0.3">
      <c r="A324" s="59">
        <v>1</v>
      </c>
      <c r="B324" s="114" t="s">
        <v>926</v>
      </c>
      <c r="C324" s="115" t="s">
        <v>55</v>
      </c>
      <c r="D324" s="116"/>
      <c r="E324" s="116"/>
      <c r="F324" s="116">
        <v>50</v>
      </c>
      <c r="G324" s="71">
        <v>1000000</v>
      </c>
      <c r="H324" s="116">
        <v>1</v>
      </c>
      <c r="I324" s="116" t="s">
        <v>41</v>
      </c>
      <c r="J324" s="116" t="s">
        <v>508</v>
      </c>
      <c r="K324" s="117">
        <v>1970</v>
      </c>
      <c r="L324" s="80">
        <v>25812</v>
      </c>
      <c r="M324" s="118">
        <v>68000</v>
      </c>
      <c r="N324" s="119"/>
      <c r="O324" s="119">
        <v>89</v>
      </c>
      <c r="P324" s="75" t="s">
        <v>529</v>
      </c>
      <c r="Q324" s="96" t="s">
        <v>927</v>
      </c>
      <c r="R324" s="54" t="s">
        <v>459</v>
      </c>
      <c r="S324" s="55" t="str">
        <f t="shared" si="72"/>
        <v>Cu</v>
      </c>
      <c r="T324" s="56">
        <v>612</v>
      </c>
      <c r="U324" s="56">
        <v>3</v>
      </c>
      <c r="V324" s="56"/>
      <c r="W324" s="56">
        <v>3</v>
      </c>
      <c r="X324" s="56">
        <v>1967</v>
      </c>
      <c r="Y324" s="56">
        <v>50</v>
      </c>
      <c r="Z324" s="56"/>
      <c r="AA324" s="12"/>
      <c r="AB324" s="57">
        <f t="shared" si="73"/>
        <v>3.5852630924054107E-2</v>
      </c>
      <c r="AC324" s="57">
        <f t="shared" si="74"/>
        <v>0</v>
      </c>
      <c r="AD324" s="57">
        <f t="shared" si="75"/>
        <v>6.3571428571428568</v>
      </c>
      <c r="AE324" s="57">
        <f t="shared" si="76"/>
        <v>6.3929954880669104</v>
      </c>
      <c r="AF324" s="58"/>
      <c r="AG324" s="58">
        <f t="shared" si="77"/>
        <v>6.3929954880669104</v>
      </c>
      <c r="AH324" s="58">
        <f t="shared" si="78"/>
        <v>0</v>
      </c>
      <c r="AI324" s="58">
        <f t="shared" si="79"/>
        <v>0</v>
      </c>
    </row>
    <row r="325" spans="1:781" ht="24" x14ac:dyDescent="0.3">
      <c r="A325" s="64">
        <v>3</v>
      </c>
      <c r="B325" s="114" t="s">
        <v>928</v>
      </c>
      <c r="C325" s="115" t="s">
        <v>684</v>
      </c>
      <c r="D325" s="116" t="s">
        <v>212</v>
      </c>
      <c r="E325" s="116" t="s">
        <v>230</v>
      </c>
      <c r="F325" s="116">
        <v>18</v>
      </c>
      <c r="G325" s="71"/>
      <c r="H325" s="116">
        <v>1</v>
      </c>
      <c r="I325" s="116" t="s">
        <v>41</v>
      </c>
      <c r="J325" s="116" t="s">
        <v>82</v>
      </c>
      <c r="K325" s="117">
        <v>1970</v>
      </c>
      <c r="L325" s="80">
        <v>25569</v>
      </c>
      <c r="M325" s="118">
        <v>15000</v>
      </c>
      <c r="N325" s="119">
        <v>3.5000000000000003E-2</v>
      </c>
      <c r="O325" s="119"/>
      <c r="P325" s="75" t="s">
        <v>529</v>
      </c>
      <c r="Q325" s="96" t="s">
        <v>929</v>
      </c>
      <c r="R325" s="54" t="s">
        <v>432</v>
      </c>
      <c r="S325" s="55" t="str">
        <f t="shared" si="72"/>
        <v>Clay</v>
      </c>
      <c r="T325" s="56"/>
      <c r="U325" s="56"/>
      <c r="V325" s="56"/>
      <c r="W325" s="56"/>
      <c r="X325" s="56"/>
      <c r="Y325" s="56"/>
      <c r="Z325" s="56"/>
      <c r="AA325" s="12"/>
      <c r="AB325" s="57">
        <f t="shared" si="73"/>
        <v>7.9086685861884075E-3</v>
      </c>
      <c r="AC325" s="57">
        <f t="shared" si="74"/>
        <v>8.9743589743589754E-4</v>
      </c>
      <c r="AD325" s="57">
        <f t="shared" si="75"/>
        <v>0</v>
      </c>
      <c r="AE325" s="57">
        <f t="shared" si="76"/>
        <v>8.8061044836243059E-3</v>
      </c>
      <c r="AF325" s="58"/>
      <c r="AG325" s="58">
        <f t="shared" si="77"/>
        <v>0</v>
      </c>
      <c r="AH325" s="58">
        <f t="shared" si="78"/>
        <v>0</v>
      </c>
      <c r="AI325" s="58">
        <f t="shared" si="79"/>
        <v>8.8061044836243059E-3</v>
      </c>
    </row>
    <row r="326" spans="1:781" ht="15.6" x14ac:dyDescent="0.3">
      <c r="A326" s="64">
        <v>3</v>
      </c>
      <c r="B326" s="114" t="s">
        <v>930</v>
      </c>
      <c r="C326" s="115" t="s">
        <v>684</v>
      </c>
      <c r="D326" s="116" t="s">
        <v>434</v>
      </c>
      <c r="E326" s="116" t="s">
        <v>230</v>
      </c>
      <c r="F326" s="116">
        <v>3</v>
      </c>
      <c r="G326" s="71"/>
      <c r="H326" s="116">
        <v>1</v>
      </c>
      <c r="I326" s="116" t="s">
        <v>41</v>
      </c>
      <c r="J326" s="116" t="s">
        <v>56</v>
      </c>
      <c r="K326" s="117">
        <v>1970</v>
      </c>
      <c r="L326" s="134">
        <v>1970</v>
      </c>
      <c r="M326" s="118"/>
      <c r="N326" s="119"/>
      <c r="O326" s="119"/>
      <c r="P326" s="75" t="s">
        <v>601</v>
      </c>
      <c r="Q326" s="96" t="s">
        <v>931</v>
      </c>
      <c r="R326" s="54" t="s">
        <v>432</v>
      </c>
      <c r="S326" s="55" t="str">
        <f t="shared" si="72"/>
        <v>Clay</v>
      </c>
      <c r="T326" s="56"/>
      <c r="U326" s="56"/>
      <c r="V326" s="56"/>
      <c r="W326" s="56"/>
      <c r="X326" s="56"/>
      <c r="Y326" s="56"/>
      <c r="Z326" s="56"/>
      <c r="AA326" s="12"/>
      <c r="AB326" s="57">
        <f t="shared" si="73"/>
        <v>0</v>
      </c>
      <c r="AC326" s="57">
        <f t="shared" si="74"/>
        <v>0</v>
      </c>
      <c r="AD326" s="57">
        <f t="shared" si="75"/>
        <v>0</v>
      </c>
      <c r="AE326" s="57">
        <f t="shared" si="76"/>
        <v>0</v>
      </c>
      <c r="AF326" s="58"/>
      <c r="AG326" s="58">
        <f t="shared" si="77"/>
        <v>0</v>
      </c>
      <c r="AH326" s="58">
        <f t="shared" si="78"/>
        <v>0</v>
      </c>
      <c r="AI326" s="58">
        <f t="shared" si="79"/>
        <v>0</v>
      </c>
    </row>
    <row r="327" spans="1:781" ht="15.6" x14ac:dyDescent="0.3">
      <c r="A327" s="64">
        <v>3</v>
      </c>
      <c r="B327" s="114" t="s">
        <v>932</v>
      </c>
      <c r="C327" s="115" t="s">
        <v>684</v>
      </c>
      <c r="D327" s="116" t="s">
        <v>131</v>
      </c>
      <c r="E327" s="116" t="s">
        <v>599</v>
      </c>
      <c r="F327" s="116">
        <v>15</v>
      </c>
      <c r="G327" s="71"/>
      <c r="H327" s="116">
        <v>1</v>
      </c>
      <c r="I327" s="116" t="s">
        <v>41</v>
      </c>
      <c r="J327" s="116" t="s">
        <v>51</v>
      </c>
      <c r="K327" s="117">
        <v>1970</v>
      </c>
      <c r="L327" s="134">
        <v>1970</v>
      </c>
      <c r="M327" s="118"/>
      <c r="N327" s="119"/>
      <c r="O327" s="119"/>
      <c r="P327" s="75" t="s">
        <v>601</v>
      </c>
      <c r="Q327" s="96" t="s">
        <v>933</v>
      </c>
      <c r="R327" s="54" t="s">
        <v>432</v>
      </c>
      <c r="S327" s="55" t="str">
        <f t="shared" si="72"/>
        <v>Clay</v>
      </c>
      <c r="T327" s="56"/>
      <c r="U327" s="56"/>
      <c r="V327" s="56"/>
      <c r="W327" s="56"/>
      <c r="X327" s="56"/>
      <c r="Y327" s="56"/>
      <c r="Z327" s="56"/>
      <c r="AA327" s="12"/>
      <c r="AB327" s="57">
        <f t="shared" si="73"/>
        <v>0</v>
      </c>
      <c r="AC327" s="57">
        <f t="shared" si="74"/>
        <v>0</v>
      </c>
      <c r="AD327" s="57">
        <f t="shared" si="75"/>
        <v>0</v>
      </c>
      <c r="AE327" s="57">
        <f t="shared" si="76"/>
        <v>0</v>
      </c>
      <c r="AF327" s="58"/>
      <c r="AG327" s="58">
        <f t="shared" si="77"/>
        <v>0</v>
      </c>
      <c r="AH327" s="58">
        <f t="shared" si="78"/>
        <v>0</v>
      </c>
      <c r="AI327" s="58">
        <f t="shared" si="79"/>
        <v>0</v>
      </c>
    </row>
    <row r="328" spans="1:781" ht="24" x14ac:dyDescent="0.3">
      <c r="A328" s="64">
        <v>3</v>
      </c>
      <c r="B328" s="114" t="s">
        <v>934</v>
      </c>
      <c r="C328" s="115" t="s">
        <v>771</v>
      </c>
      <c r="D328" s="116" t="s">
        <v>212</v>
      </c>
      <c r="E328" s="116" t="s">
        <v>230</v>
      </c>
      <c r="F328" s="116">
        <v>15</v>
      </c>
      <c r="G328" s="71"/>
      <c r="H328" s="116">
        <v>1</v>
      </c>
      <c r="I328" s="116" t="s">
        <v>41</v>
      </c>
      <c r="J328" s="116" t="s">
        <v>56</v>
      </c>
      <c r="K328" s="117">
        <v>1970</v>
      </c>
      <c r="L328" s="134">
        <v>1970</v>
      </c>
      <c r="M328" s="118"/>
      <c r="N328" s="119"/>
      <c r="O328" s="119"/>
      <c r="P328" s="75" t="s">
        <v>601</v>
      </c>
      <c r="Q328" s="96" t="s">
        <v>935</v>
      </c>
      <c r="R328" s="54" t="s">
        <v>432</v>
      </c>
      <c r="S328" s="55" t="str">
        <f t="shared" si="72"/>
        <v>Gypsum</v>
      </c>
      <c r="T328" s="56"/>
      <c r="U328" s="56"/>
      <c r="V328" s="56"/>
      <c r="W328" s="56"/>
      <c r="X328" s="56"/>
      <c r="Y328" s="56"/>
      <c r="Z328" s="56"/>
      <c r="AA328" s="12"/>
      <c r="AB328" s="57">
        <f t="shared" si="73"/>
        <v>0</v>
      </c>
      <c r="AC328" s="57">
        <f t="shared" si="74"/>
        <v>0</v>
      </c>
      <c r="AD328" s="57">
        <f t="shared" si="75"/>
        <v>0</v>
      </c>
      <c r="AE328" s="57">
        <f t="shared" si="76"/>
        <v>0</v>
      </c>
      <c r="AF328" s="58"/>
      <c r="AG328" s="58">
        <f t="shared" si="77"/>
        <v>0</v>
      </c>
      <c r="AH328" s="58">
        <f t="shared" si="78"/>
        <v>0</v>
      </c>
      <c r="AI328" s="58">
        <f t="shared" si="79"/>
        <v>0</v>
      </c>
    </row>
    <row r="329" spans="1:781" s="12" customFormat="1" ht="15.6" x14ac:dyDescent="0.3">
      <c r="A329" s="64">
        <v>3</v>
      </c>
      <c r="B329" s="114" t="s">
        <v>936</v>
      </c>
      <c r="C329" s="115" t="s">
        <v>273</v>
      </c>
      <c r="D329" s="116"/>
      <c r="E329" s="116"/>
      <c r="F329" s="116">
        <v>21</v>
      </c>
      <c r="G329" s="71"/>
      <c r="H329" s="116">
        <v>1</v>
      </c>
      <c r="I329" s="116" t="s">
        <v>41</v>
      </c>
      <c r="J329" s="116" t="s">
        <v>243</v>
      </c>
      <c r="K329" s="117">
        <v>1970</v>
      </c>
      <c r="L329" s="134">
        <v>1970</v>
      </c>
      <c r="M329" s="118"/>
      <c r="N329" s="119"/>
      <c r="O329" s="119"/>
      <c r="P329" s="75" t="s">
        <v>601</v>
      </c>
      <c r="Q329" s="96" t="s">
        <v>937</v>
      </c>
      <c r="R329" s="54" t="s">
        <v>432</v>
      </c>
      <c r="S329" s="55" t="str">
        <f t="shared" si="72"/>
        <v>P</v>
      </c>
      <c r="T329" s="56"/>
      <c r="U329" s="56"/>
      <c r="V329" s="56"/>
      <c r="W329" s="56"/>
      <c r="X329" s="56"/>
      <c r="Y329" s="56"/>
      <c r="Z329" s="56"/>
      <c r="AB329" s="57">
        <f t="shared" si="73"/>
        <v>0</v>
      </c>
      <c r="AC329" s="57">
        <f t="shared" si="74"/>
        <v>0</v>
      </c>
      <c r="AD329" s="57">
        <f t="shared" si="75"/>
        <v>0</v>
      </c>
      <c r="AE329" s="57">
        <f t="shared" si="76"/>
        <v>0</v>
      </c>
      <c r="AF329" s="58"/>
      <c r="AG329" s="58">
        <f t="shared" si="77"/>
        <v>0</v>
      </c>
      <c r="AH329" s="58">
        <f t="shared" si="78"/>
        <v>0</v>
      </c>
      <c r="AI329" s="58">
        <f t="shared" si="79"/>
        <v>0</v>
      </c>
    </row>
    <row r="330" spans="1:781" s="12" customFormat="1" ht="15.6" x14ac:dyDescent="0.3">
      <c r="A330" s="64">
        <v>3</v>
      </c>
      <c r="B330" s="44" t="s">
        <v>938</v>
      </c>
      <c r="C330" s="45" t="s">
        <v>55</v>
      </c>
      <c r="D330" s="46" t="s">
        <v>212</v>
      </c>
      <c r="E330" s="46"/>
      <c r="F330" s="46"/>
      <c r="G330" s="97"/>
      <c r="H330" s="46">
        <v>1</v>
      </c>
      <c r="I330" s="46" t="s">
        <v>41</v>
      </c>
      <c r="J330" s="46" t="s">
        <v>95</v>
      </c>
      <c r="K330" s="48">
        <v>1969</v>
      </c>
      <c r="L330" s="49">
        <v>25458</v>
      </c>
      <c r="M330" s="50">
        <v>11356</v>
      </c>
      <c r="N330" s="51"/>
      <c r="O330" s="51"/>
      <c r="P330" s="52" t="s">
        <v>545</v>
      </c>
      <c r="Q330" s="53" t="s">
        <v>939</v>
      </c>
      <c r="R330" s="54"/>
      <c r="S330" s="55" t="str">
        <f t="shared" si="72"/>
        <v>Cu</v>
      </c>
      <c r="T330" s="56"/>
      <c r="U330" s="56"/>
      <c r="V330" s="56"/>
      <c r="W330" s="56"/>
      <c r="X330" s="56"/>
      <c r="Y330" s="56"/>
      <c r="Z330" s="56"/>
      <c r="AB330" s="57">
        <f t="shared" si="73"/>
        <v>5.9873893643170367E-3</v>
      </c>
      <c r="AC330" s="57">
        <f t="shared" si="74"/>
        <v>0</v>
      </c>
      <c r="AD330" s="57">
        <f t="shared" si="75"/>
        <v>0</v>
      </c>
      <c r="AE330" s="57">
        <f t="shared" si="76"/>
        <v>5.9873893643170367E-3</v>
      </c>
      <c r="AF330" s="58"/>
      <c r="AG330" s="58">
        <f t="shared" si="77"/>
        <v>0</v>
      </c>
      <c r="AH330" s="58">
        <f t="shared" si="78"/>
        <v>0</v>
      </c>
      <c r="AI330" s="58">
        <f t="shared" si="79"/>
        <v>5.9873893643170367E-3</v>
      </c>
    </row>
    <row r="331" spans="1:781" s="12" customFormat="1" ht="24" x14ac:dyDescent="0.3">
      <c r="A331" s="61">
        <v>2</v>
      </c>
      <c r="B331" s="44" t="s">
        <v>940</v>
      </c>
      <c r="C331" s="45" t="s">
        <v>155</v>
      </c>
      <c r="D331" s="46"/>
      <c r="E331" s="46"/>
      <c r="F331" s="46"/>
      <c r="G331" s="97"/>
      <c r="H331" s="46">
        <v>1</v>
      </c>
      <c r="I331" s="46" t="s">
        <v>41</v>
      </c>
      <c r="J331" s="46" t="s">
        <v>82</v>
      </c>
      <c r="K331" s="48">
        <v>1969</v>
      </c>
      <c r="L331" s="49">
        <v>1969</v>
      </c>
      <c r="M331" s="50">
        <v>115000</v>
      </c>
      <c r="N331" s="51">
        <v>3.5000000000000003E-2</v>
      </c>
      <c r="O331" s="51">
        <v>1</v>
      </c>
      <c r="P331" s="52" t="s">
        <v>529</v>
      </c>
      <c r="Q331" s="53" t="s">
        <v>941</v>
      </c>
      <c r="R331" s="120"/>
      <c r="S331" s="55" t="str">
        <f t="shared" si="72"/>
        <v>Fe</v>
      </c>
      <c r="T331" s="121"/>
      <c r="U331" s="121"/>
      <c r="V331" s="121"/>
      <c r="W331" s="121"/>
      <c r="X331" s="121"/>
      <c r="Y331" s="121"/>
      <c r="Z331" s="121"/>
      <c r="AA331" s="122"/>
      <c r="AB331" s="57">
        <f t="shared" si="73"/>
        <v>6.0633125827444449E-2</v>
      </c>
      <c r="AC331" s="57">
        <f t="shared" si="74"/>
        <v>8.9743589743589754E-4</v>
      </c>
      <c r="AD331" s="57">
        <f t="shared" si="75"/>
        <v>7.1428571428571425E-2</v>
      </c>
      <c r="AE331" s="57">
        <f t="shared" si="76"/>
        <v>0.13295913315345176</v>
      </c>
      <c r="AF331" s="58"/>
      <c r="AG331" s="58">
        <f t="shared" si="77"/>
        <v>0</v>
      </c>
      <c r="AH331" s="58">
        <f t="shared" si="78"/>
        <v>0.13295913315345176</v>
      </c>
      <c r="AI331" s="58">
        <f t="shared" si="79"/>
        <v>0</v>
      </c>
      <c r="AU331" s="123"/>
      <c r="AV331" s="123"/>
      <c r="AW331" s="123"/>
      <c r="AX331" s="123"/>
      <c r="AY331" s="123"/>
      <c r="AZ331" s="123"/>
      <c r="BA331" s="123"/>
      <c r="BB331" s="123"/>
      <c r="BC331" s="123"/>
      <c r="BD331" s="123"/>
      <c r="BE331" s="123"/>
      <c r="BF331" s="123"/>
      <c r="BG331" s="123"/>
      <c r="BH331" s="123"/>
      <c r="BI331" s="123"/>
      <c r="BJ331" s="123"/>
      <c r="BK331" s="123"/>
      <c r="BL331" s="123"/>
      <c r="BM331" s="123"/>
      <c r="BN331" s="123"/>
      <c r="BO331" s="123"/>
      <c r="BP331" s="123"/>
      <c r="BQ331" s="123"/>
      <c r="BR331" s="123"/>
      <c r="BS331" s="123"/>
      <c r="BT331" s="123"/>
      <c r="BU331" s="123"/>
      <c r="BV331" s="123"/>
      <c r="BW331" s="123"/>
      <c r="BX331" s="123"/>
      <c r="BY331" s="123"/>
      <c r="BZ331" s="123"/>
      <c r="CA331" s="123"/>
      <c r="CB331" s="123"/>
      <c r="CC331" s="123"/>
      <c r="CD331" s="123"/>
      <c r="CE331" s="123"/>
      <c r="CF331" s="123"/>
      <c r="CG331" s="123"/>
      <c r="CH331" s="123"/>
      <c r="CI331" s="123"/>
      <c r="CJ331" s="123"/>
      <c r="CK331" s="123"/>
      <c r="CL331" s="123"/>
      <c r="CM331" s="123"/>
      <c r="CN331" s="123"/>
      <c r="CO331" s="123"/>
      <c r="CP331" s="123"/>
      <c r="CQ331" s="123"/>
      <c r="CR331" s="123"/>
      <c r="CS331" s="123"/>
      <c r="CT331" s="123"/>
      <c r="CU331" s="123"/>
      <c r="CV331" s="123"/>
      <c r="CW331" s="123"/>
      <c r="CX331" s="123"/>
      <c r="CY331" s="123"/>
      <c r="CZ331" s="123"/>
      <c r="DA331" s="123"/>
      <c r="DB331" s="123"/>
      <c r="DC331" s="123"/>
      <c r="DD331" s="123"/>
      <c r="DE331" s="123"/>
      <c r="DF331" s="123"/>
      <c r="DG331" s="123"/>
      <c r="DH331" s="123"/>
      <c r="DI331" s="123"/>
      <c r="DJ331" s="123"/>
      <c r="DK331" s="123"/>
      <c r="DL331" s="123"/>
      <c r="DM331" s="123"/>
      <c r="DN331" s="123"/>
      <c r="DO331" s="123"/>
      <c r="DP331" s="123"/>
      <c r="DQ331" s="123"/>
      <c r="DR331" s="123"/>
      <c r="DS331" s="123"/>
      <c r="DT331" s="123"/>
      <c r="DU331" s="123"/>
      <c r="DV331" s="123"/>
      <c r="DW331" s="123"/>
      <c r="DX331" s="123"/>
      <c r="DY331" s="123"/>
      <c r="DZ331" s="123"/>
      <c r="EA331" s="123"/>
      <c r="EB331" s="123"/>
      <c r="EC331" s="123"/>
      <c r="ED331" s="123"/>
      <c r="EE331" s="123"/>
      <c r="EF331" s="123"/>
      <c r="EG331" s="123"/>
      <c r="EH331" s="123"/>
      <c r="EI331" s="123"/>
      <c r="EJ331" s="123"/>
      <c r="EK331" s="123"/>
      <c r="EL331" s="123"/>
      <c r="EM331" s="123"/>
      <c r="EN331" s="123"/>
      <c r="EO331" s="123"/>
      <c r="EP331" s="123"/>
      <c r="EQ331" s="123"/>
      <c r="ER331" s="123"/>
      <c r="ES331" s="123"/>
      <c r="ET331" s="123"/>
      <c r="EU331" s="123"/>
      <c r="EV331" s="123"/>
      <c r="EW331" s="123"/>
      <c r="EX331" s="123"/>
      <c r="EY331" s="123"/>
      <c r="EZ331" s="123"/>
      <c r="FA331" s="123"/>
      <c r="FB331" s="123"/>
      <c r="FC331" s="123"/>
      <c r="FD331" s="123"/>
      <c r="FE331" s="123"/>
      <c r="FF331" s="123"/>
      <c r="FG331" s="123"/>
      <c r="FH331" s="123"/>
      <c r="FI331" s="123"/>
      <c r="FJ331" s="123"/>
      <c r="FK331" s="123"/>
      <c r="FL331" s="123"/>
      <c r="FM331" s="123"/>
      <c r="FN331" s="123"/>
      <c r="FO331" s="123"/>
      <c r="FP331" s="123"/>
      <c r="FQ331" s="123"/>
      <c r="FR331" s="123"/>
      <c r="FS331" s="123"/>
      <c r="FT331" s="123"/>
      <c r="FU331" s="123"/>
      <c r="FV331" s="123"/>
      <c r="FW331" s="123"/>
      <c r="FX331" s="123"/>
      <c r="FY331" s="123"/>
      <c r="FZ331" s="123"/>
      <c r="GA331" s="123"/>
      <c r="GB331" s="123"/>
      <c r="GC331" s="123"/>
      <c r="GD331" s="123"/>
      <c r="GE331" s="123"/>
      <c r="GF331" s="123"/>
      <c r="GG331" s="123"/>
      <c r="GH331" s="123"/>
      <c r="GI331" s="123"/>
      <c r="GJ331" s="123"/>
      <c r="GK331" s="123"/>
      <c r="GL331" s="123"/>
      <c r="GM331" s="123"/>
      <c r="GN331" s="123"/>
      <c r="GO331" s="123"/>
      <c r="GP331" s="123"/>
      <c r="GQ331" s="123"/>
      <c r="GR331" s="123"/>
      <c r="GS331" s="123"/>
      <c r="GT331" s="123"/>
      <c r="GU331" s="123"/>
      <c r="GV331" s="123"/>
      <c r="GW331" s="123"/>
      <c r="GX331" s="123"/>
      <c r="GY331" s="123"/>
      <c r="GZ331" s="123"/>
      <c r="HA331" s="123"/>
      <c r="HB331" s="123"/>
      <c r="HC331" s="123"/>
      <c r="HD331" s="123"/>
      <c r="HE331" s="123"/>
      <c r="HF331" s="123"/>
      <c r="HG331" s="123"/>
      <c r="HH331" s="123"/>
      <c r="HI331" s="123"/>
      <c r="HJ331" s="123"/>
      <c r="HK331" s="123"/>
      <c r="HL331" s="123"/>
      <c r="HM331" s="123"/>
      <c r="HN331" s="123"/>
      <c r="HO331" s="123"/>
      <c r="HP331" s="123"/>
      <c r="HQ331" s="123"/>
      <c r="HR331" s="123"/>
      <c r="HS331" s="123"/>
      <c r="HT331" s="123"/>
      <c r="HU331" s="123"/>
      <c r="HV331" s="123"/>
      <c r="HW331" s="123"/>
      <c r="HX331" s="123"/>
      <c r="HY331" s="123"/>
      <c r="HZ331" s="123"/>
      <c r="IA331" s="123"/>
      <c r="IB331" s="123"/>
      <c r="IC331" s="123"/>
      <c r="ID331" s="123"/>
      <c r="IE331" s="123"/>
      <c r="IF331" s="123"/>
      <c r="IG331" s="123"/>
      <c r="IH331" s="123"/>
      <c r="II331" s="123"/>
      <c r="IJ331" s="123"/>
      <c r="IK331" s="123"/>
      <c r="IL331" s="123"/>
      <c r="IM331" s="123"/>
      <c r="IN331" s="123"/>
      <c r="IO331" s="123"/>
      <c r="IP331" s="123"/>
      <c r="IQ331" s="123"/>
      <c r="IR331" s="123"/>
      <c r="IS331" s="123"/>
      <c r="IT331" s="123"/>
      <c r="IU331" s="123"/>
      <c r="IV331" s="123"/>
      <c r="IW331" s="123"/>
      <c r="IX331" s="123"/>
      <c r="IY331" s="123"/>
      <c r="IZ331" s="123"/>
      <c r="JA331" s="123"/>
      <c r="JB331" s="123"/>
      <c r="JC331" s="123"/>
      <c r="JD331" s="123"/>
      <c r="JE331" s="123"/>
      <c r="JF331" s="123"/>
      <c r="JG331" s="123"/>
      <c r="JH331" s="123"/>
      <c r="JI331" s="123"/>
      <c r="JJ331" s="123"/>
      <c r="JK331" s="123"/>
      <c r="JL331" s="123"/>
      <c r="JM331" s="123"/>
      <c r="JN331" s="123"/>
      <c r="JO331" s="123"/>
      <c r="JP331" s="123"/>
      <c r="JQ331" s="123"/>
      <c r="JR331" s="123"/>
      <c r="JS331" s="123"/>
      <c r="JT331" s="123"/>
      <c r="JU331" s="123"/>
      <c r="JV331" s="123"/>
      <c r="JW331" s="123"/>
      <c r="JX331" s="123"/>
      <c r="JY331" s="123"/>
      <c r="JZ331" s="123"/>
      <c r="KA331" s="123"/>
      <c r="KB331" s="123"/>
      <c r="KC331" s="123"/>
      <c r="KD331" s="123"/>
      <c r="KE331" s="123"/>
      <c r="KF331" s="123"/>
      <c r="KG331" s="123"/>
      <c r="KH331" s="123"/>
      <c r="KI331" s="123"/>
      <c r="KJ331" s="123"/>
      <c r="KK331" s="123"/>
      <c r="KL331" s="123"/>
      <c r="KM331" s="123"/>
      <c r="KN331" s="123"/>
      <c r="KO331" s="123"/>
      <c r="KP331" s="123"/>
      <c r="KQ331" s="123"/>
      <c r="KR331" s="123"/>
      <c r="KS331" s="123"/>
      <c r="KT331" s="123"/>
      <c r="KU331" s="123"/>
      <c r="KV331" s="123"/>
      <c r="KW331" s="123"/>
      <c r="KX331" s="123"/>
      <c r="KY331" s="123"/>
      <c r="KZ331" s="123"/>
      <c r="LA331" s="123"/>
      <c r="LB331" s="123"/>
      <c r="LC331" s="123"/>
      <c r="LD331" s="123"/>
      <c r="LE331" s="123"/>
      <c r="LF331" s="123"/>
      <c r="LG331" s="123"/>
      <c r="LH331" s="123"/>
      <c r="LI331" s="123"/>
      <c r="LJ331" s="123"/>
      <c r="LK331" s="123"/>
      <c r="LL331" s="123"/>
      <c r="LM331" s="123"/>
      <c r="LN331" s="123"/>
      <c r="LO331" s="123"/>
      <c r="LP331" s="123"/>
      <c r="LQ331" s="123"/>
      <c r="LR331" s="123"/>
      <c r="LS331" s="123"/>
      <c r="LT331" s="123"/>
      <c r="LU331" s="123"/>
      <c r="LV331" s="123"/>
      <c r="LW331" s="123"/>
      <c r="LX331" s="123"/>
      <c r="LY331" s="123"/>
      <c r="LZ331" s="123"/>
      <c r="MA331" s="123"/>
      <c r="MB331" s="123"/>
      <c r="MC331" s="123"/>
      <c r="MD331" s="123"/>
      <c r="ME331" s="123"/>
      <c r="MF331" s="123"/>
      <c r="MG331" s="123"/>
      <c r="MH331" s="123"/>
      <c r="MI331" s="123"/>
      <c r="MJ331" s="123"/>
      <c r="MK331" s="123"/>
      <c r="ML331" s="123"/>
      <c r="MM331" s="123"/>
      <c r="MN331" s="123"/>
      <c r="MO331" s="123"/>
      <c r="MP331" s="123"/>
      <c r="MQ331" s="123"/>
      <c r="MR331" s="123"/>
      <c r="MS331" s="123"/>
      <c r="MT331" s="123"/>
      <c r="MU331" s="123"/>
      <c r="MV331" s="123"/>
      <c r="MW331" s="123"/>
      <c r="MX331" s="123"/>
      <c r="MY331" s="123"/>
      <c r="MZ331" s="123"/>
      <c r="NA331" s="123"/>
      <c r="NB331" s="123"/>
      <c r="NC331" s="123"/>
      <c r="ND331" s="123"/>
      <c r="NE331" s="123"/>
      <c r="NF331" s="123"/>
      <c r="NG331" s="123"/>
      <c r="NH331" s="123"/>
      <c r="NI331" s="123"/>
      <c r="NJ331" s="123"/>
      <c r="NK331" s="123"/>
      <c r="NL331" s="123"/>
      <c r="NM331" s="123"/>
      <c r="NN331" s="123"/>
      <c r="NO331" s="123"/>
      <c r="NP331" s="123"/>
      <c r="NQ331" s="123"/>
      <c r="NR331" s="123"/>
      <c r="NS331" s="123"/>
      <c r="NT331" s="123"/>
      <c r="NU331" s="123"/>
      <c r="NV331" s="123"/>
      <c r="NW331" s="123"/>
      <c r="NX331" s="123"/>
      <c r="NY331" s="123"/>
      <c r="NZ331" s="123"/>
      <c r="OA331" s="123"/>
      <c r="OB331" s="123"/>
      <c r="OC331" s="123"/>
      <c r="OD331" s="123"/>
      <c r="OE331" s="123"/>
      <c r="OF331" s="123"/>
      <c r="OG331" s="123"/>
      <c r="OH331" s="123"/>
      <c r="OI331" s="123"/>
      <c r="OJ331" s="123"/>
      <c r="OK331" s="123"/>
      <c r="OL331" s="123"/>
      <c r="OM331" s="123"/>
      <c r="ON331" s="123"/>
      <c r="OO331" s="123"/>
      <c r="OP331" s="123"/>
      <c r="OQ331" s="123"/>
      <c r="OR331" s="123"/>
      <c r="OS331" s="123"/>
      <c r="OT331" s="123"/>
      <c r="OU331" s="123"/>
      <c r="OV331" s="123"/>
      <c r="OW331" s="123"/>
      <c r="OX331" s="123"/>
      <c r="OY331" s="123"/>
      <c r="OZ331" s="123"/>
      <c r="PA331" s="123"/>
      <c r="PB331" s="123"/>
      <c r="PC331" s="123"/>
      <c r="PD331" s="123"/>
      <c r="PE331" s="123"/>
      <c r="PF331" s="123"/>
      <c r="PG331" s="123"/>
      <c r="PH331" s="123"/>
      <c r="PI331" s="123"/>
      <c r="PJ331" s="123"/>
      <c r="PK331" s="123"/>
      <c r="PL331" s="123"/>
      <c r="PM331" s="123"/>
      <c r="PN331" s="123"/>
      <c r="PO331" s="123"/>
      <c r="PP331" s="123"/>
      <c r="PQ331" s="123"/>
      <c r="PR331" s="123"/>
      <c r="PS331" s="123"/>
      <c r="PT331" s="123"/>
      <c r="PU331" s="123"/>
      <c r="PV331" s="123"/>
      <c r="PW331" s="123"/>
      <c r="PX331" s="123"/>
      <c r="PY331" s="123"/>
      <c r="PZ331" s="123"/>
      <c r="QA331" s="123"/>
      <c r="QB331" s="123"/>
      <c r="QC331" s="123"/>
      <c r="QD331" s="123"/>
      <c r="QE331" s="123"/>
      <c r="QF331" s="123"/>
      <c r="QG331" s="123"/>
      <c r="QH331" s="123"/>
      <c r="QI331" s="123"/>
      <c r="QJ331" s="123"/>
      <c r="QK331" s="123"/>
      <c r="QL331" s="123"/>
      <c r="QM331" s="123"/>
      <c r="QN331" s="123"/>
      <c r="QO331" s="123"/>
      <c r="QP331" s="123"/>
      <c r="QQ331" s="123"/>
      <c r="QR331" s="123"/>
      <c r="QS331" s="123"/>
      <c r="QT331" s="123"/>
      <c r="QU331" s="123"/>
      <c r="QV331" s="123"/>
      <c r="QW331" s="123"/>
      <c r="QX331" s="123"/>
      <c r="QY331" s="123"/>
      <c r="QZ331" s="123"/>
      <c r="RA331" s="123"/>
      <c r="RB331" s="123"/>
      <c r="RC331" s="123"/>
      <c r="RD331" s="123"/>
      <c r="RE331" s="123"/>
      <c r="RF331" s="123"/>
      <c r="RG331" s="123"/>
      <c r="RH331" s="123"/>
      <c r="RI331" s="123"/>
      <c r="RJ331" s="123"/>
      <c r="RK331" s="123"/>
      <c r="RL331" s="123"/>
      <c r="RM331" s="123"/>
      <c r="RN331" s="123"/>
      <c r="RO331" s="123"/>
      <c r="RP331" s="123"/>
      <c r="RQ331" s="123"/>
      <c r="RR331" s="123"/>
      <c r="RS331" s="123"/>
      <c r="RT331" s="123"/>
      <c r="RU331" s="123"/>
      <c r="RV331" s="123"/>
      <c r="RW331" s="123"/>
      <c r="RX331" s="123"/>
      <c r="RY331" s="123"/>
      <c r="RZ331" s="123"/>
      <c r="SA331" s="123"/>
      <c r="SB331" s="123"/>
      <c r="SC331" s="123"/>
      <c r="SD331" s="123"/>
      <c r="SE331" s="123"/>
      <c r="SF331" s="123"/>
      <c r="SG331" s="123"/>
      <c r="SH331" s="123"/>
      <c r="SI331" s="123"/>
      <c r="SJ331" s="123"/>
      <c r="SK331" s="123"/>
      <c r="SL331" s="123"/>
      <c r="SM331" s="123"/>
      <c r="SN331" s="123"/>
      <c r="SO331" s="123"/>
      <c r="SP331" s="123"/>
      <c r="SQ331" s="123"/>
      <c r="SR331" s="123"/>
      <c r="SS331" s="123"/>
      <c r="ST331" s="123"/>
      <c r="SU331" s="123"/>
      <c r="SV331" s="123"/>
      <c r="SW331" s="123"/>
      <c r="SX331" s="123"/>
      <c r="SY331" s="123"/>
      <c r="SZ331" s="123"/>
      <c r="TA331" s="123"/>
      <c r="TB331" s="123"/>
      <c r="TC331" s="123"/>
      <c r="TD331" s="123"/>
      <c r="TE331" s="123"/>
      <c r="TF331" s="123"/>
      <c r="TG331" s="123"/>
      <c r="TH331" s="123"/>
      <c r="TI331" s="123"/>
      <c r="TJ331" s="123"/>
      <c r="TK331" s="123"/>
      <c r="TL331" s="123"/>
      <c r="TM331" s="123"/>
      <c r="TN331" s="123"/>
      <c r="TO331" s="123"/>
      <c r="TP331" s="123"/>
      <c r="TQ331" s="123"/>
      <c r="TR331" s="123"/>
      <c r="TS331" s="123"/>
      <c r="TT331" s="123"/>
      <c r="TU331" s="123"/>
      <c r="TV331" s="123"/>
      <c r="TW331" s="123"/>
      <c r="TX331" s="123"/>
      <c r="TY331" s="123"/>
      <c r="TZ331" s="123"/>
      <c r="UA331" s="123"/>
      <c r="UB331" s="123"/>
      <c r="UC331" s="123"/>
      <c r="UD331" s="123"/>
      <c r="UE331" s="123"/>
      <c r="UF331" s="123"/>
      <c r="UG331" s="123"/>
      <c r="UH331" s="123"/>
      <c r="UI331" s="123"/>
      <c r="UJ331" s="123"/>
      <c r="UK331" s="123"/>
      <c r="UL331" s="123"/>
      <c r="UM331" s="123"/>
      <c r="UN331" s="123"/>
      <c r="UO331" s="123"/>
      <c r="UP331" s="123"/>
      <c r="UQ331" s="123"/>
      <c r="UR331" s="123"/>
      <c r="US331" s="123"/>
      <c r="UT331" s="123"/>
      <c r="UU331" s="123"/>
      <c r="UV331" s="123"/>
      <c r="UW331" s="123"/>
      <c r="UX331" s="123"/>
      <c r="UY331" s="123"/>
      <c r="UZ331" s="123"/>
      <c r="VA331" s="123"/>
      <c r="VB331" s="123"/>
      <c r="VC331" s="123"/>
      <c r="VD331" s="123"/>
      <c r="VE331" s="123"/>
      <c r="VF331" s="123"/>
      <c r="VG331" s="123"/>
      <c r="VH331" s="123"/>
      <c r="VI331" s="123"/>
      <c r="VJ331" s="123"/>
      <c r="VK331" s="123"/>
      <c r="VL331" s="123"/>
      <c r="VM331" s="123"/>
      <c r="VN331" s="123"/>
      <c r="VO331" s="123"/>
      <c r="VP331" s="123"/>
      <c r="VQ331" s="123"/>
      <c r="VR331" s="123"/>
      <c r="VS331" s="123"/>
      <c r="VT331" s="123"/>
      <c r="VU331" s="123"/>
      <c r="VV331" s="123"/>
      <c r="VW331" s="123"/>
      <c r="VX331" s="123"/>
      <c r="VY331" s="123"/>
      <c r="VZ331" s="123"/>
      <c r="WA331" s="123"/>
      <c r="WB331" s="123"/>
      <c r="WC331" s="123"/>
      <c r="WD331" s="123"/>
      <c r="WE331" s="123"/>
      <c r="WF331" s="123"/>
      <c r="WG331" s="123"/>
      <c r="WH331" s="123"/>
      <c r="WI331" s="123"/>
      <c r="WJ331" s="123"/>
      <c r="WK331" s="123"/>
      <c r="WL331" s="123"/>
      <c r="WM331" s="123"/>
      <c r="WN331" s="123"/>
      <c r="WO331" s="123"/>
      <c r="WP331" s="123"/>
      <c r="WQ331" s="123"/>
      <c r="WR331" s="123"/>
      <c r="WS331" s="123"/>
      <c r="WT331" s="123"/>
      <c r="WU331" s="123"/>
      <c r="WV331" s="123"/>
      <c r="WW331" s="123"/>
      <c r="WX331" s="123"/>
      <c r="WY331" s="123"/>
      <c r="WZ331" s="123"/>
      <c r="XA331" s="123"/>
      <c r="XB331" s="123"/>
      <c r="XC331" s="123"/>
      <c r="XD331" s="123"/>
      <c r="XE331" s="123"/>
      <c r="XF331" s="123"/>
      <c r="XG331" s="123"/>
      <c r="XH331" s="123"/>
      <c r="XI331" s="123"/>
      <c r="XJ331" s="123"/>
      <c r="XK331" s="123"/>
      <c r="XL331" s="123"/>
      <c r="XM331" s="123"/>
      <c r="XN331" s="123"/>
      <c r="XO331" s="123"/>
      <c r="XP331" s="123"/>
      <c r="XQ331" s="123"/>
      <c r="XR331" s="123"/>
      <c r="XS331" s="123"/>
      <c r="XT331" s="123"/>
      <c r="XU331" s="123"/>
      <c r="XV331" s="123"/>
      <c r="XW331" s="123"/>
      <c r="XX331" s="123"/>
      <c r="XY331" s="123"/>
      <c r="XZ331" s="123"/>
      <c r="YA331" s="123"/>
      <c r="YB331" s="123"/>
      <c r="YC331" s="123"/>
      <c r="YD331" s="123"/>
      <c r="YE331" s="123"/>
      <c r="YF331" s="123"/>
      <c r="YG331" s="123"/>
      <c r="YH331" s="123"/>
      <c r="YI331" s="123"/>
      <c r="YJ331" s="123"/>
      <c r="YK331" s="123"/>
      <c r="YL331" s="123"/>
      <c r="YM331" s="123"/>
      <c r="YN331" s="123"/>
      <c r="YO331" s="123"/>
      <c r="YP331" s="123"/>
      <c r="YQ331" s="123"/>
      <c r="YR331" s="123"/>
      <c r="YS331" s="123"/>
      <c r="YT331" s="123"/>
      <c r="YU331" s="123"/>
      <c r="YV331" s="123"/>
      <c r="YW331" s="123"/>
      <c r="YX331" s="123"/>
      <c r="YY331" s="123"/>
      <c r="YZ331" s="123"/>
      <c r="ZA331" s="123"/>
      <c r="ZB331" s="123"/>
      <c r="ZC331" s="123"/>
      <c r="ZD331" s="123"/>
      <c r="ZE331" s="123"/>
      <c r="ZF331" s="123"/>
      <c r="ZG331" s="123"/>
      <c r="ZH331" s="123"/>
      <c r="ZI331" s="123"/>
      <c r="ZJ331" s="123"/>
      <c r="ZK331" s="123"/>
      <c r="ZL331" s="123"/>
      <c r="ZM331" s="123"/>
      <c r="ZN331" s="123"/>
      <c r="ZO331" s="123"/>
      <c r="ZP331" s="123"/>
      <c r="ZQ331" s="123"/>
      <c r="ZR331" s="123"/>
      <c r="ZS331" s="123"/>
      <c r="ZT331" s="123"/>
      <c r="ZU331" s="123"/>
      <c r="ZV331" s="123"/>
      <c r="ZW331" s="123"/>
      <c r="ZX331" s="123"/>
      <c r="ZY331" s="123"/>
      <c r="ZZ331" s="123"/>
      <c r="AAA331" s="123"/>
      <c r="AAB331" s="123"/>
      <c r="AAC331" s="123"/>
      <c r="AAD331" s="123"/>
      <c r="AAE331" s="123"/>
      <c r="AAF331" s="123"/>
      <c r="AAG331" s="123"/>
      <c r="AAH331" s="123"/>
      <c r="AAI331" s="123"/>
      <c r="AAJ331" s="123"/>
      <c r="AAK331" s="123"/>
      <c r="AAL331" s="123"/>
      <c r="AAM331" s="123"/>
      <c r="AAN331" s="123"/>
      <c r="AAO331" s="123"/>
      <c r="AAP331" s="123"/>
      <c r="AAQ331" s="123"/>
      <c r="AAR331" s="123"/>
      <c r="AAS331" s="123"/>
      <c r="AAT331" s="123"/>
      <c r="AAU331" s="123"/>
      <c r="AAV331" s="123"/>
      <c r="AAW331" s="123"/>
      <c r="AAX331" s="123"/>
      <c r="AAY331" s="123"/>
      <c r="AAZ331" s="123"/>
      <c r="ABA331" s="123"/>
      <c r="ABB331" s="123"/>
      <c r="ABC331" s="123"/>
      <c r="ABD331" s="123"/>
      <c r="ABE331" s="123"/>
      <c r="ABF331" s="123"/>
      <c r="ABG331" s="123"/>
      <c r="ABH331" s="123"/>
      <c r="ABI331" s="123"/>
      <c r="ABJ331" s="123"/>
      <c r="ABK331" s="123"/>
      <c r="ABL331" s="123"/>
      <c r="ABM331" s="123"/>
      <c r="ABN331" s="123"/>
      <c r="ABO331" s="123"/>
      <c r="ABP331" s="123"/>
      <c r="ABQ331" s="123"/>
      <c r="ABR331" s="123"/>
      <c r="ABS331" s="123"/>
      <c r="ABT331" s="123"/>
      <c r="ABU331" s="123"/>
      <c r="ABV331" s="123"/>
      <c r="ABW331" s="123"/>
      <c r="ABX331" s="123"/>
      <c r="ABY331" s="123"/>
      <c r="ABZ331" s="123"/>
      <c r="ACA331" s="123"/>
      <c r="ACB331" s="123"/>
      <c r="ACC331" s="123"/>
      <c r="ACD331" s="123"/>
      <c r="ACE331" s="123"/>
      <c r="ACF331" s="123"/>
      <c r="ACG331" s="123"/>
      <c r="ACH331" s="123"/>
      <c r="ACI331" s="123"/>
      <c r="ACJ331" s="123"/>
      <c r="ACK331" s="123"/>
      <c r="ACL331" s="123"/>
      <c r="ACM331" s="123"/>
      <c r="ACN331" s="123"/>
      <c r="ACO331" s="123"/>
      <c r="ACP331" s="123"/>
      <c r="ACQ331" s="123"/>
      <c r="ACR331" s="123"/>
      <c r="ACS331" s="123"/>
      <c r="ACT331" s="123"/>
      <c r="ACU331" s="123"/>
      <c r="ACV331" s="123"/>
      <c r="ACW331" s="123"/>
      <c r="ACX331" s="123"/>
      <c r="ACY331" s="123"/>
      <c r="ACZ331" s="123"/>
      <c r="ADA331" s="123"/>
    </row>
    <row r="332" spans="1:781" s="12" customFormat="1" ht="24" x14ac:dyDescent="0.3">
      <c r="A332" s="64">
        <v>3</v>
      </c>
      <c r="B332" s="44" t="s">
        <v>942</v>
      </c>
      <c r="C332" s="45"/>
      <c r="D332" s="46"/>
      <c r="E332" s="46"/>
      <c r="F332" s="46"/>
      <c r="G332" s="97"/>
      <c r="H332" s="46">
        <v>1</v>
      </c>
      <c r="I332" s="46" t="s">
        <v>46</v>
      </c>
      <c r="J332" s="46" t="s">
        <v>394</v>
      </c>
      <c r="K332" s="48">
        <v>1969</v>
      </c>
      <c r="L332" s="49">
        <v>1969</v>
      </c>
      <c r="M332" s="50"/>
      <c r="N332" s="51"/>
      <c r="O332" s="51"/>
      <c r="P332" s="52" t="s">
        <v>943</v>
      </c>
      <c r="Q332" s="53" t="s">
        <v>944</v>
      </c>
      <c r="R332" s="54"/>
      <c r="S332" s="55"/>
      <c r="T332" s="56"/>
      <c r="U332" s="56"/>
      <c r="V332" s="56"/>
      <c r="W332" s="56"/>
      <c r="X332" s="56"/>
      <c r="Y332" s="56"/>
      <c r="Z332" s="56"/>
      <c r="AA332" s="84"/>
      <c r="AB332" s="57">
        <f t="shared" si="73"/>
        <v>0</v>
      </c>
      <c r="AC332" s="57">
        <f t="shared" si="74"/>
        <v>0</v>
      </c>
      <c r="AD332" s="57">
        <f t="shared" si="75"/>
        <v>0</v>
      </c>
      <c r="AE332" s="57">
        <f t="shared" si="76"/>
        <v>0</v>
      </c>
      <c r="AF332" s="58"/>
      <c r="AG332" s="58">
        <f t="shared" si="77"/>
        <v>0</v>
      </c>
      <c r="AH332" s="58">
        <f t="shared" si="78"/>
        <v>0</v>
      </c>
      <c r="AI332" s="58">
        <f t="shared" si="79"/>
        <v>0</v>
      </c>
    </row>
    <row r="333" spans="1:781" s="12" customFormat="1" ht="24" x14ac:dyDescent="0.3">
      <c r="A333" s="65">
        <v>4</v>
      </c>
      <c r="B333" s="44" t="s">
        <v>945</v>
      </c>
      <c r="C333" s="45" t="s">
        <v>273</v>
      </c>
      <c r="D333" s="46" t="s">
        <v>131</v>
      </c>
      <c r="E333" s="46" t="s">
        <v>364</v>
      </c>
      <c r="F333" s="46">
        <v>43</v>
      </c>
      <c r="G333" s="97">
        <v>1230000</v>
      </c>
      <c r="H333" s="46">
        <v>1</v>
      </c>
      <c r="I333" s="46" t="s">
        <v>41</v>
      </c>
      <c r="J333" s="46" t="s">
        <v>95</v>
      </c>
      <c r="K333" s="48">
        <v>1969</v>
      </c>
      <c r="L333" s="49">
        <v>1969</v>
      </c>
      <c r="M333" s="50"/>
      <c r="N333" s="51"/>
      <c r="O333" s="51"/>
      <c r="P333" s="52" t="s">
        <v>601</v>
      </c>
      <c r="Q333" s="53" t="s">
        <v>946</v>
      </c>
      <c r="R333" s="54" t="s">
        <v>432</v>
      </c>
      <c r="S333" s="55" t="str">
        <f>C333</f>
        <v>P</v>
      </c>
      <c r="T333" s="56"/>
      <c r="U333" s="56"/>
      <c r="V333" s="56"/>
      <c r="W333" s="56"/>
      <c r="X333" s="56"/>
      <c r="Y333" s="56"/>
      <c r="Z333" s="56"/>
      <c r="AB333" s="57">
        <f t="shared" si="73"/>
        <v>0</v>
      </c>
      <c r="AC333" s="57">
        <f t="shared" si="74"/>
        <v>0</v>
      </c>
      <c r="AD333" s="57">
        <f t="shared" si="75"/>
        <v>0</v>
      </c>
      <c r="AE333" s="57">
        <f t="shared" si="76"/>
        <v>0</v>
      </c>
      <c r="AF333" s="58"/>
      <c r="AG333" s="58">
        <f t="shared" si="77"/>
        <v>0</v>
      </c>
      <c r="AH333" s="58">
        <f t="shared" si="78"/>
        <v>0</v>
      </c>
      <c r="AI333" s="58">
        <f t="shared" si="79"/>
        <v>0</v>
      </c>
    </row>
    <row r="334" spans="1:781" s="12" customFormat="1" ht="15.6" x14ac:dyDescent="0.3">
      <c r="A334" s="64">
        <v>3</v>
      </c>
      <c r="B334" s="44" t="s">
        <v>947</v>
      </c>
      <c r="C334" s="45" t="s">
        <v>81</v>
      </c>
      <c r="D334" s="46"/>
      <c r="E334" s="46"/>
      <c r="F334" s="46"/>
      <c r="G334" s="97"/>
      <c r="H334" s="46">
        <v>1</v>
      </c>
      <c r="I334" s="46" t="s">
        <v>41</v>
      </c>
      <c r="J334" s="46" t="s">
        <v>82</v>
      </c>
      <c r="K334" s="48">
        <v>1968</v>
      </c>
      <c r="L334" s="49">
        <v>24876</v>
      </c>
      <c r="M334" s="50"/>
      <c r="N334" s="51"/>
      <c r="O334" s="51"/>
      <c r="P334" s="52" t="s">
        <v>601</v>
      </c>
      <c r="Q334" s="53" t="s">
        <v>948</v>
      </c>
      <c r="R334" s="54"/>
      <c r="S334" s="55" t="str">
        <f>C334</f>
        <v>?</v>
      </c>
      <c r="T334" s="56"/>
      <c r="U334" s="56"/>
      <c r="V334" s="56"/>
      <c r="W334" s="56"/>
      <c r="X334" s="56"/>
      <c r="Y334" s="56"/>
      <c r="Z334" s="56"/>
      <c r="AB334" s="57">
        <f t="shared" si="73"/>
        <v>0</v>
      </c>
      <c r="AC334" s="57">
        <f t="shared" si="74"/>
        <v>0</v>
      </c>
      <c r="AD334" s="57">
        <f t="shared" si="75"/>
        <v>0</v>
      </c>
      <c r="AE334" s="57">
        <f t="shared" si="76"/>
        <v>0</v>
      </c>
      <c r="AF334" s="58"/>
      <c r="AG334" s="58">
        <f t="shared" si="77"/>
        <v>0</v>
      </c>
      <c r="AH334" s="58">
        <f t="shared" si="78"/>
        <v>0</v>
      </c>
      <c r="AI334" s="58">
        <f t="shared" si="79"/>
        <v>0</v>
      </c>
    </row>
    <row r="335" spans="1:781" s="12" customFormat="1" ht="24.6" customHeight="1" x14ac:dyDescent="0.3">
      <c r="A335" s="64">
        <v>3</v>
      </c>
      <c r="B335" s="44" t="s">
        <v>949</v>
      </c>
      <c r="C335" s="45"/>
      <c r="D335" s="46" t="s">
        <v>212</v>
      </c>
      <c r="E335" s="46"/>
      <c r="F335" s="46">
        <v>80</v>
      </c>
      <c r="G335" s="97"/>
      <c r="H335" s="46">
        <v>1</v>
      </c>
      <c r="I335" s="46" t="s">
        <v>46</v>
      </c>
      <c r="J335" s="46" t="s">
        <v>394</v>
      </c>
      <c r="K335" s="48">
        <v>1968</v>
      </c>
      <c r="L335" s="109">
        <v>1969</v>
      </c>
      <c r="M335" s="50"/>
      <c r="N335" s="51"/>
      <c r="O335" s="51"/>
      <c r="P335" s="52" t="s">
        <v>950</v>
      </c>
      <c r="Q335" s="53" t="s">
        <v>951</v>
      </c>
      <c r="R335" s="54"/>
      <c r="S335" s="55"/>
      <c r="T335" s="56"/>
      <c r="U335" s="56"/>
      <c r="V335" s="56"/>
      <c r="W335" s="56"/>
      <c r="X335" s="56"/>
      <c r="Y335" s="56"/>
      <c r="Z335" s="56"/>
      <c r="AA335" s="141"/>
      <c r="AB335" s="57">
        <f t="shared" si="73"/>
        <v>0</v>
      </c>
      <c r="AC335" s="57">
        <f t="shared" si="74"/>
        <v>0</v>
      </c>
      <c r="AD335" s="57">
        <f t="shared" si="75"/>
        <v>0</v>
      </c>
      <c r="AE335" s="57">
        <f t="shared" si="76"/>
        <v>0</v>
      </c>
      <c r="AF335" s="58"/>
      <c r="AG335" s="58">
        <f t="shared" si="77"/>
        <v>0</v>
      </c>
      <c r="AH335" s="58">
        <f t="shared" si="78"/>
        <v>0</v>
      </c>
      <c r="AI335" s="58">
        <f t="shared" si="79"/>
        <v>0</v>
      </c>
    </row>
    <row r="336" spans="1:781" s="12" customFormat="1" ht="24" x14ac:dyDescent="0.3">
      <c r="A336" s="64">
        <v>3</v>
      </c>
      <c r="B336" s="44" t="s">
        <v>952</v>
      </c>
      <c r="C336" s="45" t="s">
        <v>73</v>
      </c>
      <c r="D336" s="46" t="s">
        <v>212</v>
      </c>
      <c r="E336" s="46" t="s">
        <v>230</v>
      </c>
      <c r="F336" s="46">
        <v>12</v>
      </c>
      <c r="G336" s="97">
        <v>300000</v>
      </c>
      <c r="H336" s="46">
        <v>1</v>
      </c>
      <c r="I336" s="46" t="s">
        <v>41</v>
      </c>
      <c r="J336" s="46" t="s">
        <v>394</v>
      </c>
      <c r="K336" s="48">
        <v>1968</v>
      </c>
      <c r="L336" s="109">
        <v>1968</v>
      </c>
      <c r="M336" s="50">
        <v>90000</v>
      </c>
      <c r="N336" s="51">
        <v>0.15</v>
      </c>
      <c r="O336" s="51"/>
      <c r="P336" s="52" t="s">
        <v>536</v>
      </c>
      <c r="Q336" s="53" t="s">
        <v>953</v>
      </c>
      <c r="R336" s="54"/>
      <c r="S336" s="55" t="str">
        <f>C336</f>
        <v>Pb Zn</v>
      </c>
      <c r="T336" s="56"/>
      <c r="U336" s="56"/>
      <c r="V336" s="56"/>
      <c r="W336" s="56"/>
      <c r="X336" s="56"/>
      <c r="Y336" s="56"/>
      <c r="Z336" s="56"/>
      <c r="AB336" s="57">
        <f t="shared" si="73"/>
        <v>4.7452011517130438E-2</v>
      </c>
      <c r="AC336" s="57">
        <f t="shared" si="74"/>
        <v>3.8461538461538459E-3</v>
      </c>
      <c r="AD336" s="57">
        <f t="shared" si="75"/>
        <v>0</v>
      </c>
      <c r="AE336" s="57">
        <f t="shared" si="76"/>
        <v>5.1298165363284284E-2</v>
      </c>
      <c r="AF336" s="58"/>
      <c r="AG336" s="58">
        <f t="shared" si="77"/>
        <v>0</v>
      </c>
      <c r="AH336" s="58">
        <f t="shared" si="78"/>
        <v>0</v>
      </c>
      <c r="AI336" s="58">
        <f t="shared" si="79"/>
        <v>5.1298165363284284E-2</v>
      </c>
    </row>
    <row r="337" spans="1:786" s="12" customFormat="1" ht="15.6" x14ac:dyDescent="0.3">
      <c r="A337" s="64">
        <v>3</v>
      </c>
      <c r="B337" s="44" t="s">
        <v>954</v>
      </c>
      <c r="C337" s="45" t="s">
        <v>273</v>
      </c>
      <c r="D337" s="46"/>
      <c r="E337" s="46"/>
      <c r="F337" s="46"/>
      <c r="G337" s="97"/>
      <c r="H337" s="46">
        <v>1</v>
      </c>
      <c r="I337" s="46" t="s">
        <v>41</v>
      </c>
      <c r="J337" s="46" t="s">
        <v>243</v>
      </c>
      <c r="K337" s="48">
        <v>1968</v>
      </c>
      <c r="L337" s="109">
        <v>1968</v>
      </c>
      <c r="M337" s="50"/>
      <c r="N337" s="51"/>
      <c r="O337" s="51"/>
      <c r="P337" s="52" t="s">
        <v>601</v>
      </c>
      <c r="Q337" s="53" t="s">
        <v>955</v>
      </c>
      <c r="R337" s="54" t="s">
        <v>432</v>
      </c>
      <c r="S337" s="55" t="str">
        <f>C337</f>
        <v>P</v>
      </c>
      <c r="T337" s="56"/>
      <c r="U337" s="56"/>
      <c r="V337" s="56"/>
      <c r="W337" s="56"/>
      <c r="X337" s="56"/>
      <c r="Y337" s="56"/>
      <c r="Z337" s="56"/>
      <c r="AB337" s="57">
        <f t="shared" si="73"/>
        <v>0</v>
      </c>
      <c r="AC337" s="57">
        <f t="shared" si="74"/>
        <v>0</v>
      </c>
      <c r="AD337" s="57">
        <f t="shared" si="75"/>
        <v>0</v>
      </c>
      <c r="AE337" s="57">
        <f t="shared" si="76"/>
        <v>0</v>
      </c>
      <c r="AF337" s="58"/>
      <c r="AG337" s="58">
        <f t="shared" si="77"/>
        <v>0</v>
      </c>
      <c r="AH337" s="58">
        <f t="shared" si="78"/>
        <v>0</v>
      </c>
      <c r="AI337" s="58">
        <f t="shared" si="79"/>
        <v>0</v>
      </c>
    </row>
    <row r="338" spans="1:786" s="12" customFormat="1" ht="15.6" x14ac:dyDescent="0.3">
      <c r="A338" s="65">
        <v>4</v>
      </c>
      <c r="B338" s="44" t="s">
        <v>956</v>
      </c>
      <c r="C338" s="45" t="s">
        <v>860</v>
      </c>
      <c r="D338" s="46" t="s">
        <v>212</v>
      </c>
      <c r="E338" s="46" t="s">
        <v>230</v>
      </c>
      <c r="F338" s="46">
        <v>30</v>
      </c>
      <c r="G338" s="97"/>
      <c r="H338" s="46">
        <v>3</v>
      </c>
      <c r="I338" s="46" t="s">
        <v>243</v>
      </c>
      <c r="J338" s="46" t="s">
        <v>243</v>
      </c>
      <c r="K338" s="48">
        <v>1968</v>
      </c>
      <c r="L338" s="109">
        <v>1968</v>
      </c>
      <c r="M338" s="50"/>
      <c r="N338" s="51"/>
      <c r="O338" s="51"/>
      <c r="P338" s="52" t="s">
        <v>601</v>
      </c>
      <c r="Q338" s="53" t="s">
        <v>957</v>
      </c>
      <c r="R338" s="54" t="s">
        <v>432</v>
      </c>
      <c r="S338" s="55" t="str">
        <f>C338</f>
        <v>K</v>
      </c>
      <c r="T338" s="56"/>
      <c r="U338" s="56"/>
      <c r="V338" s="56"/>
      <c r="W338" s="56"/>
      <c r="X338" s="56"/>
      <c r="Y338" s="56"/>
      <c r="Z338" s="56"/>
      <c r="AB338" s="57">
        <f t="shared" si="73"/>
        <v>0</v>
      </c>
      <c r="AC338" s="57">
        <f t="shared" si="74"/>
        <v>0</v>
      </c>
      <c r="AD338" s="57">
        <f t="shared" si="75"/>
        <v>0</v>
      </c>
      <c r="AE338" s="57">
        <f t="shared" si="76"/>
        <v>0</v>
      </c>
      <c r="AF338" s="58"/>
      <c r="AG338" s="58">
        <f t="shared" si="77"/>
        <v>0</v>
      </c>
      <c r="AH338" s="58">
        <f t="shared" si="78"/>
        <v>0</v>
      </c>
      <c r="AI338" s="58">
        <f t="shared" si="79"/>
        <v>0</v>
      </c>
    </row>
    <row r="339" spans="1:786" s="12" customFormat="1" ht="36" x14ac:dyDescent="0.3">
      <c r="A339" s="59">
        <v>1</v>
      </c>
      <c r="B339" s="44" t="s">
        <v>958</v>
      </c>
      <c r="C339" s="45" t="s">
        <v>55</v>
      </c>
      <c r="D339" s="46" t="s">
        <v>212</v>
      </c>
      <c r="E339" s="46" t="s">
        <v>364</v>
      </c>
      <c r="F339" s="46"/>
      <c r="G339" s="97">
        <v>16000000</v>
      </c>
      <c r="H339" s="46">
        <v>1</v>
      </c>
      <c r="I339" s="46" t="s">
        <v>41</v>
      </c>
      <c r="J339" s="46" t="s">
        <v>508</v>
      </c>
      <c r="K339" s="48">
        <v>1967</v>
      </c>
      <c r="L339" s="109">
        <v>1967</v>
      </c>
      <c r="M339" s="50">
        <v>4600000</v>
      </c>
      <c r="N339" s="51">
        <v>15</v>
      </c>
      <c r="O339" s="51">
        <v>18</v>
      </c>
      <c r="P339" s="52" t="s">
        <v>959</v>
      </c>
      <c r="Q339" s="53" t="s">
        <v>960</v>
      </c>
      <c r="R339" s="54"/>
      <c r="S339" s="55" t="s">
        <v>55</v>
      </c>
      <c r="T339" s="56"/>
      <c r="U339" s="56"/>
      <c r="V339" s="56"/>
      <c r="W339" s="56"/>
      <c r="X339" s="56"/>
      <c r="Y339" s="56"/>
      <c r="Z339" s="56"/>
      <c r="AA339" s="84"/>
      <c r="AB339" s="57">
        <f t="shared" si="73"/>
        <v>2.4253250330977782</v>
      </c>
      <c r="AC339" s="57">
        <f t="shared" si="74"/>
        <v>0.38461538461538464</v>
      </c>
      <c r="AD339" s="57">
        <f t="shared" si="75"/>
        <v>1.2857142857142858</v>
      </c>
      <c r="AE339" s="57">
        <f t="shared" si="76"/>
        <v>4.0956547034274484</v>
      </c>
      <c r="AF339" s="58"/>
      <c r="AG339" s="58">
        <f t="shared" si="77"/>
        <v>4.0956547034274484</v>
      </c>
      <c r="AH339" s="58">
        <f t="shared" si="78"/>
        <v>0</v>
      </c>
      <c r="AI339" s="58">
        <f t="shared" si="79"/>
        <v>0</v>
      </c>
    </row>
    <row r="340" spans="1:786" s="12" customFormat="1" ht="15.6" x14ac:dyDescent="0.3">
      <c r="A340" s="64">
        <v>3</v>
      </c>
      <c r="B340" s="44" t="s">
        <v>961</v>
      </c>
      <c r="C340" s="45" t="s">
        <v>243</v>
      </c>
      <c r="D340" s="46"/>
      <c r="E340" s="46"/>
      <c r="F340" s="46"/>
      <c r="G340" s="97"/>
      <c r="H340" s="46">
        <v>1</v>
      </c>
      <c r="I340" s="46" t="s">
        <v>41</v>
      </c>
      <c r="J340" s="46" t="s">
        <v>243</v>
      </c>
      <c r="K340" s="48">
        <v>1967</v>
      </c>
      <c r="L340" s="49">
        <v>24655</v>
      </c>
      <c r="M340" s="50">
        <v>12000</v>
      </c>
      <c r="N340" s="51"/>
      <c r="O340" s="51"/>
      <c r="P340" s="52" t="s">
        <v>601</v>
      </c>
      <c r="Q340" s="53" t="s">
        <v>962</v>
      </c>
      <c r="R340" s="54"/>
      <c r="S340" s="55" t="str">
        <f t="shared" ref="S340:S385" si="80">C340</f>
        <v>U</v>
      </c>
      <c r="T340" s="56"/>
      <c r="U340" s="56"/>
      <c r="V340" s="56"/>
      <c r="W340" s="56"/>
      <c r="X340" s="56"/>
      <c r="Y340" s="56"/>
      <c r="Z340" s="56"/>
      <c r="AB340" s="57">
        <f t="shared" si="73"/>
        <v>6.3269348689507249E-3</v>
      </c>
      <c r="AC340" s="57">
        <f t="shared" si="74"/>
        <v>0</v>
      </c>
      <c r="AD340" s="57">
        <f t="shared" si="75"/>
        <v>0</v>
      </c>
      <c r="AE340" s="57">
        <f t="shared" si="76"/>
        <v>6.3269348689507249E-3</v>
      </c>
      <c r="AF340" s="58"/>
      <c r="AG340" s="58">
        <f t="shared" si="77"/>
        <v>0</v>
      </c>
      <c r="AH340" s="58">
        <f t="shared" si="78"/>
        <v>0</v>
      </c>
      <c r="AI340" s="58">
        <f t="shared" si="79"/>
        <v>6.3269348689507249E-3</v>
      </c>
    </row>
    <row r="341" spans="1:786" s="12" customFormat="1" ht="15.6" x14ac:dyDescent="0.3">
      <c r="A341" s="59">
        <v>1</v>
      </c>
      <c r="B341" s="44" t="s">
        <v>963</v>
      </c>
      <c r="C341" s="45" t="s">
        <v>273</v>
      </c>
      <c r="D341" s="46"/>
      <c r="E341" s="46"/>
      <c r="F341" s="46"/>
      <c r="G341" s="97"/>
      <c r="H341" s="46">
        <v>1</v>
      </c>
      <c r="I341" s="46" t="s">
        <v>41</v>
      </c>
      <c r="J341" s="46" t="s">
        <v>243</v>
      </c>
      <c r="K341" s="48">
        <v>1967</v>
      </c>
      <c r="L341" s="106">
        <v>24532</v>
      </c>
      <c r="M341" s="50">
        <v>2000000</v>
      </c>
      <c r="N341" s="51"/>
      <c r="O341" s="51"/>
      <c r="P341" s="52" t="s">
        <v>529</v>
      </c>
      <c r="Q341" s="53" t="s">
        <v>964</v>
      </c>
      <c r="R341" s="54" t="s">
        <v>432</v>
      </c>
      <c r="S341" s="55" t="str">
        <f t="shared" si="80"/>
        <v>P</v>
      </c>
      <c r="T341" s="56"/>
      <c r="U341" s="56"/>
      <c r="V341" s="56"/>
      <c r="W341" s="56"/>
      <c r="X341" s="56"/>
      <c r="Y341" s="56"/>
      <c r="Z341" s="56"/>
      <c r="AB341" s="57">
        <f t="shared" si="73"/>
        <v>1.0544891448251208</v>
      </c>
      <c r="AC341" s="57">
        <f t="shared" si="74"/>
        <v>0</v>
      </c>
      <c r="AD341" s="57">
        <f t="shared" si="75"/>
        <v>0</v>
      </c>
      <c r="AE341" s="57">
        <f t="shared" si="76"/>
        <v>1.0544891448251208</v>
      </c>
      <c r="AF341" s="58"/>
      <c r="AG341" s="58">
        <f t="shared" si="77"/>
        <v>1.0544891448251208</v>
      </c>
      <c r="AH341" s="58">
        <f t="shared" si="78"/>
        <v>0</v>
      </c>
      <c r="AI341" s="58">
        <f t="shared" si="79"/>
        <v>0</v>
      </c>
    </row>
    <row r="342" spans="1:786" s="12" customFormat="1" ht="24" x14ac:dyDescent="0.3">
      <c r="A342" s="64">
        <v>3</v>
      </c>
      <c r="B342" s="44" t="s">
        <v>965</v>
      </c>
      <c r="C342" s="45" t="s">
        <v>65</v>
      </c>
      <c r="D342" s="46" t="s">
        <v>131</v>
      </c>
      <c r="E342" s="46"/>
      <c r="F342" s="46">
        <v>20</v>
      </c>
      <c r="G342" s="97"/>
      <c r="H342" s="46">
        <v>1</v>
      </c>
      <c r="I342" s="46" t="s">
        <v>41</v>
      </c>
      <c r="J342" s="46" t="s">
        <v>82</v>
      </c>
      <c r="K342" s="48">
        <v>1967</v>
      </c>
      <c r="L342" s="109">
        <v>1967</v>
      </c>
      <c r="M342" s="50"/>
      <c r="N342" s="51"/>
      <c r="O342" s="51"/>
      <c r="P342" s="52" t="s">
        <v>601</v>
      </c>
      <c r="Q342" s="53" t="s">
        <v>966</v>
      </c>
      <c r="R342" s="54" t="s">
        <v>432</v>
      </c>
      <c r="S342" s="55" t="str">
        <f t="shared" si="80"/>
        <v>Coal</v>
      </c>
      <c r="T342" s="56"/>
      <c r="U342" s="56"/>
      <c r="V342" s="56"/>
      <c r="W342" s="56"/>
      <c r="X342" s="56"/>
      <c r="Y342" s="56"/>
      <c r="Z342" s="56"/>
      <c r="AB342" s="57">
        <f t="shared" si="73"/>
        <v>0</v>
      </c>
      <c r="AC342" s="57">
        <f t="shared" si="74"/>
        <v>0</v>
      </c>
      <c r="AD342" s="57">
        <f t="shared" si="75"/>
        <v>0</v>
      </c>
      <c r="AE342" s="57">
        <f t="shared" si="76"/>
        <v>0</v>
      </c>
      <c r="AF342" s="58"/>
      <c r="AG342" s="58">
        <f t="shared" si="77"/>
        <v>0</v>
      </c>
      <c r="AH342" s="58">
        <f t="shared" si="78"/>
        <v>0</v>
      </c>
      <c r="AI342" s="58">
        <f t="shared" si="79"/>
        <v>0</v>
      </c>
    </row>
    <row r="343" spans="1:786" s="12" customFormat="1" ht="15.6" x14ac:dyDescent="0.3">
      <c r="A343" s="64">
        <v>3</v>
      </c>
      <c r="B343" s="44" t="s">
        <v>967</v>
      </c>
      <c r="C343" s="45" t="s">
        <v>65</v>
      </c>
      <c r="D343" s="46" t="s">
        <v>131</v>
      </c>
      <c r="E343" s="46" t="s">
        <v>252</v>
      </c>
      <c r="F343" s="46">
        <v>14</v>
      </c>
      <c r="G343" s="97"/>
      <c r="H343" s="46">
        <v>1</v>
      </c>
      <c r="I343" s="46" t="s">
        <v>41</v>
      </c>
      <c r="J343" s="46" t="s">
        <v>82</v>
      </c>
      <c r="K343" s="48">
        <v>1967</v>
      </c>
      <c r="L343" s="109">
        <v>1967</v>
      </c>
      <c r="M343" s="50"/>
      <c r="N343" s="51"/>
      <c r="O343" s="51"/>
      <c r="P343" s="52" t="s">
        <v>601</v>
      </c>
      <c r="Q343" s="53"/>
      <c r="R343" s="54" t="s">
        <v>432</v>
      </c>
      <c r="S343" s="55" t="str">
        <f t="shared" si="80"/>
        <v>Coal</v>
      </c>
      <c r="T343" s="56"/>
      <c r="U343" s="56"/>
      <c r="V343" s="56"/>
      <c r="W343" s="56"/>
      <c r="X343" s="56"/>
      <c r="Y343" s="56"/>
      <c r="Z343" s="56"/>
      <c r="AB343" s="57">
        <f t="shared" si="73"/>
        <v>0</v>
      </c>
      <c r="AC343" s="57">
        <f t="shared" si="74"/>
        <v>0</v>
      </c>
      <c r="AD343" s="57">
        <f t="shared" si="75"/>
        <v>0</v>
      </c>
      <c r="AE343" s="57">
        <f t="shared" si="76"/>
        <v>0</v>
      </c>
      <c r="AF343" s="58"/>
      <c r="AG343" s="58">
        <f t="shared" si="77"/>
        <v>0</v>
      </c>
      <c r="AH343" s="58">
        <f t="shared" si="78"/>
        <v>0</v>
      </c>
      <c r="AI343" s="58">
        <f t="shared" si="79"/>
        <v>0</v>
      </c>
    </row>
    <row r="344" spans="1:786" s="12" customFormat="1" ht="15.6" x14ac:dyDescent="0.3">
      <c r="A344" s="64">
        <v>3</v>
      </c>
      <c r="B344" s="44" t="s">
        <v>968</v>
      </c>
      <c r="C344" s="45" t="s">
        <v>137</v>
      </c>
      <c r="D344" s="46" t="s">
        <v>131</v>
      </c>
      <c r="E344" s="46" t="s">
        <v>364</v>
      </c>
      <c r="F344" s="46">
        <v>30</v>
      </c>
      <c r="G344" s="97"/>
      <c r="H344" s="46">
        <v>1</v>
      </c>
      <c r="I344" s="46" t="s">
        <v>41</v>
      </c>
      <c r="J344" s="46" t="s">
        <v>95</v>
      </c>
      <c r="K344" s="48">
        <v>1967</v>
      </c>
      <c r="L344" s="109">
        <v>1967</v>
      </c>
      <c r="M344" s="50"/>
      <c r="N344" s="51"/>
      <c r="O344" s="51"/>
      <c r="P344" s="52" t="s">
        <v>601</v>
      </c>
      <c r="Q344" s="53"/>
      <c r="R344" s="54" t="s">
        <v>432</v>
      </c>
      <c r="S344" s="55" t="str">
        <f t="shared" si="80"/>
        <v>Sand</v>
      </c>
      <c r="T344" s="56"/>
      <c r="U344" s="56"/>
      <c r="V344" s="56"/>
      <c r="W344" s="56"/>
      <c r="X344" s="56"/>
      <c r="Y344" s="56"/>
      <c r="Z344" s="56"/>
      <c r="AB344" s="57">
        <f t="shared" si="73"/>
        <v>0</v>
      </c>
      <c r="AC344" s="57">
        <f t="shared" si="74"/>
        <v>0</v>
      </c>
      <c r="AD344" s="57">
        <f t="shared" si="75"/>
        <v>0</v>
      </c>
      <c r="AE344" s="57">
        <f t="shared" si="76"/>
        <v>0</v>
      </c>
      <c r="AF344" s="58"/>
      <c r="AG344" s="58">
        <f t="shared" si="77"/>
        <v>0</v>
      </c>
      <c r="AH344" s="58">
        <f t="shared" si="78"/>
        <v>0</v>
      </c>
      <c r="AI344" s="58">
        <f t="shared" si="79"/>
        <v>0</v>
      </c>
    </row>
    <row r="345" spans="1:786" s="99" customFormat="1" ht="24" x14ac:dyDescent="0.3">
      <c r="A345" s="142">
        <v>5</v>
      </c>
      <c r="B345" s="44" t="s">
        <v>969</v>
      </c>
      <c r="C345" s="45" t="s">
        <v>65</v>
      </c>
      <c r="D345" s="46" t="s">
        <v>66</v>
      </c>
      <c r="E345" s="46"/>
      <c r="F345" s="46">
        <v>37</v>
      </c>
      <c r="G345" s="97">
        <v>230000</v>
      </c>
      <c r="H345" s="46">
        <v>2</v>
      </c>
      <c r="I345" s="46" t="s">
        <v>46</v>
      </c>
      <c r="J345" s="46" t="s">
        <v>243</v>
      </c>
      <c r="K345" s="48">
        <v>1966</v>
      </c>
      <c r="L345" s="49">
        <v>24401</v>
      </c>
      <c r="M345" s="50">
        <v>162000</v>
      </c>
      <c r="N345" s="51">
        <v>0.6</v>
      </c>
      <c r="O345" s="51">
        <v>144</v>
      </c>
      <c r="P345" s="52" t="s">
        <v>970</v>
      </c>
      <c r="Q345" s="53" t="s">
        <v>971</v>
      </c>
      <c r="R345" s="120" t="s">
        <v>432</v>
      </c>
      <c r="S345" s="55" t="str">
        <f t="shared" si="80"/>
        <v>Coal</v>
      </c>
      <c r="T345" s="121"/>
      <c r="U345" s="121"/>
      <c r="V345" s="121"/>
      <c r="W345" s="121"/>
      <c r="X345" s="121">
        <v>1869</v>
      </c>
      <c r="Y345" s="121"/>
      <c r="Z345" s="121"/>
      <c r="AA345" s="122"/>
      <c r="AB345" s="57">
        <f t="shared" si="73"/>
        <v>8.5413620730834791E-2</v>
      </c>
      <c r="AC345" s="57">
        <f t="shared" si="74"/>
        <v>1.5384615384615384E-2</v>
      </c>
      <c r="AD345" s="57">
        <f t="shared" si="75"/>
        <v>10.285714285714286</v>
      </c>
      <c r="AE345" s="57">
        <f t="shared" si="76"/>
        <v>10.386512521829736</v>
      </c>
      <c r="AF345" s="58"/>
      <c r="AG345" s="58">
        <f t="shared" si="77"/>
        <v>0</v>
      </c>
      <c r="AH345" s="58">
        <f t="shared" si="78"/>
        <v>0</v>
      </c>
      <c r="AI345" s="58">
        <f t="shared" si="79"/>
        <v>0</v>
      </c>
      <c r="AK345" s="12"/>
      <c r="AL345" s="12"/>
      <c r="AM345" s="12"/>
      <c r="AN345" s="12"/>
      <c r="AO345" s="12"/>
      <c r="AP345" s="12"/>
      <c r="AQ345" s="12"/>
      <c r="AR345" s="12"/>
      <c r="AS345" s="12"/>
      <c r="AT345" s="12"/>
      <c r="AU345" s="123"/>
      <c r="AV345" s="123"/>
      <c r="AW345" s="123"/>
      <c r="AX345" s="123"/>
      <c r="AY345" s="123"/>
      <c r="AZ345" s="123"/>
      <c r="BA345" s="123"/>
      <c r="BB345" s="123"/>
      <c r="BC345" s="123"/>
      <c r="BD345" s="123"/>
      <c r="BE345" s="123"/>
      <c r="BF345" s="123"/>
      <c r="BG345" s="123"/>
      <c r="BH345" s="123"/>
      <c r="BI345" s="123"/>
      <c r="BJ345" s="123"/>
      <c r="BK345" s="123"/>
      <c r="BL345" s="123"/>
      <c r="BM345" s="123"/>
      <c r="BN345" s="123"/>
      <c r="BO345" s="123"/>
      <c r="BP345" s="123"/>
      <c r="BQ345" s="123"/>
      <c r="BR345" s="123"/>
      <c r="BS345" s="123"/>
      <c r="BT345" s="123"/>
      <c r="BU345" s="123"/>
      <c r="BV345" s="123"/>
      <c r="BW345" s="123"/>
      <c r="BX345" s="123"/>
      <c r="BY345" s="123"/>
      <c r="BZ345" s="123"/>
      <c r="CA345" s="123"/>
      <c r="CB345" s="123"/>
      <c r="CC345" s="123"/>
      <c r="CD345" s="123"/>
      <c r="CE345" s="123"/>
      <c r="CF345" s="123"/>
      <c r="CG345" s="123"/>
      <c r="CH345" s="123"/>
      <c r="CI345" s="123"/>
      <c r="CJ345" s="123"/>
      <c r="CK345" s="123"/>
      <c r="CL345" s="123"/>
      <c r="CM345" s="123"/>
      <c r="CN345" s="123"/>
      <c r="CO345" s="123"/>
      <c r="CP345" s="123"/>
      <c r="CQ345" s="123"/>
      <c r="CR345" s="123"/>
      <c r="CS345" s="123"/>
      <c r="CT345" s="123"/>
      <c r="CU345" s="123"/>
      <c r="CV345" s="123"/>
      <c r="CW345" s="123"/>
      <c r="CX345" s="123"/>
      <c r="CY345" s="123"/>
      <c r="CZ345" s="123"/>
      <c r="DA345" s="123"/>
      <c r="DB345" s="123"/>
      <c r="DC345" s="123"/>
      <c r="DD345" s="123"/>
      <c r="DE345" s="123"/>
      <c r="DF345" s="123"/>
      <c r="DG345" s="123"/>
      <c r="DH345" s="123"/>
      <c r="DI345" s="123"/>
      <c r="DJ345" s="123"/>
      <c r="DK345" s="123"/>
      <c r="DL345" s="123"/>
      <c r="DM345" s="123"/>
      <c r="DN345" s="123"/>
      <c r="DO345" s="123"/>
      <c r="DP345" s="123"/>
      <c r="DQ345" s="123"/>
      <c r="DR345" s="123"/>
      <c r="DS345" s="123"/>
      <c r="DT345" s="123"/>
      <c r="DU345" s="123"/>
      <c r="DV345" s="123"/>
      <c r="DW345" s="123"/>
      <c r="DX345" s="123"/>
      <c r="DY345" s="123"/>
      <c r="DZ345" s="123"/>
      <c r="EA345" s="123"/>
      <c r="EB345" s="123"/>
      <c r="EC345" s="123"/>
      <c r="ED345" s="123"/>
      <c r="EE345" s="123"/>
      <c r="EF345" s="123"/>
      <c r="EG345" s="123"/>
      <c r="EH345" s="123"/>
      <c r="EI345" s="123"/>
      <c r="EJ345" s="123"/>
      <c r="EK345" s="123"/>
      <c r="EL345" s="123"/>
      <c r="EM345" s="123"/>
      <c r="EN345" s="123"/>
      <c r="EO345" s="123"/>
      <c r="EP345" s="123"/>
      <c r="EQ345" s="123"/>
      <c r="ER345" s="123"/>
      <c r="ES345" s="123"/>
      <c r="ET345" s="123"/>
      <c r="EU345" s="123"/>
      <c r="EV345" s="123"/>
      <c r="EW345" s="123"/>
      <c r="EX345" s="123"/>
      <c r="EY345" s="123"/>
      <c r="EZ345" s="123"/>
      <c r="FA345" s="123"/>
      <c r="FB345" s="123"/>
      <c r="FC345" s="123"/>
      <c r="FD345" s="123"/>
      <c r="FE345" s="123"/>
      <c r="FF345" s="123"/>
      <c r="FG345" s="123"/>
      <c r="FH345" s="123"/>
      <c r="FI345" s="123"/>
      <c r="FJ345" s="123"/>
      <c r="FK345" s="123"/>
      <c r="FL345" s="123"/>
      <c r="FM345" s="123"/>
      <c r="FN345" s="123"/>
      <c r="FO345" s="123"/>
      <c r="FP345" s="123"/>
      <c r="FQ345" s="123"/>
      <c r="FR345" s="123"/>
      <c r="FS345" s="123"/>
      <c r="FT345" s="123"/>
      <c r="FU345" s="123"/>
      <c r="FV345" s="123"/>
      <c r="FW345" s="123"/>
      <c r="FX345" s="123"/>
      <c r="FY345" s="123"/>
      <c r="FZ345" s="123"/>
      <c r="GA345" s="123"/>
      <c r="GB345" s="123"/>
      <c r="GC345" s="123"/>
      <c r="GD345" s="123"/>
      <c r="GE345" s="123"/>
      <c r="GF345" s="123"/>
      <c r="GG345" s="123"/>
      <c r="GH345" s="123"/>
      <c r="GI345" s="123"/>
      <c r="GJ345" s="123"/>
      <c r="GK345" s="123"/>
      <c r="GL345" s="123"/>
      <c r="GM345" s="123"/>
      <c r="GN345" s="123"/>
      <c r="GO345" s="123"/>
      <c r="GP345" s="123"/>
      <c r="GQ345" s="123"/>
      <c r="GR345" s="123"/>
      <c r="GS345" s="123"/>
      <c r="GT345" s="123"/>
      <c r="GU345" s="123"/>
      <c r="GV345" s="123"/>
      <c r="GW345" s="123"/>
      <c r="GX345" s="123"/>
      <c r="GY345" s="123"/>
      <c r="GZ345" s="123"/>
      <c r="HA345" s="123"/>
      <c r="HB345" s="123"/>
      <c r="HC345" s="123"/>
      <c r="HD345" s="123"/>
      <c r="HE345" s="123"/>
      <c r="HF345" s="123"/>
      <c r="HG345" s="123"/>
      <c r="HH345" s="123"/>
      <c r="HI345" s="123"/>
      <c r="HJ345" s="123"/>
      <c r="HK345" s="123"/>
      <c r="HL345" s="123"/>
      <c r="HM345" s="123"/>
      <c r="HN345" s="123"/>
      <c r="HO345" s="123"/>
      <c r="HP345" s="123"/>
      <c r="HQ345" s="123"/>
      <c r="HR345" s="123"/>
      <c r="HS345" s="123"/>
      <c r="HT345" s="123"/>
      <c r="HU345" s="123"/>
      <c r="HV345" s="123"/>
      <c r="HW345" s="123"/>
      <c r="HX345" s="123"/>
      <c r="HY345" s="123"/>
      <c r="HZ345" s="123"/>
      <c r="IA345" s="123"/>
      <c r="IB345" s="123"/>
      <c r="IC345" s="123"/>
      <c r="ID345" s="123"/>
      <c r="IE345" s="123"/>
      <c r="IF345" s="123"/>
      <c r="IG345" s="123"/>
      <c r="IH345" s="123"/>
      <c r="II345" s="123"/>
      <c r="IJ345" s="123"/>
      <c r="IK345" s="123"/>
      <c r="IL345" s="123"/>
      <c r="IM345" s="123"/>
      <c r="IN345" s="123"/>
      <c r="IO345" s="123"/>
      <c r="IP345" s="123"/>
      <c r="IQ345" s="123"/>
      <c r="IR345" s="123"/>
      <c r="IS345" s="123"/>
      <c r="IT345" s="123"/>
      <c r="IU345" s="123"/>
      <c r="IV345" s="123"/>
      <c r="IW345" s="123"/>
      <c r="IX345" s="123"/>
      <c r="IY345" s="123"/>
      <c r="IZ345" s="123"/>
      <c r="JA345" s="123"/>
      <c r="JB345" s="123"/>
      <c r="JC345" s="123"/>
      <c r="JD345" s="123"/>
      <c r="JE345" s="123"/>
      <c r="JF345" s="123"/>
      <c r="JG345" s="123"/>
      <c r="JH345" s="123"/>
      <c r="JI345" s="123"/>
      <c r="JJ345" s="123"/>
      <c r="JK345" s="123"/>
      <c r="JL345" s="123"/>
      <c r="JM345" s="123"/>
      <c r="JN345" s="123"/>
      <c r="JO345" s="123"/>
      <c r="JP345" s="123"/>
      <c r="JQ345" s="123"/>
      <c r="JR345" s="123"/>
      <c r="JS345" s="123"/>
      <c r="JT345" s="123"/>
      <c r="JU345" s="123"/>
      <c r="JV345" s="123"/>
      <c r="JW345" s="123"/>
      <c r="JX345" s="123"/>
      <c r="JY345" s="123"/>
      <c r="JZ345" s="123"/>
      <c r="KA345" s="123"/>
      <c r="KB345" s="123"/>
      <c r="KC345" s="123"/>
      <c r="KD345" s="123"/>
      <c r="KE345" s="123"/>
      <c r="KF345" s="123"/>
      <c r="KG345" s="123"/>
      <c r="KH345" s="123"/>
      <c r="KI345" s="123"/>
      <c r="KJ345" s="123"/>
      <c r="KK345" s="123"/>
      <c r="KL345" s="123"/>
      <c r="KM345" s="123"/>
      <c r="KN345" s="123"/>
      <c r="KO345" s="123"/>
      <c r="KP345" s="123"/>
      <c r="KQ345" s="123"/>
      <c r="KR345" s="123"/>
      <c r="KS345" s="123"/>
      <c r="KT345" s="123"/>
      <c r="KU345" s="123"/>
      <c r="KV345" s="123"/>
      <c r="KW345" s="123"/>
      <c r="KX345" s="123"/>
      <c r="KY345" s="123"/>
      <c r="KZ345" s="123"/>
      <c r="LA345" s="123"/>
      <c r="LB345" s="123"/>
      <c r="LC345" s="123"/>
      <c r="LD345" s="123"/>
      <c r="LE345" s="123"/>
      <c r="LF345" s="123"/>
      <c r="LG345" s="123"/>
      <c r="LH345" s="123"/>
      <c r="LI345" s="123"/>
      <c r="LJ345" s="123"/>
      <c r="LK345" s="123"/>
      <c r="LL345" s="123"/>
      <c r="LM345" s="123"/>
      <c r="LN345" s="123"/>
      <c r="LO345" s="123"/>
      <c r="LP345" s="123"/>
      <c r="LQ345" s="123"/>
      <c r="LR345" s="123"/>
      <c r="LS345" s="123"/>
      <c r="LT345" s="123"/>
      <c r="LU345" s="123"/>
      <c r="LV345" s="123"/>
      <c r="LW345" s="123"/>
      <c r="LX345" s="123"/>
      <c r="LY345" s="123"/>
      <c r="LZ345" s="123"/>
      <c r="MA345" s="123"/>
      <c r="MB345" s="123"/>
      <c r="MC345" s="123"/>
      <c r="MD345" s="123"/>
      <c r="ME345" s="123"/>
      <c r="MF345" s="123"/>
      <c r="MG345" s="123"/>
      <c r="MH345" s="123"/>
      <c r="MI345" s="123"/>
      <c r="MJ345" s="123"/>
      <c r="MK345" s="123"/>
      <c r="ML345" s="123"/>
      <c r="MM345" s="123"/>
      <c r="MN345" s="123"/>
      <c r="MO345" s="123"/>
      <c r="MP345" s="123"/>
      <c r="MQ345" s="123"/>
      <c r="MR345" s="123"/>
      <c r="MS345" s="123"/>
      <c r="MT345" s="123"/>
      <c r="MU345" s="123"/>
      <c r="MV345" s="123"/>
      <c r="MW345" s="123"/>
      <c r="MX345" s="123"/>
      <c r="MY345" s="123"/>
      <c r="MZ345" s="123"/>
      <c r="NA345" s="123"/>
      <c r="NB345" s="123"/>
      <c r="NC345" s="123"/>
      <c r="ND345" s="123"/>
      <c r="NE345" s="123"/>
      <c r="NF345" s="123"/>
      <c r="NG345" s="123"/>
      <c r="NH345" s="123"/>
      <c r="NI345" s="123"/>
      <c r="NJ345" s="123"/>
      <c r="NK345" s="123"/>
      <c r="NL345" s="123"/>
      <c r="NM345" s="123"/>
      <c r="NN345" s="123"/>
      <c r="NO345" s="123"/>
      <c r="NP345" s="123"/>
      <c r="NQ345" s="123"/>
      <c r="NR345" s="123"/>
      <c r="NS345" s="123"/>
      <c r="NT345" s="123"/>
      <c r="NU345" s="123"/>
      <c r="NV345" s="123"/>
      <c r="NW345" s="123"/>
      <c r="NX345" s="123"/>
      <c r="NY345" s="123"/>
      <c r="NZ345" s="123"/>
      <c r="OA345" s="123"/>
      <c r="OB345" s="123"/>
      <c r="OC345" s="123"/>
      <c r="OD345" s="123"/>
      <c r="OE345" s="123"/>
      <c r="OF345" s="123"/>
      <c r="OG345" s="123"/>
      <c r="OH345" s="123"/>
      <c r="OI345" s="123"/>
      <c r="OJ345" s="123"/>
      <c r="OK345" s="123"/>
      <c r="OL345" s="123"/>
      <c r="OM345" s="123"/>
      <c r="ON345" s="123"/>
      <c r="OO345" s="123"/>
      <c r="OP345" s="123"/>
      <c r="OQ345" s="123"/>
      <c r="OR345" s="123"/>
      <c r="OS345" s="123"/>
      <c r="OT345" s="123"/>
      <c r="OU345" s="123"/>
      <c r="OV345" s="123"/>
      <c r="OW345" s="123"/>
      <c r="OX345" s="123"/>
      <c r="OY345" s="123"/>
      <c r="OZ345" s="123"/>
      <c r="PA345" s="123"/>
      <c r="PB345" s="123"/>
      <c r="PC345" s="123"/>
      <c r="PD345" s="123"/>
      <c r="PE345" s="123"/>
      <c r="PF345" s="123"/>
      <c r="PG345" s="123"/>
      <c r="PH345" s="123"/>
      <c r="PI345" s="123"/>
      <c r="PJ345" s="123"/>
      <c r="PK345" s="123"/>
      <c r="PL345" s="123"/>
      <c r="PM345" s="123"/>
      <c r="PN345" s="123"/>
      <c r="PO345" s="123"/>
      <c r="PP345" s="123"/>
      <c r="PQ345" s="123"/>
      <c r="PR345" s="123"/>
      <c r="PS345" s="123"/>
      <c r="PT345" s="123"/>
      <c r="PU345" s="123"/>
      <c r="PV345" s="123"/>
      <c r="PW345" s="123"/>
      <c r="PX345" s="123"/>
      <c r="PY345" s="123"/>
      <c r="PZ345" s="123"/>
      <c r="QA345" s="123"/>
      <c r="QB345" s="123"/>
      <c r="QC345" s="123"/>
      <c r="QD345" s="123"/>
      <c r="QE345" s="123"/>
      <c r="QF345" s="123"/>
      <c r="QG345" s="123"/>
      <c r="QH345" s="123"/>
      <c r="QI345" s="123"/>
      <c r="QJ345" s="123"/>
      <c r="QK345" s="123"/>
      <c r="QL345" s="123"/>
      <c r="QM345" s="123"/>
      <c r="QN345" s="123"/>
      <c r="QO345" s="123"/>
      <c r="QP345" s="123"/>
      <c r="QQ345" s="123"/>
      <c r="QR345" s="123"/>
      <c r="QS345" s="123"/>
      <c r="QT345" s="123"/>
      <c r="QU345" s="123"/>
      <c r="QV345" s="123"/>
      <c r="QW345" s="123"/>
      <c r="QX345" s="123"/>
      <c r="QY345" s="123"/>
      <c r="QZ345" s="123"/>
      <c r="RA345" s="123"/>
      <c r="RB345" s="123"/>
      <c r="RC345" s="123"/>
      <c r="RD345" s="123"/>
      <c r="RE345" s="123"/>
      <c r="RF345" s="123"/>
      <c r="RG345" s="123"/>
      <c r="RH345" s="123"/>
      <c r="RI345" s="123"/>
      <c r="RJ345" s="123"/>
      <c r="RK345" s="123"/>
      <c r="RL345" s="123"/>
      <c r="RM345" s="123"/>
      <c r="RN345" s="123"/>
      <c r="RO345" s="123"/>
      <c r="RP345" s="123"/>
      <c r="RQ345" s="123"/>
      <c r="RR345" s="123"/>
      <c r="RS345" s="123"/>
      <c r="RT345" s="123"/>
      <c r="RU345" s="123"/>
      <c r="RV345" s="123"/>
      <c r="RW345" s="123"/>
      <c r="RX345" s="123"/>
      <c r="RY345" s="123"/>
      <c r="RZ345" s="123"/>
      <c r="SA345" s="123"/>
      <c r="SB345" s="123"/>
      <c r="SC345" s="123"/>
      <c r="SD345" s="123"/>
      <c r="SE345" s="123"/>
      <c r="SF345" s="123"/>
      <c r="SG345" s="123"/>
      <c r="SH345" s="123"/>
      <c r="SI345" s="123"/>
      <c r="SJ345" s="123"/>
      <c r="SK345" s="123"/>
      <c r="SL345" s="123"/>
      <c r="SM345" s="123"/>
      <c r="SN345" s="123"/>
      <c r="SO345" s="123"/>
      <c r="SP345" s="123"/>
      <c r="SQ345" s="123"/>
      <c r="SR345" s="123"/>
      <c r="SS345" s="123"/>
      <c r="ST345" s="123"/>
      <c r="SU345" s="123"/>
      <c r="SV345" s="123"/>
      <c r="SW345" s="123"/>
      <c r="SX345" s="123"/>
      <c r="SY345" s="123"/>
      <c r="SZ345" s="123"/>
      <c r="TA345" s="123"/>
      <c r="TB345" s="123"/>
      <c r="TC345" s="123"/>
      <c r="TD345" s="123"/>
      <c r="TE345" s="123"/>
      <c r="TF345" s="123"/>
      <c r="TG345" s="123"/>
      <c r="TH345" s="123"/>
      <c r="TI345" s="123"/>
      <c r="TJ345" s="123"/>
      <c r="TK345" s="123"/>
      <c r="TL345" s="123"/>
      <c r="TM345" s="123"/>
      <c r="TN345" s="123"/>
      <c r="TO345" s="123"/>
      <c r="TP345" s="123"/>
      <c r="TQ345" s="123"/>
      <c r="TR345" s="123"/>
      <c r="TS345" s="123"/>
      <c r="TT345" s="123"/>
      <c r="TU345" s="123"/>
      <c r="TV345" s="123"/>
      <c r="TW345" s="123"/>
      <c r="TX345" s="123"/>
      <c r="TY345" s="123"/>
      <c r="TZ345" s="123"/>
      <c r="UA345" s="123"/>
      <c r="UB345" s="123"/>
      <c r="UC345" s="123"/>
      <c r="UD345" s="123"/>
      <c r="UE345" s="123"/>
      <c r="UF345" s="123"/>
      <c r="UG345" s="123"/>
      <c r="UH345" s="123"/>
      <c r="UI345" s="123"/>
      <c r="UJ345" s="123"/>
      <c r="UK345" s="123"/>
      <c r="UL345" s="123"/>
      <c r="UM345" s="123"/>
      <c r="UN345" s="123"/>
      <c r="UO345" s="123"/>
      <c r="UP345" s="123"/>
      <c r="UQ345" s="123"/>
      <c r="UR345" s="123"/>
      <c r="US345" s="123"/>
      <c r="UT345" s="123"/>
      <c r="UU345" s="123"/>
      <c r="UV345" s="123"/>
      <c r="UW345" s="123"/>
      <c r="UX345" s="123"/>
      <c r="UY345" s="123"/>
      <c r="UZ345" s="123"/>
      <c r="VA345" s="123"/>
      <c r="VB345" s="123"/>
      <c r="VC345" s="123"/>
      <c r="VD345" s="123"/>
      <c r="VE345" s="123"/>
      <c r="VF345" s="123"/>
      <c r="VG345" s="123"/>
      <c r="VH345" s="123"/>
      <c r="VI345" s="123"/>
      <c r="VJ345" s="123"/>
      <c r="VK345" s="123"/>
      <c r="VL345" s="123"/>
      <c r="VM345" s="123"/>
      <c r="VN345" s="123"/>
      <c r="VO345" s="123"/>
      <c r="VP345" s="123"/>
      <c r="VQ345" s="123"/>
      <c r="VR345" s="123"/>
      <c r="VS345" s="123"/>
      <c r="VT345" s="123"/>
      <c r="VU345" s="123"/>
      <c r="VV345" s="123"/>
      <c r="VW345" s="123"/>
      <c r="VX345" s="123"/>
      <c r="VY345" s="123"/>
      <c r="VZ345" s="123"/>
      <c r="WA345" s="123"/>
      <c r="WB345" s="123"/>
      <c r="WC345" s="123"/>
      <c r="WD345" s="123"/>
      <c r="WE345" s="123"/>
      <c r="WF345" s="123"/>
      <c r="WG345" s="123"/>
      <c r="WH345" s="123"/>
      <c r="WI345" s="123"/>
      <c r="WJ345" s="123"/>
      <c r="WK345" s="123"/>
      <c r="WL345" s="123"/>
      <c r="WM345" s="123"/>
      <c r="WN345" s="123"/>
      <c r="WO345" s="123"/>
      <c r="WP345" s="123"/>
      <c r="WQ345" s="123"/>
      <c r="WR345" s="123"/>
      <c r="WS345" s="123"/>
      <c r="WT345" s="123"/>
      <c r="WU345" s="123"/>
      <c r="WV345" s="123"/>
      <c r="WW345" s="123"/>
      <c r="WX345" s="123"/>
      <c r="WY345" s="123"/>
      <c r="WZ345" s="123"/>
      <c r="XA345" s="123"/>
      <c r="XB345" s="123"/>
      <c r="XC345" s="123"/>
      <c r="XD345" s="123"/>
      <c r="XE345" s="123"/>
      <c r="XF345" s="123"/>
      <c r="XG345" s="123"/>
      <c r="XH345" s="123"/>
      <c r="XI345" s="123"/>
      <c r="XJ345" s="123"/>
      <c r="XK345" s="123"/>
      <c r="XL345" s="123"/>
      <c r="XM345" s="123"/>
      <c r="XN345" s="123"/>
      <c r="XO345" s="123"/>
      <c r="XP345" s="123"/>
      <c r="XQ345" s="123"/>
      <c r="XR345" s="123"/>
      <c r="XS345" s="123"/>
      <c r="XT345" s="123"/>
      <c r="XU345" s="123"/>
      <c r="XV345" s="123"/>
      <c r="XW345" s="123"/>
      <c r="XX345" s="123"/>
      <c r="XY345" s="123"/>
      <c r="XZ345" s="123"/>
      <c r="YA345" s="123"/>
      <c r="YB345" s="123"/>
      <c r="YC345" s="123"/>
      <c r="YD345" s="123"/>
      <c r="YE345" s="123"/>
      <c r="YF345" s="123"/>
      <c r="YG345" s="123"/>
      <c r="YH345" s="123"/>
      <c r="YI345" s="123"/>
      <c r="YJ345" s="123"/>
      <c r="YK345" s="123"/>
      <c r="YL345" s="123"/>
      <c r="YM345" s="123"/>
      <c r="YN345" s="123"/>
      <c r="YO345" s="123"/>
      <c r="YP345" s="123"/>
      <c r="YQ345" s="123"/>
      <c r="YR345" s="123"/>
      <c r="YS345" s="123"/>
      <c r="YT345" s="123"/>
      <c r="YU345" s="123"/>
      <c r="YV345" s="123"/>
      <c r="YW345" s="123"/>
      <c r="YX345" s="123"/>
      <c r="YY345" s="123"/>
      <c r="YZ345" s="123"/>
      <c r="ZA345" s="123"/>
      <c r="ZB345" s="123"/>
      <c r="ZC345" s="123"/>
      <c r="ZD345" s="123"/>
      <c r="ZE345" s="123"/>
      <c r="ZF345" s="123"/>
      <c r="ZG345" s="123"/>
      <c r="ZH345" s="123"/>
      <c r="ZI345" s="123"/>
      <c r="ZJ345" s="123"/>
      <c r="ZK345" s="123"/>
      <c r="ZL345" s="123"/>
      <c r="ZM345" s="123"/>
      <c r="ZN345" s="123"/>
      <c r="ZO345" s="123"/>
      <c r="ZP345" s="123"/>
      <c r="ZQ345" s="123"/>
      <c r="ZR345" s="123"/>
      <c r="ZS345" s="123"/>
      <c r="ZT345" s="123"/>
      <c r="ZU345" s="123"/>
      <c r="ZV345" s="123"/>
      <c r="ZW345" s="123"/>
      <c r="ZX345" s="123"/>
      <c r="ZY345" s="123"/>
      <c r="ZZ345" s="123"/>
      <c r="AAA345" s="123"/>
      <c r="AAB345" s="123"/>
      <c r="AAC345" s="123"/>
      <c r="AAD345" s="123"/>
      <c r="AAE345" s="123"/>
      <c r="AAF345" s="123"/>
      <c r="AAG345" s="123"/>
      <c r="AAH345" s="123"/>
      <c r="AAI345" s="123"/>
      <c r="AAJ345" s="123"/>
      <c r="AAK345" s="123"/>
      <c r="AAL345" s="123"/>
      <c r="AAM345" s="123"/>
      <c r="AAN345" s="123"/>
      <c r="AAO345" s="123"/>
      <c r="AAP345" s="123"/>
      <c r="AAQ345" s="123"/>
      <c r="AAR345" s="123"/>
      <c r="AAS345" s="123"/>
      <c r="AAT345" s="123"/>
      <c r="AAU345" s="123"/>
      <c r="AAV345" s="123"/>
      <c r="AAW345" s="123"/>
      <c r="AAX345" s="123"/>
      <c r="AAY345" s="123"/>
      <c r="AAZ345" s="123"/>
      <c r="ABA345" s="123"/>
      <c r="ABB345" s="123"/>
      <c r="ABC345" s="123"/>
      <c r="ABD345" s="123"/>
      <c r="ABE345" s="123"/>
      <c r="ABF345" s="123"/>
      <c r="ABG345" s="123"/>
      <c r="ABH345" s="123"/>
      <c r="ABI345" s="123"/>
      <c r="ABJ345" s="123"/>
      <c r="ABK345" s="123"/>
      <c r="ABL345" s="123"/>
      <c r="ABM345" s="123"/>
      <c r="ABN345" s="123"/>
      <c r="ABO345" s="123"/>
      <c r="ABP345" s="123"/>
      <c r="ABQ345" s="123"/>
      <c r="ABR345" s="123"/>
      <c r="ABS345" s="123"/>
      <c r="ABT345" s="123"/>
      <c r="ABU345" s="123"/>
      <c r="ABV345" s="123"/>
      <c r="ABW345" s="123"/>
      <c r="ABX345" s="123"/>
      <c r="ABY345" s="123"/>
      <c r="ABZ345" s="123"/>
      <c r="ACA345" s="123"/>
      <c r="ACB345" s="123"/>
      <c r="ACC345" s="123"/>
      <c r="ACD345" s="123"/>
      <c r="ACE345" s="123"/>
      <c r="ACF345" s="123"/>
      <c r="ACG345" s="123"/>
      <c r="ACH345" s="123"/>
      <c r="ACI345" s="123"/>
      <c r="ACJ345" s="123"/>
      <c r="ACK345" s="123"/>
      <c r="ACL345" s="123"/>
      <c r="ACM345" s="123"/>
      <c r="ACN345" s="123"/>
      <c r="ACO345" s="123"/>
      <c r="ACP345" s="123"/>
      <c r="ACQ345" s="123"/>
      <c r="ACR345" s="123"/>
      <c r="ACS345" s="123"/>
      <c r="ACT345" s="123"/>
      <c r="ACU345" s="123"/>
      <c r="ACV345" s="123"/>
      <c r="ACW345" s="123"/>
      <c r="ACX345" s="123"/>
      <c r="ACY345" s="123"/>
      <c r="ACZ345" s="123"/>
      <c r="ADA345" s="123"/>
    </row>
    <row r="346" spans="1:786" s="144" customFormat="1" ht="24" x14ac:dyDescent="0.3">
      <c r="A346" s="64">
        <v>3</v>
      </c>
      <c r="B346" s="44" t="s">
        <v>972</v>
      </c>
      <c r="C346" s="45" t="s">
        <v>89</v>
      </c>
      <c r="D346" s="46"/>
      <c r="E346" s="46"/>
      <c r="F346" s="46"/>
      <c r="G346" s="97"/>
      <c r="H346" s="46"/>
      <c r="I346" s="46"/>
      <c r="J346" s="46"/>
      <c r="K346" s="48">
        <v>1966</v>
      </c>
      <c r="L346" s="49">
        <v>24389</v>
      </c>
      <c r="M346" s="50">
        <v>70000</v>
      </c>
      <c r="N346" s="51"/>
      <c r="O346" s="51"/>
      <c r="P346" s="52" t="s">
        <v>42</v>
      </c>
      <c r="Q346" s="53" t="s">
        <v>973</v>
      </c>
      <c r="R346" s="120"/>
      <c r="S346" s="55" t="str">
        <f t="shared" si="80"/>
        <v>Sn</v>
      </c>
      <c r="T346" s="121"/>
      <c r="U346" s="121"/>
      <c r="V346" s="121"/>
      <c r="W346" s="121"/>
      <c r="X346" s="121"/>
      <c r="Y346" s="121"/>
      <c r="Z346" s="121"/>
      <c r="AA346" s="143"/>
      <c r="AB346" s="57">
        <f t="shared" si="73"/>
        <v>3.690712006887923E-2</v>
      </c>
      <c r="AC346" s="57">
        <f t="shared" si="74"/>
        <v>0</v>
      </c>
      <c r="AD346" s="57">
        <f t="shared" si="75"/>
        <v>0</v>
      </c>
      <c r="AE346" s="57">
        <f t="shared" si="76"/>
        <v>3.690712006887923E-2</v>
      </c>
      <c r="AF346" s="58"/>
      <c r="AG346" s="58">
        <f t="shared" si="77"/>
        <v>0</v>
      </c>
      <c r="AH346" s="58">
        <f t="shared" si="78"/>
        <v>0</v>
      </c>
      <c r="AI346" s="58">
        <f t="shared" si="79"/>
        <v>3.690712006887923E-2</v>
      </c>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c r="CV346" s="12"/>
      <c r="CW346" s="12"/>
      <c r="CX346" s="12"/>
      <c r="CY346" s="12"/>
      <c r="CZ346" s="12"/>
      <c r="DA346" s="12"/>
      <c r="DB346" s="12"/>
      <c r="DC346" s="12"/>
      <c r="DD346" s="12"/>
      <c r="DE346" s="12"/>
      <c r="DF346" s="12"/>
      <c r="DG346" s="12"/>
      <c r="DH346" s="12"/>
      <c r="DI346" s="12"/>
      <c r="DJ346" s="12"/>
      <c r="DK346" s="12"/>
      <c r="DL346" s="12"/>
      <c r="DM346" s="12"/>
      <c r="DN346" s="12"/>
      <c r="DO346" s="12"/>
      <c r="DP346" s="12"/>
      <c r="DQ346" s="12"/>
      <c r="DR346" s="12"/>
      <c r="DS346" s="12"/>
      <c r="DT346" s="12"/>
      <c r="DU346" s="12"/>
      <c r="DV346" s="12"/>
      <c r="DW346" s="12"/>
      <c r="DX346" s="12"/>
      <c r="DY346" s="12"/>
      <c r="DZ346" s="12"/>
      <c r="EA346" s="12"/>
      <c r="EB346" s="12"/>
      <c r="EC346" s="12"/>
      <c r="ED346" s="12"/>
      <c r="EE346" s="12"/>
      <c r="EF346" s="12"/>
      <c r="EG346" s="12"/>
      <c r="EH346" s="12"/>
      <c r="EI346" s="137"/>
      <c r="EJ346" s="137"/>
      <c r="EK346" s="137"/>
      <c r="EL346" s="137"/>
      <c r="EM346" s="137"/>
      <c r="EN346" s="137"/>
      <c r="EO346" s="137"/>
      <c r="EP346" s="137"/>
      <c r="EQ346" s="137"/>
      <c r="ER346" s="137"/>
      <c r="ES346" s="137"/>
      <c r="ET346" s="137"/>
      <c r="EU346" s="137"/>
      <c r="EV346" s="137"/>
      <c r="EW346" s="137"/>
      <c r="EX346" s="137"/>
      <c r="EY346" s="137"/>
      <c r="EZ346" s="137"/>
      <c r="FA346" s="137"/>
      <c r="FB346" s="137"/>
      <c r="FC346" s="137"/>
      <c r="FD346" s="137"/>
      <c r="FE346" s="137"/>
      <c r="FF346" s="137"/>
      <c r="FG346" s="137"/>
      <c r="FH346" s="137"/>
      <c r="FI346" s="137"/>
      <c r="FJ346" s="137"/>
      <c r="FK346" s="137"/>
      <c r="FL346" s="137"/>
      <c r="FM346" s="137"/>
      <c r="FN346" s="137"/>
      <c r="FO346" s="137"/>
      <c r="FP346" s="137"/>
      <c r="FQ346" s="137"/>
      <c r="FR346" s="137"/>
      <c r="FS346" s="137"/>
      <c r="FT346" s="137"/>
      <c r="FU346" s="137"/>
      <c r="FV346" s="137"/>
      <c r="FW346" s="137"/>
      <c r="FX346" s="137"/>
      <c r="FY346" s="137"/>
      <c r="FZ346" s="137"/>
      <c r="GA346" s="137"/>
      <c r="GB346" s="137"/>
      <c r="GC346" s="137"/>
      <c r="GD346" s="137"/>
      <c r="GE346" s="137"/>
      <c r="GF346" s="137"/>
      <c r="GG346" s="137"/>
      <c r="GH346" s="137"/>
      <c r="GI346" s="137"/>
      <c r="GJ346" s="137"/>
      <c r="GK346" s="137"/>
      <c r="GL346" s="137"/>
      <c r="GM346" s="137"/>
      <c r="GN346" s="137"/>
      <c r="GO346" s="137"/>
      <c r="GP346" s="137"/>
      <c r="GQ346" s="137"/>
      <c r="GR346" s="137"/>
      <c r="GS346" s="137"/>
      <c r="GT346" s="137"/>
      <c r="GU346" s="137"/>
      <c r="GV346" s="137"/>
      <c r="GW346" s="137"/>
      <c r="GX346" s="137"/>
      <c r="GY346" s="137"/>
      <c r="GZ346" s="137"/>
      <c r="HA346" s="137"/>
      <c r="HB346" s="137"/>
      <c r="HC346" s="137"/>
      <c r="HD346" s="137"/>
      <c r="HE346" s="137"/>
      <c r="HF346" s="137"/>
      <c r="HG346" s="137"/>
      <c r="HH346" s="137"/>
      <c r="HI346" s="137"/>
      <c r="HJ346" s="137"/>
      <c r="HK346" s="137"/>
      <c r="HL346" s="137"/>
      <c r="HM346" s="137"/>
      <c r="HN346" s="137"/>
      <c r="HO346" s="137"/>
      <c r="HP346" s="137"/>
      <c r="HQ346" s="137"/>
      <c r="HR346" s="137"/>
      <c r="HS346" s="137"/>
      <c r="HT346" s="137"/>
      <c r="HU346" s="137"/>
      <c r="HV346" s="137"/>
      <c r="HW346" s="137"/>
      <c r="HX346" s="137"/>
      <c r="HY346" s="137"/>
      <c r="HZ346" s="137"/>
      <c r="IA346" s="137"/>
      <c r="IB346" s="137"/>
      <c r="IC346" s="137"/>
      <c r="ID346" s="137"/>
      <c r="IE346" s="137"/>
      <c r="IF346" s="137"/>
      <c r="IG346" s="137"/>
      <c r="IH346" s="137"/>
      <c r="II346" s="137"/>
      <c r="IJ346" s="137"/>
      <c r="IK346" s="137"/>
      <c r="IL346" s="137"/>
      <c r="IM346" s="137"/>
      <c r="IN346" s="137"/>
      <c r="IO346" s="137"/>
      <c r="IP346" s="137"/>
      <c r="IQ346" s="137"/>
      <c r="IR346" s="137"/>
      <c r="IS346" s="137"/>
      <c r="IT346" s="137"/>
      <c r="IU346" s="137"/>
      <c r="IV346" s="137"/>
      <c r="IW346" s="137"/>
      <c r="IX346" s="137"/>
      <c r="IY346" s="137"/>
      <c r="IZ346" s="137"/>
      <c r="JA346" s="137"/>
      <c r="JB346" s="137"/>
      <c r="JC346" s="137"/>
      <c r="JD346" s="137"/>
      <c r="JE346" s="137"/>
      <c r="JF346" s="137"/>
      <c r="JG346" s="137"/>
      <c r="JH346" s="137"/>
      <c r="JI346" s="137"/>
      <c r="JJ346" s="137"/>
      <c r="JK346" s="137"/>
      <c r="JL346" s="137"/>
      <c r="JM346" s="137"/>
      <c r="JN346" s="137"/>
      <c r="JO346" s="137"/>
      <c r="JP346" s="137"/>
      <c r="JQ346" s="137"/>
      <c r="JR346" s="137"/>
      <c r="JS346" s="137"/>
      <c r="JT346" s="137"/>
      <c r="JU346" s="137"/>
      <c r="JV346" s="137"/>
      <c r="JW346" s="137"/>
      <c r="JX346" s="137"/>
      <c r="JY346" s="137"/>
      <c r="JZ346" s="137"/>
      <c r="KA346" s="137"/>
      <c r="KB346" s="137"/>
      <c r="KC346" s="137"/>
      <c r="KD346" s="137"/>
      <c r="KE346" s="137"/>
      <c r="KF346" s="137"/>
      <c r="KG346" s="137"/>
      <c r="KH346" s="137"/>
      <c r="KI346" s="137"/>
      <c r="KJ346" s="137"/>
      <c r="KK346" s="137"/>
      <c r="KL346" s="137"/>
      <c r="KM346" s="137"/>
      <c r="KN346" s="137"/>
      <c r="KO346" s="137"/>
      <c r="KP346" s="137"/>
      <c r="KQ346" s="137"/>
      <c r="KR346" s="137"/>
      <c r="KS346" s="137"/>
      <c r="KT346" s="137"/>
      <c r="KU346" s="137"/>
      <c r="KV346" s="137"/>
      <c r="KW346" s="137"/>
      <c r="KX346" s="137"/>
      <c r="KY346" s="137"/>
      <c r="KZ346" s="137"/>
      <c r="LA346" s="137"/>
      <c r="LB346" s="137"/>
      <c r="LC346" s="137"/>
      <c r="LD346" s="137"/>
      <c r="LE346" s="137"/>
      <c r="LF346" s="137"/>
      <c r="LG346" s="137"/>
      <c r="LH346" s="137"/>
      <c r="LI346" s="137"/>
      <c r="LJ346" s="137"/>
      <c r="LK346" s="137"/>
      <c r="LL346" s="137"/>
      <c r="LM346" s="137"/>
      <c r="LN346" s="137"/>
      <c r="LO346" s="137"/>
      <c r="LP346" s="137"/>
      <c r="LQ346" s="137"/>
      <c r="LR346" s="137"/>
      <c r="LS346" s="137"/>
      <c r="LT346" s="137"/>
      <c r="LU346" s="137"/>
      <c r="LV346" s="137"/>
      <c r="LW346" s="137"/>
      <c r="LX346" s="137"/>
      <c r="LY346" s="137"/>
      <c r="LZ346" s="137"/>
      <c r="MA346" s="137"/>
      <c r="MB346" s="137"/>
      <c r="MC346" s="137"/>
      <c r="MD346" s="137"/>
      <c r="ME346" s="137"/>
      <c r="MF346" s="137"/>
      <c r="MG346" s="137"/>
      <c r="MH346" s="137"/>
      <c r="MI346" s="137"/>
      <c r="MJ346" s="137"/>
      <c r="MK346" s="137"/>
      <c r="ML346" s="137"/>
      <c r="MM346" s="137"/>
      <c r="MN346" s="137"/>
      <c r="MO346" s="137"/>
      <c r="MP346" s="137"/>
      <c r="MQ346" s="137"/>
      <c r="MR346" s="137"/>
      <c r="MS346" s="137"/>
      <c r="MT346" s="137"/>
      <c r="MU346" s="137"/>
      <c r="MV346" s="137"/>
      <c r="MW346" s="137"/>
      <c r="MX346" s="137"/>
      <c r="MY346" s="137"/>
      <c r="MZ346" s="137"/>
      <c r="NA346" s="137"/>
      <c r="NB346" s="137"/>
      <c r="NC346" s="137"/>
      <c r="ND346" s="137"/>
      <c r="NE346" s="137"/>
      <c r="NF346" s="137"/>
      <c r="NG346" s="137"/>
      <c r="NH346" s="137"/>
      <c r="NI346" s="137"/>
      <c r="NJ346" s="137"/>
      <c r="NK346" s="137"/>
      <c r="NL346" s="137"/>
      <c r="NM346" s="137"/>
      <c r="NN346" s="137"/>
      <c r="NO346" s="137"/>
      <c r="NP346" s="137"/>
      <c r="NQ346" s="137"/>
      <c r="NR346" s="137"/>
      <c r="NS346" s="137"/>
      <c r="NT346" s="137"/>
      <c r="NU346" s="137"/>
      <c r="NV346" s="137"/>
      <c r="NW346" s="137"/>
      <c r="NX346" s="137"/>
      <c r="NY346" s="137"/>
      <c r="NZ346" s="137"/>
      <c r="OA346" s="137"/>
      <c r="OB346" s="137"/>
      <c r="OC346" s="137"/>
      <c r="OD346" s="137"/>
      <c r="OE346" s="137"/>
      <c r="OF346" s="137"/>
      <c r="OG346" s="137"/>
      <c r="OH346" s="137"/>
      <c r="OI346" s="137"/>
      <c r="OJ346" s="137"/>
      <c r="OK346" s="137"/>
      <c r="OL346" s="137"/>
      <c r="OM346" s="137"/>
      <c r="ON346" s="137"/>
      <c r="OO346" s="137"/>
      <c r="OP346" s="137"/>
      <c r="OQ346" s="137"/>
      <c r="OR346" s="137"/>
      <c r="OS346" s="137"/>
      <c r="OT346" s="137"/>
      <c r="OU346" s="137"/>
      <c r="OV346" s="137"/>
      <c r="OW346" s="137"/>
      <c r="OX346" s="137"/>
      <c r="OY346" s="137"/>
      <c r="OZ346" s="137"/>
      <c r="PA346" s="137"/>
      <c r="PB346" s="137"/>
      <c r="PC346" s="137"/>
      <c r="PD346" s="137"/>
      <c r="PE346" s="137"/>
      <c r="PF346" s="137"/>
      <c r="PG346" s="137"/>
      <c r="PH346" s="137"/>
      <c r="PI346" s="137"/>
      <c r="PJ346" s="137"/>
      <c r="PK346" s="137"/>
      <c r="PL346" s="137"/>
      <c r="PM346" s="137"/>
      <c r="PN346" s="137"/>
      <c r="PO346" s="137"/>
      <c r="PP346" s="137"/>
      <c r="PQ346" s="137"/>
      <c r="PR346" s="137"/>
      <c r="PS346" s="137"/>
      <c r="PT346" s="137"/>
      <c r="PU346" s="137"/>
      <c r="PV346" s="137"/>
      <c r="PW346" s="137"/>
      <c r="PX346" s="137"/>
      <c r="PY346" s="137"/>
      <c r="PZ346" s="137"/>
      <c r="QA346" s="137"/>
      <c r="QB346" s="137"/>
      <c r="QC346" s="137"/>
      <c r="QD346" s="137"/>
      <c r="QE346" s="137"/>
      <c r="QF346" s="137"/>
      <c r="QG346" s="137"/>
      <c r="QH346" s="137"/>
      <c r="QI346" s="137"/>
      <c r="QJ346" s="137"/>
      <c r="QK346" s="137"/>
      <c r="QL346" s="137"/>
      <c r="QM346" s="137"/>
      <c r="QN346" s="137"/>
      <c r="QO346" s="137"/>
      <c r="QP346" s="137"/>
      <c r="QQ346" s="137"/>
      <c r="QR346" s="137"/>
      <c r="QS346" s="137"/>
      <c r="QT346" s="137"/>
      <c r="QU346" s="137"/>
      <c r="QV346" s="137"/>
      <c r="QW346" s="137"/>
      <c r="QX346" s="137"/>
      <c r="QY346" s="137"/>
      <c r="QZ346" s="137"/>
      <c r="RA346" s="137"/>
      <c r="RB346" s="137"/>
      <c r="RC346" s="137"/>
      <c r="RD346" s="137"/>
      <c r="RE346" s="137"/>
      <c r="RF346" s="137"/>
      <c r="RG346" s="137"/>
      <c r="RH346" s="137"/>
      <c r="RI346" s="137"/>
      <c r="RJ346" s="137"/>
      <c r="RK346" s="137"/>
      <c r="RL346" s="137"/>
      <c r="RM346" s="137"/>
      <c r="RN346" s="137"/>
      <c r="RO346" s="137"/>
      <c r="RP346" s="137"/>
      <c r="RQ346" s="137"/>
      <c r="RR346" s="137"/>
      <c r="RS346" s="137"/>
      <c r="RT346" s="137"/>
      <c r="RU346" s="137"/>
      <c r="RV346" s="137"/>
      <c r="RW346" s="137"/>
      <c r="RX346" s="137"/>
      <c r="RY346" s="137"/>
      <c r="RZ346" s="137"/>
      <c r="SA346" s="137"/>
      <c r="SB346" s="137"/>
      <c r="SC346" s="137"/>
      <c r="SD346" s="137"/>
      <c r="SE346" s="137"/>
      <c r="SF346" s="137"/>
      <c r="SG346" s="137"/>
      <c r="SH346" s="137"/>
      <c r="SI346" s="137"/>
      <c r="SJ346" s="137"/>
      <c r="SK346" s="137"/>
      <c r="SL346" s="137"/>
      <c r="SM346" s="137"/>
      <c r="SN346" s="137"/>
      <c r="SO346" s="137"/>
      <c r="SP346" s="137"/>
      <c r="SQ346" s="137"/>
      <c r="SR346" s="137"/>
      <c r="SS346" s="137"/>
      <c r="ST346" s="137"/>
      <c r="SU346" s="137"/>
      <c r="SV346" s="137"/>
      <c r="SW346" s="137"/>
      <c r="SX346" s="137"/>
      <c r="SY346" s="137"/>
      <c r="SZ346" s="137"/>
      <c r="TA346" s="137"/>
      <c r="TB346" s="137"/>
      <c r="TC346" s="137"/>
      <c r="TD346" s="137"/>
      <c r="TE346" s="137"/>
      <c r="TF346" s="137"/>
      <c r="TG346" s="137"/>
      <c r="TH346" s="137"/>
      <c r="TI346" s="137"/>
      <c r="TJ346" s="137"/>
      <c r="TK346" s="137"/>
      <c r="TL346" s="137"/>
      <c r="TM346" s="137"/>
      <c r="TN346" s="137"/>
      <c r="TO346" s="137"/>
      <c r="TP346" s="137"/>
      <c r="TQ346" s="137"/>
      <c r="TR346" s="137"/>
      <c r="TS346" s="137"/>
      <c r="TT346" s="137"/>
      <c r="TU346" s="137"/>
      <c r="TV346" s="137"/>
      <c r="TW346" s="137"/>
      <c r="TX346" s="137"/>
      <c r="TY346" s="137"/>
      <c r="TZ346" s="137"/>
      <c r="UA346" s="137"/>
      <c r="UB346" s="137"/>
      <c r="UC346" s="137"/>
      <c r="UD346" s="137"/>
      <c r="UE346" s="137"/>
      <c r="UF346" s="137"/>
      <c r="UG346" s="137"/>
      <c r="UH346" s="137"/>
      <c r="UI346" s="137"/>
      <c r="UJ346" s="137"/>
      <c r="UK346" s="137"/>
      <c r="UL346" s="137"/>
      <c r="UM346" s="137"/>
      <c r="UN346" s="137"/>
      <c r="UO346" s="137"/>
      <c r="UP346" s="137"/>
      <c r="UQ346" s="137"/>
      <c r="UR346" s="137"/>
      <c r="US346" s="137"/>
      <c r="UT346" s="137"/>
      <c r="UU346" s="137"/>
      <c r="UV346" s="137"/>
      <c r="UW346" s="137"/>
      <c r="UX346" s="137"/>
      <c r="UY346" s="137"/>
      <c r="UZ346" s="137"/>
      <c r="VA346" s="137"/>
      <c r="VB346" s="137"/>
      <c r="VC346" s="137"/>
      <c r="VD346" s="137"/>
      <c r="VE346" s="137"/>
      <c r="VF346" s="137"/>
      <c r="VG346" s="137"/>
      <c r="VH346" s="137"/>
      <c r="VI346" s="137"/>
      <c r="VJ346" s="137"/>
      <c r="VK346" s="137"/>
      <c r="VL346" s="137"/>
      <c r="VM346" s="137"/>
      <c r="VN346" s="137"/>
      <c r="VO346" s="137"/>
      <c r="VP346" s="137"/>
      <c r="VQ346" s="137"/>
      <c r="VR346" s="137"/>
      <c r="VS346" s="137"/>
      <c r="VT346" s="137"/>
      <c r="VU346" s="137"/>
      <c r="VV346" s="137"/>
      <c r="VW346" s="137"/>
      <c r="VX346" s="137"/>
      <c r="VY346" s="137"/>
      <c r="VZ346" s="137"/>
      <c r="WA346" s="137"/>
      <c r="WB346" s="137"/>
      <c r="WC346" s="137"/>
      <c r="WD346" s="137"/>
      <c r="WE346" s="137"/>
      <c r="WF346" s="137"/>
      <c r="WG346" s="137"/>
      <c r="WH346" s="137"/>
      <c r="WI346" s="137"/>
      <c r="WJ346" s="137"/>
      <c r="WK346" s="137"/>
      <c r="WL346" s="137"/>
      <c r="WM346" s="137"/>
      <c r="WN346" s="137"/>
      <c r="WO346" s="137"/>
      <c r="WP346" s="137"/>
      <c r="WQ346" s="137"/>
      <c r="WR346" s="137"/>
      <c r="WS346" s="137"/>
      <c r="WT346" s="137"/>
      <c r="WU346" s="137"/>
      <c r="WV346" s="137"/>
      <c r="WW346" s="137"/>
      <c r="WX346" s="137"/>
      <c r="WY346" s="137"/>
      <c r="WZ346" s="137"/>
      <c r="XA346" s="137"/>
      <c r="XB346" s="137"/>
      <c r="XC346" s="137"/>
      <c r="XD346" s="137"/>
      <c r="XE346" s="137"/>
      <c r="XF346" s="137"/>
      <c r="XG346" s="137"/>
      <c r="XH346" s="137"/>
      <c r="XI346" s="137"/>
      <c r="XJ346" s="137"/>
      <c r="XK346" s="137"/>
      <c r="XL346" s="137"/>
      <c r="XM346" s="137"/>
      <c r="XN346" s="137"/>
      <c r="XO346" s="137"/>
      <c r="XP346" s="137"/>
      <c r="XQ346" s="137"/>
      <c r="XR346" s="137"/>
      <c r="XS346" s="137"/>
      <c r="XT346" s="137"/>
      <c r="XU346" s="137"/>
      <c r="XV346" s="137"/>
      <c r="XW346" s="137"/>
      <c r="XX346" s="137"/>
      <c r="XY346" s="137"/>
      <c r="XZ346" s="137"/>
      <c r="YA346" s="137"/>
      <c r="YB346" s="137"/>
      <c r="YC346" s="137"/>
      <c r="YD346" s="137"/>
      <c r="YE346" s="137"/>
      <c r="YF346" s="137"/>
      <c r="YG346" s="137"/>
      <c r="YH346" s="137"/>
      <c r="YI346" s="137"/>
      <c r="YJ346" s="137"/>
      <c r="YK346" s="137"/>
      <c r="YL346" s="137"/>
      <c r="YM346" s="137"/>
      <c r="YN346" s="137"/>
      <c r="YO346" s="137"/>
      <c r="YP346" s="137"/>
      <c r="YQ346" s="137"/>
      <c r="YR346" s="137"/>
      <c r="YS346" s="137"/>
      <c r="YT346" s="137"/>
      <c r="YU346" s="137"/>
      <c r="YV346" s="137"/>
      <c r="YW346" s="137"/>
      <c r="YX346" s="137"/>
      <c r="YY346" s="137"/>
      <c r="YZ346" s="137"/>
      <c r="ZA346" s="137"/>
      <c r="ZB346" s="137"/>
      <c r="ZC346" s="137"/>
      <c r="ZD346" s="137"/>
      <c r="ZE346" s="137"/>
      <c r="ZF346" s="137"/>
      <c r="ZG346" s="137"/>
      <c r="ZH346" s="137"/>
      <c r="ZI346" s="137"/>
      <c r="ZJ346" s="137"/>
      <c r="ZK346" s="137"/>
      <c r="ZL346" s="137"/>
      <c r="ZM346" s="137"/>
      <c r="ZN346" s="137"/>
      <c r="ZO346" s="137"/>
      <c r="ZP346" s="137"/>
      <c r="ZQ346" s="137"/>
      <c r="ZR346" s="137"/>
      <c r="ZS346" s="137"/>
      <c r="ZT346" s="137"/>
      <c r="ZU346" s="137"/>
      <c r="ZV346" s="137"/>
      <c r="ZW346" s="137"/>
      <c r="ZX346" s="137"/>
      <c r="ZY346" s="137"/>
      <c r="ZZ346" s="137"/>
      <c r="AAA346" s="137"/>
      <c r="AAB346" s="137"/>
      <c r="AAC346" s="137"/>
      <c r="AAD346" s="137"/>
      <c r="AAE346" s="137"/>
      <c r="AAF346" s="137"/>
      <c r="AAG346" s="137"/>
      <c r="AAH346" s="137"/>
      <c r="AAI346" s="137"/>
      <c r="AAJ346" s="137"/>
      <c r="AAK346" s="137"/>
      <c r="AAL346" s="137"/>
      <c r="AAM346" s="137"/>
      <c r="AAN346" s="137"/>
      <c r="AAO346" s="137"/>
      <c r="AAP346" s="137"/>
      <c r="AAQ346" s="137"/>
      <c r="AAR346" s="137"/>
      <c r="AAS346" s="137"/>
      <c r="AAT346" s="137"/>
      <c r="AAU346" s="137"/>
      <c r="AAV346" s="137"/>
      <c r="AAW346" s="137"/>
      <c r="AAX346" s="137"/>
      <c r="AAY346" s="137"/>
      <c r="AAZ346" s="137"/>
      <c r="ABA346" s="137"/>
      <c r="ABB346" s="137"/>
      <c r="ABC346" s="137"/>
      <c r="ABD346" s="137"/>
      <c r="ABE346" s="137"/>
      <c r="ABF346" s="137"/>
      <c r="ABG346" s="137"/>
      <c r="ABH346" s="137"/>
      <c r="ABI346" s="137"/>
      <c r="ABJ346" s="137"/>
      <c r="ABK346" s="137"/>
      <c r="ABL346" s="137"/>
      <c r="ABM346" s="137"/>
      <c r="ABN346" s="137"/>
      <c r="ABO346" s="137"/>
      <c r="ABP346" s="137"/>
      <c r="ABQ346" s="137"/>
      <c r="ABR346" s="137"/>
      <c r="ABS346" s="137"/>
      <c r="ABT346" s="137"/>
      <c r="ABU346" s="137"/>
      <c r="ABV346" s="137"/>
      <c r="ABW346" s="137"/>
      <c r="ABX346" s="137"/>
      <c r="ABY346" s="137"/>
      <c r="ABZ346" s="137"/>
      <c r="ACA346" s="137"/>
      <c r="ACB346" s="137"/>
      <c r="ACC346" s="137"/>
      <c r="ACD346" s="137"/>
      <c r="ACE346" s="137"/>
      <c r="ACF346" s="137"/>
      <c r="ACG346" s="137"/>
      <c r="ACH346" s="137"/>
      <c r="ACI346" s="137"/>
      <c r="ACJ346" s="137"/>
      <c r="ACK346" s="137"/>
      <c r="ACL346" s="137"/>
      <c r="ACM346" s="137"/>
      <c r="ACN346" s="137"/>
      <c r="ACO346" s="137"/>
      <c r="ACP346" s="137"/>
      <c r="ACQ346" s="137"/>
      <c r="ACR346" s="137"/>
      <c r="ACS346" s="137"/>
      <c r="ACT346" s="137"/>
      <c r="ACU346" s="137"/>
      <c r="ACV346" s="137"/>
      <c r="ACW346" s="137"/>
      <c r="ACX346" s="137"/>
      <c r="ACY346" s="137"/>
      <c r="ACZ346" s="137"/>
      <c r="ADA346" s="137"/>
      <c r="ADB346" s="137"/>
      <c r="ADC346" s="137"/>
      <c r="ADD346" s="137"/>
      <c r="ADE346" s="137"/>
      <c r="ADF346" s="137"/>
    </row>
    <row r="347" spans="1:786" s="12" customFormat="1" ht="24" x14ac:dyDescent="0.3">
      <c r="A347" s="59">
        <v>1</v>
      </c>
      <c r="B347" s="44" t="s">
        <v>974</v>
      </c>
      <c r="C347" s="45" t="s">
        <v>73</v>
      </c>
      <c r="D347" s="46" t="s">
        <v>212</v>
      </c>
      <c r="E347" s="46" t="s">
        <v>230</v>
      </c>
      <c r="F347" s="46">
        <v>45</v>
      </c>
      <c r="G347" s="97">
        <v>1520000</v>
      </c>
      <c r="H347" s="46">
        <v>1</v>
      </c>
      <c r="I347" s="46" t="s">
        <v>41</v>
      </c>
      <c r="J347" s="46" t="s">
        <v>56</v>
      </c>
      <c r="K347" s="48">
        <v>1966</v>
      </c>
      <c r="L347" s="106">
        <v>24228</v>
      </c>
      <c r="M347" s="50">
        <v>450000</v>
      </c>
      <c r="N347" s="51">
        <v>8</v>
      </c>
      <c r="O347" s="51">
        <v>488</v>
      </c>
      <c r="P347" s="52" t="s">
        <v>975</v>
      </c>
      <c r="Q347" s="53" t="s">
        <v>976</v>
      </c>
      <c r="R347" s="120"/>
      <c r="S347" s="55" t="str">
        <f t="shared" si="80"/>
        <v>Pb Zn</v>
      </c>
      <c r="T347" s="121"/>
      <c r="U347" s="121"/>
      <c r="V347" s="121"/>
      <c r="W347" s="121"/>
      <c r="X347" s="121"/>
      <c r="Y347" s="121"/>
      <c r="Z347" s="121"/>
      <c r="AA347" s="122"/>
      <c r="AB347" s="57">
        <f t="shared" si="73"/>
        <v>0.23726005758565219</v>
      </c>
      <c r="AC347" s="57">
        <f t="shared" si="74"/>
        <v>0.20512820512820512</v>
      </c>
      <c r="AD347" s="57">
        <f t="shared" si="75"/>
        <v>34.857142857142854</v>
      </c>
      <c r="AE347" s="57">
        <f t="shared" si="76"/>
        <v>35.299531119856709</v>
      </c>
      <c r="AF347" s="58"/>
      <c r="AG347" s="58">
        <f t="shared" si="77"/>
        <v>35.299531119856709</v>
      </c>
      <c r="AH347" s="58">
        <f t="shared" si="78"/>
        <v>0</v>
      </c>
      <c r="AI347" s="58">
        <f t="shared" si="79"/>
        <v>0</v>
      </c>
      <c r="AU347" s="123"/>
      <c r="AV347" s="123"/>
      <c r="AW347" s="123"/>
      <c r="AX347" s="123"/>
      <c r="AY347" s="123"/>
      <c r="AZ347" s="123"/>
      <c r="BA347" s="123"/>
      <c r="BB347" s="123"/>
      <c r="BC347" s="123"/>
      <c r="BD347" s="123"/>
      <c r="BE347" s="123"/>
      <c r="BF347" s="123"/>
      <c r="BG347" s="123"/>
      <c r="BH347" s="123"/>
      <c r="BI347" s="123"/>
      <c r="BJ347" s="123"/>
      <c r="BK347" s="123"/>
      <c r="BL347" s="123"/>
      <c r="BM347" s="123"/>
      <c r="BN347" s="123"/>
      <c r="BO347" s="123"/>
      <c r="BP347" s="123"/>
      <c r="BQ347" s="123"/>
      <c r="BR347" s="123"/>
      <c r="BS347" s="123"/>
      <c r="BT347" s="123"/>
      <c r="BU347" s="123"/>
      <c r="BV347" s="123"/>
      <c r="BW347" s="123"/>
      <c r="BX347" s="123"/>
      <c r="BY347" s="123"/>
      <c r="BZ347" s="123"/>
      <c r="CA347" s="123"/>
      <c r="CB347" s="123"/>
      <c r="CC347" s="123"/>
      <c r="CD347" s="123"/>
      <c r="CE347" s="123"/>
      <c r="CF347" s="123"/>
      <c r="CG347" s="123"/>
      <c r="CH347" s="123"/>
      <c r="CI347" s="123"/>
      <c r="CJ347" s="123"/>
      <c r="CK347" s="123"/>
      <c r="CL347" s="123"/>
      <c r="CM347" s="123"/>
      <c r="CN347" s="123"/>
      <c r="CO347" s="123"/>
      <c r="CP347" s="123"/>
      <c r="CQ347" s="123"/>
      <c r="CR347" s="123"/>
      <c r="CS347" s="123"/>
      <c r="CT347" s="123"/>
      <c r="CU347" s="123"/>
      <c r="CV347" s="123"/>
      <c r="CW347" s="123"/>
      <c r="CX347" s="123"/>
      <c r="CY347" s="123"/>
      <c r="CZ347" s="123"/>
      <c r="DA347" s="123"/>
      <c r="DB347" s="123"/>
      <c r="DC347" s="123"/>
      <c r="DD347" s="123"/>
      <c r="DE347" s="123"/>
      <c r="DF347" s="123"/>
      <c r="DG347" s="123"/>
      <c r="DH347" s="123"/>
      <c r="DI347" s="123"/>
      <c r="DJ347" s="123"/>
      <c r="DK347" s="123"/>
      <c r="DL347" s="123"/>
      <c r="DM347" s="123"/>
      <c r="DN347" s="123"/>
      <c r="DO347" s="123"/>
      <c r="DP347" s="123"/>
      <c r="DQ347" s="123"/>
      <c r="DR347" s="123"/>
      <c r="DS347" s="123"/>
      <c r="DT347" s="123"/>
      <c r="DU347" s="123"/>
      <c r="DV347" s="123"/>
      <c r="DW347" s="123"/>
      <c r="DX347" s="123"/>
      <c r="DY347" s="123"/>
      <c r="DZ347" s="123"/>
      <c r="EA347" s="123"/>
      <c r="EB347" s="123"/>
      <c r="EC347" s="123"/>
      <c r="ED347" s="123"/>
      <c r="EE347" s="123"/>
      <c r="EF347" s="123"/>
      <c r="EG347" s="123"/>
      <c r="EH347" s="123"/>
      <c r="EI347" s="123"/>
      <c r="EJ347" s="123"/>
      <c r="EK347" s="123"/>
      <c r="EL347" s="123"/>
      <c r="EM347" s="123"/>
      <c r="EN347" s="123"/>
      <c r="EO347" s="123"/>
      <c r="EP347" s="123"/>
      <c r="EQ347" s="123"/>
      <c r="ER347" s="123"/>
      <c r="ES347" s="123"/>
      <c r="ET347" s="123"/>
      <c r="EU347" s="123"/>
      <c r="EV347" s="123"/>
      <c r="EW347" s="123"/>
      <c r="EX347" s="123"/>
      <c r="EY347" s="123"/>
      <c r="EZ347" s="123"/>
      <c r="FA347" s="123"/>
      <c r="FB347" s="123"/>
      <c r="FC347" s="123"/>
      <c r="FD347" s="123"/>
      <c r="FE347" s="123"/>
      <c r="FF347" s="123"/>
      <c r="FG347" s="123"/>
      <c r="FH347" s="123"/>
      <c r="FI347" s="123"/>
      <c r="FJ347" s="123"/>
      <c r="FK347" s="123"/>
      <c r="FL347" s="123"/>
      <c r="FM347" s="123"/>
      <c r="FN347" s="123"/>
      <c r="FO347" s="123"/>
      <c r="FP347" s="123"/>
      <c r="FQ347" s="123"/>
      <c r="FR347" s="123"/>
      <c r="FS347" s="123"/>
      <c r="FT347" s="123"/>
      <c r="FU347" s="123"/>
      <c r="FV347" s="123"/>
      <c r="FW347" s="123"/>
      <c r="FX347" s="123"/>
      <c r="FY347" s="123"/>
      <c r="FZ347" s="123"/>
      <c r="GA347" s="123"/>
      <c r="GB347" s="123"/>
      <c r="GC347" s="123"/>
      <c r="GD347" s="123"/>
      <c r="GE347" s="123"/>
      <c r="GF347" s="123"/>
      <c r="GG347" s="123"/>
      <c r="GH347" s="123"/>
      <c r="GI347" s="123"/>
      <c r="GJ347" s="123"/>
      <c r="GK347" s="123"/>
      <c r="GL347" s="123"/>
      <c r="GM347" s="123"/>
      <c r="GN347" s="123"/>
      <c r="GO347" s="123"/>
      <c r="GP347" s="123"/>
      <c r="GQ347" s="123"/>
      <c r="GR347" s="123"/>
      <c r="GS347" s="123"/>
      <c r="GT347" s="123"/>
      <c r="GU347" s="123"/>
      <c r="GV347" s="123"/>
      <c r="GW347" s="123"/>
      <c r="GX347" s="123"/>
      <c r="GY347" s="123"/>
      <c r="GZ347" s="123"/>
      <c r="HA347" s="123"/>
      <c r="HB347" s="123"/>
      <c r="HC347" s="123"/>
      <c r="HD347" s="123"/>
      <c r="HE347" s="123"/>
      <c r="HF347" s="123"/>
      <c r="HG347" s="123"/>
      <c r="HH347" s="123"/>
      <c r="HI347" s="123"/>
      <c r="HJ347" s="123"/>
      <c r="HK347" s="123"/>
      <c r="HL347" s="123"/>
      <c r="HM347" s="123"/>
      <c r="HN347" s="123"/>
      <c r="HO347" s="123"/>
      <c r="HP347" s="123"/>
      <c r="HQ347" s="123"/>
      <c r="HR347" s="123"/>
      <c r="HS347" s="123"/>
      <c r="HT347" s="123"/>
      <c r="HU347" s="123"/>
      <c r="HV347" s="123"/>
      <c r="HW347" s="123"/>
      <c r="HX347" s="123"/>
      <c r="HY347" s="123"/>
      <c r="HZ347" s="123"/>
      <c r="IA347" s="123"/>
      <c r="IB347" s="123"/>
      <c r="IC347" s="123"/>
      <c r="ID347" s="123"/>
      <c r="IE347" s="123"/>
      <c r="IF347" s="123"/>
      <c r="IG347" s="123"/>
      <c r="IH347" s="123"/>
      <c r="II347" s="123"/>
      <c r="IJ347" s="123"/>
      <c r="IK347" s="123"/>
      <c r="IL347" s="123"/>
      <c r="IM347" s="123"/>
      <c r="IN347" s="123"/>
      <c r="IO347" s="123"/>
      <c r="IP347" s="123"/>
      <c r="IQ347" s="123"/>
      <c r="IR347" s="123"/>
      <c r="IS347" s="123"/>
      <c r="IT347" s="123"/>
      <c r="IU347" s="123"/>
      <c r="IV347" s="123"/>
      <c r="IW347" s="123"/>
      <c r="IX347" s="123"/>
      <c r="IY347" s="123"/>
      <c r="IZ347" s="123"/>
      <c r="JA347" s="123"/>
      <c r="JB347" s="123"/>
      <c r="JC347" s="123"/>
      <c r="JD347" s="123"/>
      <c r="JE347" s="123"/>
      <c r="JF347" s="123"/>
      <c r="JG347" s="123"/>
      <c r="JH347" s="123"/>
      <c r="JI347" s="123"/>
      <c r="JJ347" s="123"/>
      <c r="JK347" s="123"/>
      <c r="JL347" s="123"/>
      <c r="JM347" s="123"/>
      <c r="JN347" s="123"/>
      <c r="JO347" s="123"/>
      <c r="JP347" s="123"/>
      <c r="JQ347" s="123"/>
      <c r="JR347" s="123"/>
      <c r="JS347" s="123"/>
      <c r="JT347" s="123"/>
      <c r="JU347" s="123"/>
      <c r="JV347" s="123"/>
      <c r="JW347" s="123"/>
      <c r="JX347" s="123"/>
      <c r="JY347" s="123"/>
      <c r="JZ347" s="123"/>
      <c r="KA347" s="123"/>
      <c r="KB347" s="123"/>
      <c r="KC347" s="123"/>
      <c r="KD347" s="123"/>
      <c r="KE347" s="123"/>
      <c r="KF347" s="123"/>
      <c r="KG347" s="123"/>
      <c r="KH347" s="123"/>
      <c r="KI347" s="123"/>
      <c r="KJ347" s="123"/>
      <c r="KK347" s="123"/>
      <c r="KL347" s="123"/>
      <c r="KM347" s="123"/>
      <c r="KN347" s="123"/>
      <c r="KO347" s="123"/>
      <c r="KP347" s="123"/>
      <c r="KQ347" s="123"/>
      <c r="KR347" s="123"/>
      <c r="KS347" s="123"/>
      <c r="KT347" s="123"/>
      <c r="KU347" s="123"/>
      <c r="KV347" s="123"/>
      <c r="KW347" s="123"/>
      <c r="KX347" s="123"/>
      <c r="KY347" s="123"/>
      <c r="KZ347" s="123"/>
      <c r="LA347" s="123"/>
      <c r="LB347" s="123"/>
      <c r="LC347" s="123"/>
      <c r="LD347" s="123"/>
      <c r="LE347" s="123"/>
      <c r="LF347" s="123"/>
      <c r="LG347" s="123"/>
      <c r="LH347" s="123"/>
      <c r="LI347" s="123"/>
      <c r="LJ347" s="123"/>
      <c r="LK347" s="123"/>
      <c r="LL347" s="123"/>
      <c r="LM347" s="123"/>
      <c r="LN347" s="123"/>
      <c r="LO347" s="123"/>
      <c r="LP347" s="123"/>
      <c r="LQ347" s="123"/>
      <c r="LR347" s="123"/>
      <c r="LS347" s="123"/>
      <c r="LT347" s="123"/>
      <c r="LU347" s="123"/>
      <c r="LV347" s="123"/>
      <c r="LW347" s="123"/>
      <c r="LX347" s="123"/>
      <c r="LY347" s="123"/>
      <c r="LZ347" s="123"/>
      <c r="MA347" s="123"/>
      <c r="MB347" s="123"/>
      <c r="MC347" s="123"/>
      <c r="MD347" s="123"/>
      <c r="ME347" s="123"/>
      <c r="MF347" s="123"/>
      <c r="MG347" s="123"/>
      <c r="MH347" s="123"/>
      <c r="MI347" s="123"/>
      <c r="MJ347" s="123"/>
      <c r="MK347" s="123"/>
      <c r="ML347" s="123"/>
      <c r="MM347" s="123"/>
      <c r="MN347" s="123"/>
      <c r="MO347" s="123"/>
      <c r="MP347" s="123"/>
      <c r="MQ347" s="123"/>
      <c r="MR347" s="123"/>
      <c r="MS347" s="123"/>
      <c r="MT347" s="123"/>
      <c r="MU347" s="123"/>
      <c r="MV347" s="123"/>
      <c r="MW347" s="123"/>
      <c r="MX347" s="123"/>
      <c r="MY347" s="123"/>
      <c r="MZ347" s="123"/>
      <c r="NA347" s="123"/>
      <c r="NB347" s="123"/>
      <c r="NC347" s="123"/>
      <c r="ND347" s="123"/>
      <c r="NE347" s="123"/>
      <c r="NF347" s="123"/>
      <c r="NG347" s="123"/>
      <c r="NH347" s="123"/>
      <c r="NI347" s="123"/>
      <c r="NJ347" s="123"/>
      <c r="NK347" s="123"/>
      <c r="NL347" s="123"/>
      <c r="NM347" s="123"/>
      <c r="NN347" s="123"/>
      <c r="NO347" s="123"/>
      <c r="NP347" s="123"/>
      <c r="NQ347" s="123"/>
      <c r="NR347" s="123"/>
      <c r="NS347" s="123"/>
      <c r="NT347" s="123"/>
      <c r="NU347" s="123"/>
      <c r="NV347" s="123"/>
      <c r="NW347" s="123"/>
      <c r="NX347" s="123"/>
      <c r="NY347" s="123"/>
      <c r="NZ347" s="123"/>
      <c r="OA347" s="123"/>
      <c r="OB347" s="123"/>
      <c r="OC347" s="123"/>
      <c r="OD347" s="123"/>
      <c r="OE347" s="123"/>
      <c r="OF347" s="123"/>
      <c r="OG347" s="123"/>
      <c r="OH347" s="123"/>
      <c r="OI347" s="123"/>
      <c r="OJ347" s="123"/>
      <c r="OK347" s="123"/>
      <c r="OL347" s="123"/>
      <c r="OM347" s="123"/>
      <c r="ON347" s="123"/>
      <c r="OO347" s="123"/>
      <c r="OP347" s="123"/>
      <c r="OQ347" s="123"/>
      <c r="OR347" s="123"/>
      <c r="OS347" s="123"/>
      <c r="OT347" s="123"/>
      <c r="OU347" s="123"/>
      <c r="OV347" s="123"/>
      <c r="OW347" s="123"/>
      <c r="OX347" s="123"/>
      <c r="OY347" s="123"/>
      <c r="OZ347" s="123"/>
      <c r="PA347" s="123"/>
      <c r="PB347" s="123"/>
      <c r="PC347" s="123"/>
      <c r="PD347" s="123"/>
      <c r="PE347" s="123"/>
      <c r="PF347" s="123"/>
      <c r="PG347" s="123"/>
      <c r="PH347" s="123"/>
      <c r="PI347" s="123"/>
      <c r="PJ347" s="123"/>
      <c r="PK347" s="123"/>
      <c r="PL347" s="123"/>
      <c r="PM347" s="123"/>
      <c r="PN347" s="123"/>
      <c r="PO347" s="123"/>
      <c r="PP347" s="123"/>
      <c r="PQ347" s="123"/>
      <c r="PR347" s="123"/>
      <c r="PS347" s="123"/>
      <c r="PT347" s="123"/>
      <c r="PU347" s="123"/>
      <c r="PV347" s="123"/>
      <c r="PW347" s="123"/>
      <c r="PX347" s="123"/>
      <c r="PY347" s="123"/>
      <c r="PZ347" s="123"/>
      <c r="QA347" s="123"/>
      <c r="QB347" s="123"/>
      <c r="QC347" s="123"/>
      <c r="QD347" s="123"/>
      <c r="QE347" s="123"/>
      <c r="QF347" s="123"/>
      <c r="QG347" s="123"/>
      <c r="QH347" s="123"/>
      <c r="QI347" s="123"/>
      <c r="QJ347" s="123"/>
      <c r="QK347" s="123"/>
      <c r="QL347" s="123"/>
      <c r="QM347" s="123"/>
      <c r="QN347" s="123"/>
      <c r="QO347" s="123"/>
      <c r="QP347" s="123"/>
      <c r="QQ347" s="123"/>
      <c r="QR347" s="123"/>
      <c r="QS347" s="123"/>
      <c r="QT347" s="123"/>
      <c r="QU347" s="123"/>
      <c r="QV347" s="123"/>
      <c r="QW347" s="123"/>
      <c r="QX347" s="123"/>
      <c r="QY347" s="123"/>
      <c r="QZ347" s="123"/>
      <c r="RA347" s="123"/>
      <c r="RB347" s="123"/>
      <c r="RC347" s="123"/>
      <c r="RD347" s="123"/>
      <c r="RE347" s="123"/>
      <c r="RF347" s="123"/>
      <c r="RG347" s="123"/>
      <c r="RH347" s="123"/>
      <c r="RI347" s="123"/>
      <c r="RJ347" s="123"/>
      <c r="RK347" s="123"/>
      <c r="RL347" s="123"/>
      <c r="RM347" s="123"/>
      <c r="RN347" s="123"/>
      <c r="RO347" s="123"/>
      <c r="RP347" s="123"/>
      <c r="RQ347" s="123"/>
      <c r="RR347" s="123"/>
      <c r="RS347" s="123"/>
      <c r="RT347" s="123"/>
      <c r="RU347" s="123"/>
      <c r="RV347" s="123"/>
      <c r="RW347" s="123"/>
      <c r="RX347" s="123"/>
      <c r="RY347" s="123"/>
      <c r="RZ347" s="123"/>
      <c r="SA347" s="123"/>
      <c r="SB347" s="123"/>
      <c r="SC347" s="123"/>
      <c r="SD347" s="123"/>
      <c r="SE347" s="123"/>
      <c r="SF347" s="123"/>
      <c r="SG347" s="123"/>
      <c r="SH347" s="123"/>
      <c r="SI347" s="123"/>
      <c r="SJ347" s="123"/>
      <c r="SK347" s="123"/>
      <c r="SL347" s="123"/>
      <c r="SM347" s="123"/>
      <c r="SN347" s="123"/>
      <c r="SO347" s="123"/>
      <c r="SP347" s="123"/>
      <c r="SQ347" s="123"/>
      <c r="SR347" s="123"/>
      <c r="SS347" s="123"/>
      <c r="ST347" s="123"/>
      <c r="SU347" s="123"/>
      <c r="SV347" s="123"/>
      <c r="SW347" s="123"/>
      <c r="SX347" s="123"/>
      <c r="SY347" s="123"/>
      <c r="SZ347" s="123"/>
      <c r="TA347" s="123"/>
      <c r="TB347" s="123"/>
      <c r="TC347" s="123"/>
      <c r="TD347" s="123"/>
      <c r="TE347" s="123"/>
      <c r="TF347" s="123"/>
      <c r="TG347" s="123"/>
      <c r="TH347" s="123"/>
      <c r="TI347" s="123"/>
      <c r="TJ347" s="123"/>
      <c r="TK347" s="123"/>
      <c r="TL347" s="123"/>
      <c r="TM347" s="123"/>
      <c r="TN347" s="123"/>
      <c r="TO347" s="123"/>
      <c r="TP347" s="123"/>
      <c r="TQ347" s="123"/>
      <c r="TR347" s="123"/>
      <c r="TS347" s="123"/>
      <c r="TT347" s="123"/>
      <c r="TU347" s="123"/>
      <c r="TV347" s="123"/>
      <c r="TW347" s="123"/>
      <c r="TX347" s="123"/>
      <c r="TY347" s="123"/>
      <c r="TZ347" s="123"/>
      <c r="UA347" s="123"/>
      <c r="UB347" s="123"/>
      <c r="UC347" s="123"/>
      <c r="UD347" s="123"/>
      <c r="UE347" s="123"/>
      <c r="UF347" s="123"/>
      <c r="UG347" s="123"/>
      <c r="UH347" s="123"/>
      <c r="UI347" s="123"/>
      <c r="UJ347" s="123"/>
      <c r="UK347" s="123"/>
      <c r="UL347" s="123"/>
      <c r="UM347" s="123"/>
      <c r="UN347" s="123"/>
      <c r="UO347" s="123"/>
      <c r="UP347" s="123"/>
      <c r="UQ347" s="123"/>
      <c r="UR347" s="123"/>
      <c r="US347" s="123"/>
      <c r="UT347" s="123"/>
      <c r="UU347" s="123"/>
      <c r="UV347" s="123"/>
      <c r="UW347" s="123"/>
      <c r="UX347" s="123"/>
      <c r="UY347" s="123"/>
      <c r="UZ347" s="123"/>
      <c r="VA347" s="123"/>
      <c r="VB347" s="123"/>
      <c r="VC347" s="123"/>
      <c r="VD347" s="123"/>
      <c r="VE347" s="123"/>
      <c r="VF347" s="123"/>
      <c r="VG347" s="123"/>
      <c r="VH347" s="123"/>
      <c r="VI347" s="123"/>
      <c r="VJ347" s="123"/>
      <c r="VK347" s="123"/>
      <c r="VL347" s="123"/>
      <c r="VM347" s="123"/>
      <c r="VN347" s="123"/>
      <c r="VO347" s="123"/>
      <c r="VP347" s="123"/>
      <c r="VQ347" s="123"/>
      <c r="VR347" s="123"/>
      <c r="VS347" s="123"/>
      <c r="VT347" s="123"/>
      <c r="VU347" s="123"/>
      <c r="VV347" s="123"/>
      <c r="VW347" s="123"/>
      <c r="VX347" s="123"/>
      <c r="VY347" s="123"/>
      <c r="VZ347" s="123"/>
      <c r="WA347" s="123"/>
      <c r="WB347" s="123"/>
      <c r="WC347" s="123"/>
      <c r="WD347" s="123"/>
      <c r="WE347" s="123"/>
      <c r="WF347" s="123"/>
      <c r="WG347" s="123"/>
      <c r="WH347" s="123"/>
      <c r="WI347" s="123"/>
      <c r="WJ347" s="123"/>
      <c r="WK347" s="123"/>
      <c r="WL347" s="123"/>
      <c r="WM347" s="123"/>
      <c r="WN347" s="123"/>
      <c r="WO347" s="123"/>
      <c r="WP347" s="123"/>
      <c r="WQ347" s="123"/>
      <c r="WR347" s="123"/>
      <c r="WS347" s="123"/>
      <c r="WT347" s="123"/>
      <c r="WU347" s="123"/>
      <c r="WV347" s="123"/>
      <c r="WW347" s="123"/>
      <c r="WX347" s="123"/>
      <c r="WY347" s="123"/>
      <c r="WZ347" s="123"/>
      <c r="XA347" s="123"/>
      <c r="XB347" s="123"/>
      <c r="XC347" s="123"/>
      <c r="XD347" s="123"/>
      <c r="XE347" s="123"/>
      <c r="XF347" s="123"/>
      <c r="XG347" s="123"/>
      <c r="XH347" s="123"/>
      <c r="XI347" s="123"/>
      <c r="XJ347" s="123"/>
      <c r="XK347" s="123"/>
      <c r="XL347" s="123"/>
      <c r="XM347" s="123"/>
      <c r="XN347" s="123"/>
      <c r="XO347" s="123"/>
      <c r="XP347" s="123"/>
      <c r="XQ347" s="123"/>
      <c r="XR347" s="123"/>
      <c r="XS347" s="123"/>
      <c r="XT347" s="123"/>
      <c r="XU347" s="123"/>
      <c r="XV347" s="123"/>
      <c r="XW347" s="123"/>
      <c r="XX347" s="123"/>
      <c r="XY347" s="123"/>
      <c r="XZ347" s="123"/>
      <c r="YA347" s="123"/>
      <c r="YB347" s="123"/>
      <c r="YC347" s="123"/>
      <c r="YD347" s="123"/>
      <c r="YE347" s="123"/>
      <c r="YF347" s="123"/>
      <c r="YG347" s="123"/>
      <c r="YH347" s="123"/>
      <c r="YI347" s="123"/>
      <c r="YJ347" s="123"/>
      <c r="YK347" s="123"/>
      <c r="YL347" s="123"/>
      <c r="YM347" s="123"/>
      <c r="YN347" s="123"/>
      <c r="YO347" s="123"/>
      <c r="YP347" s="123"/>
      <c r="YQ347" s="123"/>
      <c r="YR347" s="123"/>
      <c r="YS347" s="123"/>
      <c r="YT347" s="123"/>
      <c r="YU347" s="123"/>
      <c r="YV347" s="123"/>
      <c r="YW347" s="123"/>
      <c r="YX347" s="123"/>
      <c r="YY347" s="123"/>
      <c r="YZ347" s="123"/>
      <c r="ZA347" s="123"/>
      <c r="ZB347" s="123"/>
      <c r="ZC347" s="123"/>
      <c r="ZD347" s="123"/>
      <c r="ZE347" s="123"/>
      <c r="ZF347" s="123"/>
      <c r="ZG347" s="123"/>
      <c r="ZH347" s="123"/>
      <c r="ZI347" s="123"/>
      <c r="ZJ347" s="123"/>
      <c r="ZK347" s="123"/>
      <c r="ZL347" s="123"/>
      <c r="ZM347" s="123"/>
      <c r="ZN347" s="123"/>
      <c r="ZO347" s="123"/>
      <c r="ZP347" s="123"/>
      <c r="ZQ347" s="123"/>
      <c r="ZR347" s="123"/>
      <c r="ZS347" s="123"/>
      <c r="ZT347" s="123"/>
      <c r="ZU347" s="123"/>
      <c r="ZV347" s="123"/>
      <c r="ZW347" s="123"/>
      <c r="ZX347" s="123"/>
      <c r="ZY347" s="123"/>
      <c r="ZZ347" s="123"/>
      <c r="AAA347" s="123"/>
      <c r="AAB347" s="123"/>
      <c r="AAC347" s="123"/>
      <c r="AAD347" s="123"/>
      <c r="AAE347" s="123"/>
      <c r="AAF347" s="123"/>
      <c r="AAG347" s="123"/>
      <c r="AAH347" s="123"/>
      <c r="AAI347" s="123"/>
      <c r="AAJ347" s="123"/>
      <c r="AAK347" s="123"/>
      <c r="AAL347" s="123"/>
      <c r="AAM347" s="123"/>
      <c r="AAN347" s="123"/>
      <c r="AAO347" s="123"/>
      <c r="AAP347" s="123"/>
      <c r="AAQ347" s="123"/>
      <c r="AAR347" s="123"/>
      <c r="AAS347" s="123"/>
      <c r="AAT347" s="123"/>
      <c r="AAU347" s="123"/>
      <c r="AAV347" s="123"/>
      <c r="AAW347" s="123"/>
      <c r="AAX347" s="123"/>
      <c r="AAY347" s="123"/>
      <c r="AAZ347" s="123"/>
      <c r="ABA347" s="123"/>
      <c r="ABB347" s="123"/>
      <c r="ABC347" s="123"/>
      <c r="ABD347" s="123"/>
      <c r="ABE347" s="123"/>
      <c r="ABF347" s="123"/>
      <c r="ABG347" s="123"/>
      <c r="ABH347" s="123"/>
      <c r="ABI347" s="123"/>
      <c r="ABJ347" s="123"/>
      <c r="ABK347" s="123"/>
      <c r="ABL347" s="123"/>
      <c r="ABM347" s="123"/>
      <c r="ABN347" s="123"/>
      <c r="ABO347" s="123"/>
      <c r="ABP347" s="123"/>
      <c r="ABQ347" s="123"/>
      <c r="ABR347" s="123"/>
      <c r="ABS347" s="123"/>
      <c r="ABT347" s="123"/>
      <c r="ABU347" s="123"/>
      <c r="ABV347" s="123"/>
      <c r="ABW347" s="123"/>
      <c r="ABX347" s="123"/>
      <c r="ABY347" s="123"/>
      <c r="ABZ347" s="123"/>
      <c r="ACA347" s="123"/>
      <c r="ACB347" s="123"/>
      <c r="ACC347" s="123"/>
      <c r="ACD347" s="123"/>
      <c r="ACE347" s="123"/>
      <c r="ACF347" s="123"/>
      <c r="ACG347" s="123"/>
      <c r="ACH347" s="123"/>
      <c r="ACI347" s="123"/>
      <c r="ACJ347" s="123"/>
      <c r="ACK347" s="123"/>
      <c r="ACL347" s="123"/>
      <c r="ACM347" s="123"/>
      <c r="ACN347" s="123"/>
      <c r="ACO347" s="123"/>
      <c r="ACP347" s="123"/>
      <c r="ACQ347" s="123"/>
      <c r="ACR347" s="123"/>
      <c r="ACS347" s="123"/>
      <c r="ACT347" s="123"/>
      <c r="ACU347" s="123"/>
      <c r="ACV347" s="123"/>
      <c r="ACW347" s="123"/>
      <c r="ACX347" s="123"/>
      <c r="ACY347" s="123"/>
      <c r="ACZ347" s="123"/>
      <c r="ADA347" s="123"/>
    </row>
    <row r="348" spans="1:786" s="99" customFormat="1" ht="24" x14ac:dyDescent="0.3">
      <c r="A348" s="64">
        <v>3</v>
      </c>
      <c r="B348" s="44" t="s">
        <v>977</v>
      </c>
      <c r="C348" s="45" t="s">
        <v>65</v>
      </c>
      <c r="D348" s="46"/>
      <c r="E348" s="46"/>
      <c r="F348" s="46"/>
      <c r="G348" s="97"/>
      <c r="H348" s="46">
        <v>1</v>
      </c>
      <c r="I348" s="46" t="s">
        <v>41</v>
      </c>
      <c r="J348" s="46" t="s">
        <v>141</v>
      </c>
      <c r="K348" s="48">
        <v>1966</v>
      </c>
      <c r="L348" s="49">
        <v>24190</v>
      </c>
      <c r="M348" s="50"/>
      <c r="N348" s="51"/>
      <c r="O348" s="51"/>
      <c r="P348" s="52" t="s">
        <v>601</v>
      </c>
      <c r="Q348" s="53" t="s">
        <v>978</v>
      </c>
      <c r="R348" s="54" t="s">
        <v>432</v>
      </c>
      <c r="S348" s="55" t="str">
        <f t="shared" si="80"/>
        <v>Coal</v>
      </c>
      <c r="T348" s="56"/>
      <c r="U348" s="56"/>
      <c r="V348" s="56"/>
      <c r="W348" s="56"/>
      <c r="X348" s="56"/>
      <c r="Y348" s="56"/>
      <c r="Z348" s="56"/>
      <c r="AA348" s="12"/>
      <c r="AB348" s="57">
        <f t="shared" si="73"/>
        <v>0</v>
      </c>
      <c r="AC348" s="57">
        <f t="shared" si="74"/>
        <v>0</v>
      </c>
      <c r="AD348" s="57">
        <f t="shared" si="75"/>
        <v>0</v>
      </c>
      <c r="AE348" s="57">
        <f t="shared" si="76"/>
        <v>0</v>
      </c>
      <c r="AF348" s="58"/>
      <c r="AG348" s="58">
        <f t="shared" si="77"/>
        <v>0</v>
      </c>
      <c r="AH348" s="58">
        <f t="shared" si="78"/>
        <v>0</v>
      </c>
      <c r="AI348" s="58">
        <f t="shared" si="79"/>
        <v>0</v>
      </c>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c r="CV348" s="12"/>
      <c r="CW348" s="12"/>
      <c r="CX348" s="12"/>
      <c r="CY348" s="12"/>
      <c r="CZ348" s="12"/>
      <c r="DA348" s="12"/>
      <c r="DB348" s="12"/>
      <c r="DC348" s="12"/>
      <c r="DD348" s="12"/>
      <c r="DE348" s="12"/>
      <c r="DF348" s="12"/>
      <c r="DG348" s="12"/>
      <c r="DH348" s="12"/>
      <c r="DI348" s="12"/>
      <c r="DJ348" s="12"/>
      <c r="DK348" s="12"/>
      <c r="DL348" s="12"/>
      <c r="DM348" s="12"/>
      <c r="DN348" s="12"/>
      <c r="DO348" s="12"/>
      <c r="DP348" s="12"/>
      <c r="DQ348" s="12"/>
      <c r="DR348" s="12"/>
      <c r="DS348" s="12"/>
      <c r="DT348" s="12"/>
      <c r="DU348" s="12"/>
      <c r="DV348" s="12"/>
      <c r="DW348" s="12"/>
      <c r="DX348" s="12"/>
      <c r="DY348" s="12"/>
      <c r="DZ348" s="12"/>
      <c r="EA348" s="12"/>
      <c r="EB348" s="12"/>
      <c r="EC348" s="12"/>
      <c r="ED348" s="12"/>
      <c r="EE348" s="12"/>
      <c r="EF348" s="12"/>
      <c r="EG348" s="12"/>
      <c r="EH348" s="12"/>
      <c r="EI348" s="12"/>
      <c r="EJ348" s="12"/>
      <c r="EK348" s="12"/>
      <c r="EL348" s="12"/>
      <c r="EM348" s="12"/>
      <c r="EN348" s="12"/>
      <c r="EO348" s="12"/>
      <c r="EP348" s="12"/>
      <c r="EQ348" s="12"/>
      <c r="ER348" s="12"/>
      <c r="ES348" s="12"/>
      <c r="ET348" s="12"/>
      <c r="EU348" s="12"/>
      <c r="EV348" s="12"/>
      <c r="EW348" s="12"/>
      <c r="EX348" s="12"/>
      <c r="EY348" s="12"/>
      <c r="EZ348" s="12"/>
      <c r="FA348" s="12"/>
      <c r="FB348" s="12"/>
      <c r="FC348" s="12"/>
      <c r="FD348" s="12"/>
      <c r="FE348" s="12"/>
      <c r="FF348" s="12"/>
      <c r="FG348" s="12"/>
      <c r="FH348" s="12"/>
      <c r="FI348" s="12"/>
      <c r="FJ348" s="12"/>
      <c r="FK348" s="12"/>
      <c r="FL348" s="12"/>
      <c r="FM348" s="12"/>
      <c r="FN348" s="12"/>
      <c r="FO348" s="12"/>
      <c r="FP348" s="12"/>
      <c r="FQ348" s="12"/>
      <c r="FR348" s="12"/>
      <c r="FS348" s="12"/>
      <c r="FT348" s="12"/>
      <c r="FU348" s="12"/>
      <c r="FV348" s="12"/>
      <c r="FW348" s="12"/>
      <c r="FX348" s="12"/>
      <c r="FY348" s="12"/>
      <c r="FZ348" s="12"/>
      <c r="GA348" s="12"/>
      <c r="GB348" s="12"/>
      <c r="GC348" s="12"/>
      <c r="GD348" s="12"/>
      <c r="GE348" s="12"/>
      <c r="GF348" s="12"/>
      <c r="GG348" s="12"/>
      <c r="GH348" s="12"/>
      <c r="GI348" s="12"/>
      <c r="GJ348" s="12"/>
      <c r="GK348" s="12"/>
      <c r="GL348" s="12"/>
      <c r="GM348" s="12"/>
      <c r="GN348" s="12"/>
      <c r="GO348" s="12"/>
      <c r="GP348" s="12"/>
      <c r="GQ348" s="12"/>
      <c r="GR348" s="12"/>
      <c r="GS348" s="12"/>
      <c r="GT348" s="12"/>
      <c r="GU348" s="12"/>
      <c r="GV348" s="12"/>
      <c r="GW348" s="12"/>
      <c r="GX348" s="12"/>
      <c r="GY348" s="12"/>
      <c r="GZ348" s="12"/>
      <c r="HA348" s="12"/>
      <c r="HB348" s="12"/>
      <c r="HC348" s="12"/>
      <c r="HD348" s="12"/>
      <c r="HE348" s="12"/>
      <c r="HF348" s="12"/>
      <c r="HG348" s="12"/>
      <c r="HH348" s="12"/>
      <c r="HI348" s="12"/>
      <c r="HJ348" s="12"/>
      <c r="HK348" s="12"/>
      <c r="HL348" s="12"/>
      <c r="HM348" s="12"/>
      <c r="HN348" s="12"/>
      <c r="HO348" s="12"/>
      <c r="HP348" s="12"/>
      <c r="HQ348" s="12"/>
      <c r="HR348" s="12"/>
      <c r="HS348" s="12"/>
      <c r="HT348" s="12"/>
      <c r="HU348" s="12"/>
      <c r="HV348" s="12"/>
      <c r="HW348" s="12"/>
      <c r="HX348" s="12"/>
      <c r="HY348" s="12"/>
      <c r="HZ348" s="12"/>
      <c r="IA348" s="12"/>
      <c r="IB348" s="12"/>
      <c r="IC348" s="12"/>
      <c r="ID348" s="12"/>
      <c r="IE348" s="12"/>
      <c r="IF348" s="12"/>
      <c r="IG348" s="12"/>
      <c r="IH348" s="12"/>
      <c r="II348" s="12"/>
      <c r="IJ348" s="12"/>
      <c r="IK348" s="12"/>
      <c r="IL348" s="12"/>
      <c r="IM348" s="12"/>
      <c r="IN348" s="12"/>
      <c r="IO348" s="12"/>
      <c r="IP348" s="12"/>
      <c r="IQ348" s="12"/>
      <c r="IR348" s="12"/>
      <c r="IS348" s="12"/>
      <c r="IT348" s="12"/>
      <c r="IU348" s="12"/>
      <c r="IV348" s="12"/>
      <c r="IW348" s="12"/>
      <c r="IX348" s="12"/>
      <c r="IY348" s="12"/>
      <c r="IZ348" s="12"/>
      <c r="JA348" s="12"/>
      <c r="JB348" s="12"/>
      <c r="JC348" s="12"/>
      <c r="JD348" s="12"/>
      <c r="JE348" s="12"/>
      <c r="JF348" s="12"/>
      <c r="JG348" s="12"/>
      <c r="JH348" s="12"/>
      <c r="JI348" s="12"/>
      <c r="JJ348" s="12"/>
      <c r="JK348" s="12"/>
      <c r="JL348" s="12"/>
      <c r="JM348" s="12"/>
      <c r="JN348" s="12"/>
      <c r="JO348" s="12"/>
      <c r="JP348" s="12"/>
      <c r="JQ348" s="12"/>
      <c r="JR348" s="12"/>
      <c r="JS348" s="12"/>
      <c r="JT348" s="12"/>
      <c r="JU348" s="12"/>
      <c r="JV348" s="12"/>
      <c r="JW348" s="12"/>
      <c r="JX348" s="12"/>
      <c r="JY348" s="12"/>
      <c r="JZ348" s="12"/>
      <c r="KA348" s="12"/>
      <c r="KB348" s="12"/>
      <c r="KC348" s="12"/>
      <c r="KD348" s="12"/>
      <c r="KE348" s="12"/>
      <c r="KF348" s="12"/>
      <c r="KG348" s="12"/>
      <c r="KH348" s="12"/>
      <c r="KI348" s="12"/>
      <c r="KJ348" s="12"/>
      <c r="KK348" s="12"/>
      <c r="KL348" s="12"/>
      <c r="KM348" s="12"/>
      <c r="KN348" s="12"/>
      <c r="KO348" s="12"/>
      <c r="KP348" s="12"/>
      <c r="KQ348" s="12"/>
      <c r="KR348" s="12"/>
      <c r="KS348" s="12"/>
      <c r="KT348" s="12"/>
      <c r="KU348" s="12"/>
      <c r="KV348" s="12"/>
      <c r="KW348" s="12"/>
      <c r="KX348" s="12"/>
      <c r="KY348" s="12"/>
      <c r="KZ348" s="12"/>
      <c r="LA348" s="12"/>
      <c r="LB348" s="12"/>
      <c r="LC348" s="12"/>
      <c r="LD348" s="12"/>
      <c r="LE348" s="12"/>
      <c r="LF348" s="12"/>
      <c r="LG348" s="12"/>
      <c r="LH348" s="12"/>
      <c r="LI348" s="12"/>
      <c r="LJ348" s="12"/>
      <c r="LK348" s="12"/>
      <c r="LL348" s="12"/>
      <c r="LM348" s="12"/>
      <c r="LN348" s="12"/>
      <c r="LO348" s="12"/>
      <c r="LP348" s="12"/>
      <c r="LQ348" s="12"/>
      <c r="LR348" s="12"/>
      <c r="LS348" s="12"/>
      <c r="LT348" s="12"/>
      <c r="LU348" s="12"/>
      <c r="LV348" s="12"/>
      <c r="LW348" s="12"/>
      <c r="LX348" s="12"/>
      <c r="LY348" s="12"/>
      <c r="LZ348" s="12"/>
      <c r="MA348" s="12"/>
      <c r="MB348" s="12"/>
      <c r="MC348" s="12"/>
      <c r="MD348" s="12"/>
      <c r="ME348" s="12"/>
      <c r="MF348" s="12"/>
      <c r="MG348" s="12"/>
      <c r="MH348" s="12"/>
      <c r="MI348" s="12"/>
      <c r="MJ348" s="12"/>
      <c r="MK348" s="12"/>
      <c r="ML348" s="12"/>
      <c r="MM348" s="12"/>
      <c r="MN348" s="12"/>
      <c r="MO348" s="12"/>
      <c r="MP348" s="12"/>
      <c r="MQ348" s="12"/>
      <c r="MR348" s="12"/>
      <c r="MS348" s="12"/>
      <c r="MT348" s="12"/>
      <c r="MU348" s="12"/>
      <c r="MV348" s="12"/>
      <c r="MW348" s="12"/>
      <c r="MX348" s="12"/>
      <c r="MY348" s="12"/>
      <c r="MZ348" s="12"/>
      <c r="NA348" s="12"/>
      <c r="NB348" s="12"/>
      <c r="NC348" s="12"/>
      <c r="ND348" s="12"/>
      <c r="NE348" s="12"/>
      <c r="NF348" s="12"/>
      <c r="NG348" s="12"/>
      <c r="NH348" s="12"/>
      <c r="NI348" s="12"/>
      <c r="NJ348" s="12"/>
      <c r="NK348" s="12"/>
      <c r="NL348" s="12"/>
      <c r="NM348" s="12"/>
      <c r="NN348" s="12"/>
      <c r="NO348" s="12"/>
      <c r="NP348" s="12"/>
      <c r="NQ348" s="12"/>
      <c r="NR348" s="12"/>
      <c r="NS348" s="12"/>
      <c r="NT348" s="12"/>
      <c r="NU348" s="12"/>
      <c r="NV348" s="12"/>
      <c r="NW348" s="12"/>
      <c r="NX348" s="12"/>
      <c r="NY348" s="12"/>
      <c r="NZ348" s="12"/>
      <c r="OA348" s="12"/>
      <c r="OB348" s="12"/>
      <c r="OC348" s="12"/>
      <c r="OD348" s="12"/>
      <c r="OE348" s="12"/>
      <c r="OF348" s="12"/>
      <c r="OG348" s="12"/>
      <c r="OH348" s="12"/>
      <c r="OI348" s="12"/>
      <c r="OJ348" s="12"/>
      <c r="OK348" s="12"/>
      <c r="OL348" s="12"/>
      <c r="OM348" s="12"/>
      <c r="ON348" s="12"/>
      <c r="OO348" s="12"/>
      <c r="OP348" s="12"/>
      <c r="OQ348" s="12"/>
      <c r="OR348" s="12"/>
      <c r="OS348" s="12"/>
      <c r="OT348" s="12"/>
      <c r="OU348" s="12"/>
      <c r="OV348" s="12"/>
      <c r="OW348" s="12"/>
      <c r="OX348" s="12"/>
      <c r="OY348" s="12"/>
      <c r="OZ348" s="12"/>
      <c r="PA348" s="12"/>
      <c r="PB348" s="12"/>
      <c r="PC348" s="12"/>
      <c r="PD348" s="12"/>
      <c r="PE348" s="12"/>
      <c r="PF348" s="12"/>
      <c r="PG348" s="12"/>
      <c r="PH348" s="12"/>
      <c r="PI348" s="12"/>
      <c r="PJ348" s="12"/>
      <c r="PK348" s="12"/>
      <c r="PL348" s="12"/>
      <c r="PM348" s="12"/>
      <c r="PN348" s="12"/>
      <c r="PO348" s="12"/>
      <c r="PP348" s="12"/>
      <c r="PQ348" s="12"/>
      <c r="PR348" s="12"/>
      <c r="PS348" s="12"/>
      <c r="PT348" s="12"/>
      <c r="PU348" s="12"/>
      <c r="PV348" s="12"/>
      <c r="PW348" s="12"/>
      <c r="PX348" s="12"/>
      <c r="PY348" s="12"/>
      <c r="PZ348" s="12"/>
      <c r="QA348" s="12"/>
      <c r="QB348" s="12"/>
      <c r="QC348" s="12"/>
      <c r="QD348" s="12"/>
      <c r="QE348" s="12"/>
      <c r="QF348" s="12"/>
      <c r="QG348" s="12"/>
      <c r="QH348" s="12"/>
      <c r="QI348" s="12"/>
      <c r="QJ348" s="12"/>
      <c r="QK348" s="12"/>
      <c r="QL348" s="12"/>
      <c r="QM348" s="12"/>
      <c r="QN348" s="12"/>
      <c r="QO348" s="12"/>
      <c r="QP348" s="12"/>
      <c r="QQ348" s="12"/>
      <c r="QR348" s="12"/>
      <c r="QS348" s="12"/>
      <c r="QT348" s="12"/>
      <c r="QU348" s="12"/>
      <c r="QV348" s="12"/>
      <c r="QW348" s="12"/>
      <c r="QX348" s="12"/>
      <c r="QY348" s="12"/>
      <c r="QZ348" s="12"/>
      <c r="RA348" s="12"/>
      <c r="RB348" s="12"/>
      <c r="RC348" s="12"/>
      <c r="RD348" s="12"/>
      <c r="RE348" s="12"/>
      <c r="RF348" s="12"/>
      <c r="RG348" s="12"/>
      <c r="RH348" s="12"/>
      <c r="RI348" s="12"/>
      <c r="RJ348" s="12"/>
      <c r="RK348" s="12"/>
      <c r="RL348" s="12"/>
      <c r="RM348" s="12"/>
      <c r="RN348" s="12"/>
      <c r="RO348" s="12"/>
      <c r="RP348" s="12"/>
      <c r="RQ348" s="12"/>
      <c r="RR348" s="12"/>
      <c r="RS348" s="12"/>
      <c r="RT348" s="12"/>
      <c r="RU348" s="12"/>
      <c r="RV348" s="12"/>
      <c r="RW348" s="12"/>
      <c r="RX348" s="12"/>
      <c r="RY348" s="12"/>
      <c r="RZ348" s="12"/>
      <c r="SA348" s="12"/>
      <c r="SB348" s="12"/>
      <c r="SC348" s="12"/>
      <c r="SD348" s="12"/>
      <c r="SE348" s="12"/>
      <c r="SF348" s="12"/>
      <c r="SG348" s="12"/>
      <c r="SH348" s="12"/>
      <c r="SI348" s="12"/>
      <c r="SJ348" s="12"/>
      <c r="SK348" s="12"/>
      <c r="SL348" s="12"/>
      <c r="SM348" s="12"/>
      <c r="SN348" s="12"/>
      <c r="SO348" s="12"/>
      <c r="SP348" s="12"/>
      <c r="SQ348" s="12"/>
      <c r="SR348" s="12"/>
      <c r="SS348" s="12"/>
      <c r="ST348" s="12"/>
      <c r="SU348" s="12"/>
      <c r="SV348" s="12"/>
      <c r="SW348" s="12"/>
      <c r="SX348" s="12"/>
      <c r="SY348" s="12"/>
      <c r="SZ348" s="12"/>
      <c r="TA348" s="12"/>
      <c r="TB348" s="12"/>
      <c r="TC348" s="12"/>
      <c r="TD348" s="12"/>
      <c r="TE348" s="12"/>
      <c r="TF348" s="12"/>
      <c r="TG348" s="12"/>
      <c r="TH348" s="12"/>
      <c r="TI348" s="12"/>
      <c r="TJ348" s="12"/>
      <c r="TK348" s="12"/>
      <c r="TL348" s="12"/>
      <c r="TM348" s="12"/>
      <c r="TN348" s="12"/>
      <c r="TO348" s="12"/>
      <c r="TP348" s="12"/>
      <c r="TQ348" s="12"/>
      <c r="TR348" s="12"/>
      <c r="TS348" s="12"/>
      <c r="TT348" s="12"/>
      <c r="TU348" s="12"/>
      <c r="TV348" s="12"/>
      <c r="TW348" s="12"/>
      <c r="TX348" s="12"/>
      <c r="TY348" s="12"/>
      <c r="TZ348" s="12"/>
      <c r="UA348" s="12"/>
      <c r="UB348" s="12"/>
      <c r="UC348" s="12"/>
      <c r="UD348" s="12"/>
      <c r="UE348" s="12"/>
      <c r="UF348" s="12"/>
      <c r="UG348" s="12"/>
      <c r="UH348" s="12"/>
      <c r="UI348" s="12"/>
      <c r="UJ348" s="12"/>
      <c r="UK348" s="12"/>
      <c r="UL348" s="12"/>
      <c r="UM348" s="12"/>
      <c r="UN348" s="12"/>
      <c r="UO348" s="12"/>
      <c r="UP348" s="12"/>
      <c r="UQ348" s="12"/>
      <c r="UR348" s="12"/>
      <c r="US348" s="12"/>
      <c r="UT348" s="12"/>
      <c r="UU348" s="12"/>
      <c r="UV348" s="12"/>
      <c r="UW348" s="12"/>
      <c r="UX348" s="12"/>
      <c r="UY348" s="12"/>
      <c r="UZ348" s="12"/>
      <c r="VA348" s="12"/>
      <c r="VB348" s="12"/>
      <c r="VC348" s="12"/>
      <c r="VD348" s="12"/>
      <c r="VE348" s="12"/>
      <c r="VF348" s="12"/>
      <c r="VG348" s="12"/>
      <c r="VH348" s="12"/>
      <c r="VI348" s="12"/>
      <c r="VJ348" s="12"/>
      <c r="VK348" s="12"/>
      <c r="VL348" s="12"/>
      <c r="VM348" s="12"/>
      <c r="VN348" s="12"/>
      <c r="VO348" s="12"/>
      <c r="VP348" s="12"/>
      <c r="VQ348" s="12"/>
      <c r="VR348" s="12"/>
      <c r="VS348" s="12"/>
      <c r="VT348" s="12"/>
      <c r="VU348" s="12"/>
      <c r="VV348" s="12"/>
      <c r="VW348" s="12"/>
      <c r="VX348" s="12"/>
      <c r="VY348" s="12"/>
      <c r="VZ348" s="12"/>
      <c r="WA348" s="12"/>
      <c r="WB348" s="12"/>
      <c r="WC348" s="12"/>
      <c r="WD348" s="12"/>
      <c r="WE348" s="12"/>
      <c r="WF348" s="12"/>
      <c r="WG348" s="12"/>
      <c r="WH348" s="12"/>
      <c r="WI348" s="12"/>
      <c r="WJ348" s="12"/>
      <c r="WK348" s="12"/>
      <c r="WL348" s="12"/>
      <c r="WM348" s="12"/>
      <c r="WN348" s="12"/>
      <c r="WO348" s="12"/>
      <c r="WP348" s="12"/>
      <c r="WQ348" s="12"/>
      <c r="WR348" s="12"/>
      <c r="WS348" s="12"/>
      <c r="WT348" s="12"/>
      <c r="WU348" s="12"/>
      <c r="WV348" s="12"/>
      <c r="WW348" s="12"/>
      <c r="WX348" s="12"/>
      <c r="WY348" s="12"/>
      <c r="WZ348" s="12"/>
      <c r="XA348" s="12"/>
      <c r="XB348" s="12"/>
      <c r="XC348" s="12"/>
      <c r="XD348" s="12"/>
      <c r="XE348" s="12"/>
      <c r="XF348" s="12"/>
      <c r="XG348" s="12"/>
      <c r="XH348" s="12"/>
      <c r="XI348" s="12"/>
      <c r="XJ348" s="12"/>
      <c r="XK348" s="12"/>
      <c r="XL348" s="12"/>
      <c r="XM348" s="12"/>
      <c r="XN348" s="12"/>
      <c r="XO348" s="12"/>
      <c r="XP348" s="12"/>
      <c r="XQ348" s="12"/>
      <c r="XR348" s="12"/>
      <c r="XS348" s="12"/>
      <c r="XT348" s="12"/>
      <c r="XU348" s="12"/>
      <c r="XV348" s="12"/>
      <c r="XW348" s="12"/>
      <c r="XX348" s="12"/>
      <c r="XY348" s="12"/>
      <c r="XZ348" s="12"/>
      <c r="YA348" s="12"/>
      <c r="YB348" s="12"/>
      <c r="YC348" s="12"/>
      <c r="YD348" s="12"/>
      <c r="YE348" s="12"/>
      <c r="YF348" s="12"/>
      <c r="YG348" s="12"/>
      <c r="YH348" s="12"/>
      <c r="YI348" s="12"/>
      <c r="YJ348" s="12"/>
      <c r="YK348" s="12"/>
      <c r="YL348" s="12"/>
      <c r="YM348" s="12"/>
      <c r="YN348" s="12"/>
      <c r="YO348" s="12"/>
      <c r="YP348" s="12"/>
      <c r="YQ348" s="12"/>
      <c r="YR348" s="12"/>
      <c r="YS348" s="12"/>
      <c r="YT348" s="12"/>
      <c r="YU348" s="12"/>
      <c r="YV348" s="12"/>
      <c r="YW348" s="12"/>
      <c r="YX348" s="12"/>
      <c r="YY348" s="12"/>
      <c r="YZ348" s="12"/>
      <c r="ZA348" s="12"/>
      <c r="ZB348" s="12"/>
      <c r="ZC348" s="12"/>
      <c r="ZD348" s="12"/>
      <c r="ZE348" s="12"/>
      <c r="ZF348" s="12"/>
      <c r="ZG348" s="12"/>
      <c r="ZH348" s="12"/>
      <c r="ZI348" s="12"/>
      <c r="ZJ348" s="12"/>
      <c r="ZK348" s="12"/>
      <c r="ZL348" s="12"/>
      <c r="ZM348" s="12"/>
      <c r="ZN348" s="12"/>
      <c r="ZO348" s="12"/>
      <c r="ZP348" s="12"/>
      <c r="ZQ348" s="12"/>
      <c r="ZR348" s="12"/>
      <c r="ZS348" s="12"/>
      <c r="ZT348" s="12"/>
      <c r="ZU348" s="12"/>
      <c r="ZV348" s="12"/>
      <c r="ZW348" s="12"/>
      <c r="ZX348" s="12"/>
      <c r="ZY348" s="12"/>
      <c r="ZZ348" s="12"/>
      <c r="AAA348" s="12"/>
      <c r="AAB348" s="12"/>
      <c r="AAC348" s="12"/>
      <c r="AAD348" s="12"/>
      <c r="AAE348" s="12"/>
      <c r="AAF348" s="12"/>
      <c r="AAG348" s="12"/>
      <c r="AAH348" s="12"/>
      <c r="AAI348" s="12"/>
      <c r="AAJ348" s="12"/>
      <c r="AAK348" s="12"/>
      <c r="AAL348" s="12"/>
      <c r="AAM348" s="12"/>
      <c r="AAN348" s="12"/>
      <c r="AAO348" s="12"/>
      <c r="AAP348" s="12"/>
      <c r="AAQ348" s="12"/>
      <c r="AAR348" s="12"/>
      <c r="AAS348" s="12"/>
      <c r="AAT348" s="12"/>
      <c r="AAU348" s="12"/>
      <c r="AAV348" s="12"/>
      <c r="AAW348" s="12"/>
      <c r="AAX348" s="12"/>
      <c r="AAY348" s="12"/>
      <c r="AAZ348" s="12"/>
      <c r="ABA348" s="12"/>
      <c r="ABB348" s="12"/>
      <c r="ABC348" s="12"/>
      <c r="ABD348" s="12"/>
      <c r="ABE348" s="12"/>
      <c r="ABF348" s="12"/>
      <c r="ABG348" s="12"/>
      <c r="ABH348" s="12"/>
      <c r="ABI348" s="12"/>
      <c r="ABJ348" s="12"/>
      <c r="ABK348" s="12"/>
      <c r="ABL348" s="12"/>
      <c r="ABM348" s="12"/>
      <c r="ABN348" s="12"/>
      <c r="ABO348" s="12"/>
      <c r="ABP348" s="12"/>
      <c r="ABQ348" s="12"/>
      <c r="ABR348" s="12"/>
      <c r="ABS348" s="12"/>
      <c r="ABT348" s="12"/>
      <c r="ABU348" s="12"/>
      <c r="ABV348" s="12"/>
      <c r="ABW348" s="12"/>
      <c r="ABX348" s="12"/>
      <c r="ABY348" s="12"/>
      <c r="ABZ348" s="12"/>
      <c r="ACA348" s="12"/>
      <c r="ACB348" s="12"/>
      <c r="ACC348" s="12"/>
      <c r="ACD348" s="12"/>
      <c r="ACE348" s="12"/>
      <c r="ACF348" s="12"/>
      <c r="ACG348" s="12"/>
      <c r="ACH348" s="12"/>
      <c r="ACI348" s="12"/>
      <c r="ACJ348" s="12"/>
      <c r="ACK348" s="12"/>
      <c r="ACL348" s="12"/>
      <c r="ACM348" s="12"/>
      <c r="ACN348" s="12"/>
      <c r="ACO348" s="12"/>
      <c r="ACP348" s="12"/>
      <c r="ACQ348" s="12"/>
      <c r="ACR348" s="12"/>
      <c r="ACS348" s="12"/>
      <c r="ACT348" s="12"/>
      <c r="ACU348" s="12"/>
      <c r="ACV348" s="12"/>
      <c r="ACW348" s="12"/>
      <c r="ACX348" s="12"/>
      <c r="ACY348" s="12"/>
      <c r="ACZ348" s="12"/>
      <c r="ADA348" s="12"/>
    </row>
    <row r="349" spans="1:786" s="112" customFormat="1" ht="36" x14ac:dyDescent="0.3">
      <c r="A349" s="61">
        <v>2</v>
      </c>
      <c r="B349" s="44" t="s">
        <v>979</v>
      </c>
      <c r="C349" s="45" t="s">
        <v>771</v>
      </c>
      <c r="D349" s="46" t="s">
        <v>212</v>
      </c>
      <c r="E349" s="46" t="s">
        <v>230</v>
      </c>
      <c r="F349" s="46">
        <v>16</v>
      </c>
      <c r="G349" s="97">
        <v>6360000</v>
      </c>
      <c r="H349" s="46">
        <v>1</v>
      </c>
      <c r="I349" s="46" t="s">
        <v>41</v>
      </c>
      <c r="J349" s="46" t="s">
        <v>95</v>
      </c>
      <c r="K349" s="48">
        <v>1966</v>
      </c>
      <c r="L349" s="109">
        <v>1966</v>
      </c>
      <c r="M349" s="50">
        <v>130000</v>
      </c>
      <c r="N349" s="51">
        <v>0.3</v>
      </c>
      <c r="O349" s="51"/>
      <c r="P349" s="52" t="s">
        <v>980</v>
      </c>
      <c r="Q349" s="53" t="s">
        <v>981</v>
      </c>
      <c r="R349" s="54" t="s">
        <v>432</v>
      </c>
      <c r="S349" s="55" t="str">
        <f t="shared" si="80"/>
        <v>Gypsum</v>
      </c>
      <c r="T349" s="56"/>
      <c r="U349" s="56"/>
      <c r="V349" s="56"/>
      <c r="W349" s="56"/>
      <c r="X349" s="56"/>
      <c r="Y349" s="56"/>
      <c r="Z349" s="56"/>
      <c r="AA349" s="12"/>
      <c r="AB349" s="57">
        <f t="shared" si="73"/>
        <v>6.8541794413632853E-2</v>
      </c>
      <c r="AC349" s="57">
        <f t="shared" si="74"/>
        <v>7.6923076923076919E-3</v>
      </c>
      <c r="AD349" s="57">
        <f t="shared" si="75"/>
        <v>0</v>
      </c>
      <c r="AE349" s="57">
        <f t="shared" si="76"/>
        <v>7.6234102105940546E-2</v>
      </c>
      <c r="AF349" s="58"/>
      <c r="AG349" s="58">
        <f t="shared" si="77"/>
        <v>0</v>
      </c>
      <c r="AH349" s="58">
        <f t="shared" si="78"/>
        <v>7.6234102105940546E-2</v>
      </c>
      <c r="AI349" s="58">
        <f t="shared" si="79"/>
        <v>0</v>
      </c>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c r="CV349" s="12"/>
      <c r="CW349" s="12"/>
      <c r="CX349" s="12"/>
      <c r="CY349" s="12"/>
      <c r="CZ349" s="12"/>
      <c r="DA349" s="12"/>
      <c r="DB349" s="12"/>
      <c r="DC349" s="12"/>
      <c r="DD349" s="12"/>
      <c r="DE349" s="12"/>
      <c r="DF349" s="12"/>
      <c r="DG349" s="12"/>
      <c r="DH349" s="12"/>
      <c r="DI349" s="12"/>
      <c r="DJ349" s="12"/>
      <c r="DK349" s="12"/>
      <c r="DL349" s="12"/>
      <c r="DM349" s="12"/>
      <c r="DN349" s="12"/>
      <c r="DO349" s="12"/>
      <c r="DP349" s="12"/>
      <c r="DQ349" s="12"/>
      <c r="DR349" s="12"/>
      <c r="DS349" s="12"/>
      <c r="DT349" s="12"/>
      <c r="DU349" s="12"/>
      <c r="DV349" s="12"/>
      <c r="DW349" s="12"/>
      <c r="DX349" s="12"/>
      <c r="DY349" s="12"/>
      <c r="DZ349" s="12"/>
      <c r="EA349" s="12"/>
      <c r="EB349" s="12"/>
      <c r="EC349" s="12"/>
      <c r="ED349" s="12"/>
      <c r="EE349" s="12"/>
      <c r="EF349" s="12"/>
      <c r="EG349" s="12"/>
      <c r="EH349" s="12"/>
      <c r="EI349" s="12"/>
      <c r="EJ349" s="12"/>
      <c r="EK349" s="12"/>
      <c r="EL349" s="12"/>
      <c r="EM349" s="12"/>
      <c r="EN349" s="12"/>
      <c r="EO349" s="12"/>
      <c r="EP349" s="12"/>
      <c r="EQ349" s="12"/>
      <c r="ER349" s="12"/>
      <c r="ES349" s="12"/>
      <c r="ET349" s="12"/>
      <c r="EU349" s="12"/>
      <c r="EV349" s="12"/>
      <c r="EW349" s="12"/>
      <c r="EX349" s="12"/>
      <c r="EY349" s="12"/>
      <c r="EZ349" s="12"/>
      <c r="FA349" s="12"/>
      <c r="FB349" s="12"/>
      <c r="FC349" s="12"/>
      <c r="FD349" s="12"/>
      <c r="FE349" s="12"/>
      <c r="FF349" s="12"/>
      <c r="FG349" s="12"/>
      <c r="FH349" s="12"/>
      <c r="FI349" s="12"/>
      <c r="FJ349" s="12"/>
      <c r="FK349" s="12"/>
      <c r="FL349" s="12"/>
      <c r="FM349" s="12"/>
      <c r="FN349" s="12"/>
      <c r="FO349" s="12"/>
      <c r="FP349" s="12"/>
      <c r="FQ349" s="12"/>
      <c r="FR349" s="12"/>
      <c r="FS349" s="12"/>
      <c r="FT349" s="12"/>
      <c r="FU349" s="12"/>
      <c r="FV349" s="12"/>
      <c r="FW349" s="12"/>
      <c r="FX349" s="12"/>
      <c r="FY349" s="12"/>
      <c r="FZ349" s="12"/>
      <c r="GA349" s="12"/>
      <c r="GB349" s="12"/>
      <c r="GC349" s="12"/>
      <c r="GD349" s="12"/>
      <c r="GE349" s="12"/>
      <c r="GF349" s="12"/>
      <c r="GG349" s="12"/>
      <c r="GH349" s="12"/>
      <c r="GI349" s="12"/>
      <c r="GJ349" s="12"/>
      <c r="GK349" s="12"/>
      <c r="GL349" s="12"/>
      <c r="GM349" s="12"/>
      <c r="GN349" s="12"/>
      <c r="GO349" s="12"/>
      <c r="GP349" s="12"/>
      <c r="GQ349" s="12"/>
      <c r="GR349" s="12"/>
      <c r="GS349" s="12"/>
      <c r="GT349" s="12"/>
      <c r="GU349" s="12"/>
      <c r="GV349" s="12"/>
      <c r="GW349" s="12"/>
      <c r="GX349" s="12"/>
      <c r="GY349" s="12"/>
      <c r="GZ349" s="12"/>
      <c r="HA349" s="12"/>
      <c r="HB349" s="12"/>
      <c r="HC349" s="12"/>
      <c r="HD349" s="12"/>
      <c r="HE349" s="12"/>
      <c r="HF349" s="12"/>
      <c r="HG349" s="12"/>
      <c r="HH349" s="12"/>
      <c r="HI349" s="12"/>
      <c r="HJ349" s="12"/>
      <c r="HK349" s="12"/>
      <c r="HL349" s="12"/>
      <c r="HM349" s="12"/>
      <c r="HN349" s="12"/>
      <c r="HO349" s="12"/>
      <c r="HP349" s="12"/>
      <c r="HQ349" s="12"/>
      <c r="HR349" s="12"/>
      <c r="HS349" s="12"/>
      <c r="HT349" s="12"/>
      <c r="HU349" s="12"/>
      <c r="HV349" s="12"/>
      <c r="HW349" s="12"/>
      <c r="HX349" s="12"/>
      <c r="HY349" s="12"/>
      <c r="HZ349" s="12"/>
      <c r="IA349" s="12"/>
      <c r="IB349" s="12"/>
      <c r="IC349" s="12"/>
      <c r="ID349" s="12"/>
      <c r="IE349" s="12"/>
      <c r="IF349" s="12"/>
      <c r="IG349" s="12"/>
      <c r="IH349" s="12"/>
      <c r="II349" s="12"/>
      <c r="IJ349" s="12"/>
      <c r="IK349" s="12"/>
      <c r="IL349" s="12"/>
      <c r="IM349" s="12"/>
      <c r="IN349" s="12"/>
      <c r="IO349" s="12"/>
      <c r="IP349" s="12"/>
      <c r="IQ349" s="12"/>
      <c r="IR349" s="12"/>
      <c r="IS349" s="12"/>
      <c r="IT349" s="12"/>
      <c r="IU349" s="12"/>
      <c r="IV349" s="12"/>
      <c r="IW349" s="12"/>
      <c r="IX349" s="12"/>
      <c r="IY349" s="12"/>
      <c r="IZ349" s="12"/>
      <c r="JA349" s="12"/>
      <c r="JB349" s="12"/>
      <c r="JC349" s="12"/>
      <c r="JD349" s="12"/>
      <c r="JE349" s="12"/>
      <c r="JF349" s="12"/>
      <c r="JG349" s="12"/>
      <c r="JH349" s="12"/>
      <c r="JI349" s="12"/>
      <c r="JJ349" s="12"/>
      <c r="JK349" s="12"/>
      <c r="JL349" s="12"/>
      <c r="JM349" s="12"/>
      <c r="JN349" s="12"/>
      <c r="JO349" s="12"/>
      <c r="JP349" s="12"/>
      <c r="JQ349" s="12"/>
      <c r="JR349" s="12"/>
      <c r="JS349" s="12"/>
      <c r="JT349" s="12"/>
      <c r="JU349" s="12"/>
      <c r="JV349" s="12"/>
      <c r="JW349" s="12"/>
      <c r="JX349" s="12"/>
      <c r="JY349" s="12"/>
      <c r="JZ349" s="12"/>
      <c r="KA349" s="12"/>
      <c r="KB349" s="12"/>
      <c r="KC349" s="12"/>
      <c r="KD349" s="12"/>
      <c r="KE349" s="12"/>
      <c r="KF349" s="12"/>
      <c r="KG349" s="12"/>
      <c r="KH349" s="12"/>
      <c r="KI349" s="12"/>
      <c r="KJ349" s="12"/>
      <c r="KK349" s="12"/>
      <c r="KL349" s="12"/>
      <c r="KM349" s="12"/>
      <c r="KN349" s="12"/>
      <c r="KO349" s="12"/>
      <c r="KP349" s="12"/>
      <c r="KQ349" s="12"/>
      <c r="KR349" s="12"/>
      <c r="KS349" s="12"/>
      <c r="KT349" s="12"/>
      <c r="KU349" s="12"/>
      <c r="KV349" s="12"/>
      <c r="KW349" s="12"/>
      <c r="KX349" s="12"/>
      <c r="KY349" s="12"/>
      <c r="KZ349" s="12"/>
      <c r="LA349" s="12"/>
      <c r="LB349" s="12"/>
      <c r="LC349" s="12"/>
      <c r="LD349" s="12"/>
      <c r="LE349" s="12"/>
      <c r="LF349" s="12"/>
      <c r="LG349" s="12"/>
      <c r="LH349" s="12"/>
      <c r="LI349" s="12"/>
      <c r="LJ349" s="12"/>
      <c r="LK349" s="12"/>
      <c r="LL349" s="12"/>
      <c r="LM349" s="12"/>
      <c r="LN349" s="12"/>
      <c r="LO349" s="12"/>
      <c r="LP349" s="12"/>
      <c r="LQ349" s="12"/>
      <c r="LR349" s="12"/>
      <c r="LS349" s="12"/>
      <c r="LT349" s="12"/>
      <c r="LU349" s="12"/>
      <c r="LV349" s="12"/>
      <c r="LW349" s="12"/>
      <c r="LX349" s="12"/>
      <c r="LY349" s="12"/>
      <c r="LZ349" s="12"/>
      <c r="MA349" s="12"/>
      <c r="MB349" s="12"/>
      <c r="MC349" s="12"/>
      <c r="MD349" s="12"/>
      <c r="ME349" s="12"/>
      <c r="MF349" s="12"/>
      <c r="MG349" s="12"/>
      <c r="MH349" s="12"/>
      <c r="MI349" s="12"/>
      <c r="MJ349" s="12"/>
      <c r="MK349" s="12"/>
      <c r="ML349" s="12"/>
      <c r="MM349" s="12"/>
      <c r="MN349" s="12"/>
      <c r="MO349" s="12"/>
      <c r="MP349" s="12"/>
      <c r="MQ349" s="12"/>
      <c r="MR349" s="12"/>
      <c r="MS349" s="12"/>
      <c r="MT349" s="12"/>
      <c r="MU349" s="12"/>
      <c r="MV349" s="12"/>
      <c r="MW349" s="12"/>
      <c r="MX349" s="12"/>
      <c r="MY349" s="12"/>
      <c r="MZ349" s="12"/>
      <c r="NA349" s="12"/>
      <c r="NB349" s="12"/>
      <c r="NC349" s="12"/>
      <c r="ND349" s="12"/>
      <c r="NE349" s="12"/>
      <c r="NF349" s="12"/>
      <c r="NG349" s="12"/>
      <c r="NH349" s="12"/>
      <c r="NI349" s="12"/>
      <c r="NJ349" s="12"/>
      <c r="NK349" s="12"/>
      <c r="NL349" s="12"/>
      <c r="NM349" s="12"/>
      <c r="NN349" s="12"/>
      <c r="NO349" s="12"/>
      <c r="NP349" s="12"/>
      <c r="NQ349" s="12"/>
      <c r="NR349" s="12"/>
      <c r="NS349" s="12"/>
      <c r="NT349" s="12"/>
      <c r="NU349" s="12"/>
      <c r="NV349" s="12"/>
      <c r="NW349" s="12"/>
      <c r="NX349" s="12"/>
      <c r="NY349" s="12"/>
      <c r="NZ349" s="12"/>
      <c r="OA349" s="12"/>
      <c r="OB349" s="12"/>
      <c r="OC349" s="12"/>
      <c r="OD349" s="12"/>
      <c r="OE349" s="12"/>
      <c r="OF349" s="12"/>
      <c r="OG349" s="12"/>
      <c r="OH349" s="12"/>
      <c r="OI349" s="12"/>
      <c r="OJ349" s="12"/>
      <c r="OK349" s="12"/>
      <c r="OL349" s="12"/>
      <c r="OM349" s="12"/>
      <c r="ON349" s="12"/>
      <c r="OO349" s="12"/>
      <c r="OP349" s="12"/>
      <c r="OQ349" s="12"/>
      <c r="OR349" s="12"/>
      <c r="OS349" s="12"/>
      <c r="OT349" s="12"/>
      <c r="OU349" s="12"/>
      <c r="OV349" s="12"/>
      <c r="OW349" s="12"/>
      <c r="OX349" s="12"/>
      <c r="OY349" s="12"/>
      <c r="OZ349" s="12"/>
      <c r="PA349" s="12"/>
      <c r="PB349" s="12"/>
      <c r="PC349" s="12"/>
      <c r="PD349" s="12"/>
      <c r="PE349" s="12"/>
      <c r="PF349" s="12"/>
      <c r="PG349" s="12"/>
      <c r="PH349" s="12"/>
      <c r="PI349" s="12"/>
      <c r="PJ349" s="12"/>
      <c r="PK349" s="12"/>
      <c r="PL349" s="12"/>
      <c r="PM349" s="12"/>
      <c r="PN349" s="12"/>
      <c r="PO349" s="12"/>
      <c r="PP349" s="12"/>
      <c r="PQ349" s="12"/>
      <c r="PR349" s="12"/>
      <c r="PS349" s="12"/>
      <c r="PT349" s="12"/>
      <c r="PU349" s="12"/>
      <c r="PV349" s="12"/>
      <c r="PW349" s="12"/>
      <c r="PX349" s="12"/>
      <c r="PY349" s="12"/>
      <c r="PZ349" s="12"/>
      <c r="QA349" s="12"/>
      <c r="QB349" s="12"/>
      <c r="QC349" s="12"/>
      <c r="QD349" s="12"/>
      <c r="QE349" s="12"/>
      <c r="QF349" s="12"/>
      <c r="QG349" s="12"/>
      <c r="QH349" s="12"/>
      <c r="QI349" s="12"/>
      <c r="QJ349" s="12"/>
      <c r="QK349" s="12"/>
      <c r="QL349" s="12"/>
      <c r="QM349" s="12"/>
      <c r="QN349" s="12"/>
      <c r="QO349" s="12"/>
      <c r="QP349" s="12"/>
      <c r="QQ349" s="12"/>
      <c r="QR349" s="12"/>
      <c r="QS349" s="12"/>
      <c r="QT349" s="12"/>
      <c r="QU349" s="12"/>
      <c r="QV349" s="12"/>
      <c r="QW349" s="12"/>
      <c r="QX349" s="12"/>
      <c r="QY349" s="12"/>
      <c r="QZ349" s="12"/>
      <c r="RA349" s="12"/>
      <c r="RB349" s="12"/>
      <c r="RC349" s="12"/>
      <c r="RD349" s="12"/>
      <c r="RE349" s="12"/>
      <c r="RF349" s="12"/>
      <c r="RG349" s="12"/>
      <c r="RH349" s="12"/>
      <c r="RI349" s="12"/>
      <c r="RJ349" s="12"/>
      <c r="RK349" s="12"/>
      <c r="RL349" s="12"/>
      <c r="RM349" s="12"/>
      <c r="RN349" s="12"/>
      <c r="RO349" s="12"/>
      <c r="RP349" s="12"/>
      <c r="RQ349" s="12"/>
      <c r="RR349" s="12"/>
      <c r="RS349" s="12"/>
      <c r="RT349" s="12"/>
      <c r="RU349" s="12"/>
      <c r="RV349" s="12"/>
      <c r="RW349" s="12"/>
      <c r="RX349" s="12"/>
      <c r="RY349" s="12"/>
      <c r="RZ349" s="12"/>
      <c r="SA349" s="12"/>
      <c r="SB349" s="12"/>
      <c r="SC349" s="12"/>
      <c r="SD349" s="12"/>
      <c r="SE349" s="12"/>
      <c r="SF349" s="12"/>
      <c r="SG349" s="12"/>
      <c r="SH349" s="12"/>
      <c r="SI349" s="12"/>
      <c r="SJ349" s="12"/>
      <c r="SK349" s="12"/>
      <c r="SL349" s="12"/>
      <c r="SM349" s="12"/>
      <c r="SN349" s="12"/>
      <c r="SO349" s="12"/>
      <c r="SP349" s="12"/>
      <c r="SQ349" s="12"/>
      <c r="SR349" s="12"/>
      <c r="SS349" s="12"/>
      <c r="ST349" s="12"/>
      <c r="SU349" s="12"/>
      <c r="SV349" s="12"/>
      <c r="SW349" s="12"/>
      <c r="SX349" s="12"/>
      <c r="SY349" s="12"/>
      <c r="SZ349" s="12"/>
      <c r="TA349" s="12"/>
      <c r="TB349" s="12"/>
      <c r="TC349" s="12"/>
      <c r="TD349" s="12"/>
      <c r="TE349" s="12"/>
      <c r="TF349" s="12"/>
      <c r="TG349" s="12"/>
      <c r="TH349" s="12"/>
      <c r="TI349" s="12"/>
      <c r="TJ349" s="12"/>
      <c r="TK349" s="12"/>
      <c r="TL349" s="12"/>
      <c r="TM349" s="12"/>
      <c r="TN349" s="12"/>
      <c r="TO349" s="12"/>
      <c r="TP349" s="12"/>
      <c r="TQ349" s="12"/>
      <c r="TR349" s="12"/>
      <c r="TS349" s="12"/>
      <c r="TT349" s="12"/>
      <c r="TU349" s="12"/>
      <c r="TV349" s="12"/>
      <c r="TW349" s="12"/>
      <c r="TX349" s="12"/>
      <c r="TY349" s="12"/>
      <c r="TZ349" s="12"/>
      <c r="UA349" s="12"/>
      <c r="UB349" s="12"/>
      <c r="UC349" s="12"/>
      <c r="UD349" s="12"/>
      <c r="UE349" s="12"/>
      <c r="UF349" s="12"/>
      <c r="UG349" s="12"/>
      <c r="UH349" s="12"/>
      <c r="UI349" s="12"/>
      <c r="UJ349" s="12"/>
      <c r="UK349" s="12"/>
      <c r="UL349" s="12"/>
      <c r="UM349" s="12"/>
      <c r="UN349" s="12"/>
      <c r="UO349" s="12"/>
      <c r="UP349" s="12"/>
      <c r="UQ349" s="12"/>
      <c r="UR349" s="12"/>
      <c r="US349" s="12"/>
      <c r="UT349" s="12"/>
      <c r="UU349" s="12"/>
      <c r="UV349" s="12"/>
      <c r="UW349" s="12"/>
      <c r="UX349" s="12"/>
      <c r="UY349" s="12"/>
      <c r="UZ349" s="12"/>
      <c r="VA349" s="12"/>
      <c r="VB349" s="12"/>
      <c r="VC349" s="12"/>
      <c r="VD349" s="12"/>
      <c r="VE349" s="12"/>
      <c r="VF349" s="12"/>
      <c r="VG349" s="12"/>
      <c r="VH349" s="12"/>
      <c r="VI349" s="12"/>
      <c r="VJ349" s="12"/>
      <c r="VK349" s="12"/>
      <c r="VL349" s="12"/>
      <c r="VM349" s="12"/>
      <c r="VN349" s="12"/>
      <c r="VO349" s="12"/>
      <c r="VP349" s="12"/>
      <c r="VQ349" s="12"/>
      <c r="VR349" s="12"/>
      <c r="VS349" s="12"/>
      <c r="VT349" s="12"/>
      <c r="VU349" s="12"/>
      <c r="VV349" s="12"/>
      <c r="VW349" s="12"/>
      <c r="VX349" s="12"/>
      <c r="VY349" s="12"/>
      <c r="VZ349" s="12"/>
      <c r="WA349" s="12"/>
      <c r="WB349" s="12"/>
      <c r="WC349" s="12"/>
      <c r="WD349" s="12"/>
      <c r="WE349" s="12"/>
      <c r="WF349" s="12"/>
      <c r="WG349" s="12"/>
      <c r="WH349" s="12"/>
      <c r="WI349" s="12"/>
      <c r="WJ349" s="12"/>
      <c r="WK349" s="12"/>
      <c r="WL349" s="12"/>
      <c r="WM349" s="12"/>
      <c r="WN349" s="12"/>
      <c r="WO349" s="12"/>
      <c r="WP349" s="12"/>
      <c r="WQ349" s="12"/>
      <c r="WR349" s="12"/>
      <c r="WS349" s="12"/>
      <c r="WT349" s="12"/>
      <c r="WU349" s="12"/>
      <c r="WV349" s="12"/>
      <c r="WW349" s="12"/>
      <c r="WX349" s="12"/>
      <c r="WY349" s="12"/>
      <c r="WZ349" s="12"/>
      <c r="XA349" s="12"/>
      <c r="XB349" s="12"/>
      <c r="XC349" s="12"/>
      <c r="XD349" s="12"/>
      <c r="XE349" s="12"/>
      <c r="XF349" s="12"/>
      <c r="XG349" s="12"/>
      <c r="XH349" s="12"/>
      <c r="XI349" s="12"/>
      <c r="XJ349" s="12"/>
      <c r="XK349" s="12"/>
      <c r="XL349" s="12"/>
      <c r="XM349" s="12"/>
      <c r="XN349" s="12"/>
      <c r="XO349" s="12"/>
      <c r="XP349" s="12"/>
      <c r="XQ349" s="12"/>
      <c r="XR349" s="12"/>
      <c r="XS349" s="12"/>
      <c r="XT349" s="12"/>
      <c r="XU349" s="12"/>
      <c r="XV349" s="12"/>
      <c r="XW349" s="12"/>
      <c r="XX349" s="12"/>
      <c r="XY349" s="12"/>
      <c r="XZ349" s="12"/>
      <c r="YA349" s="12"/>
      <c r="YB349" s="12"/>
      <c r="YC349" s="12"/>
      <c r="YD349" s="12"/>
      <c r="YE349" s="12"/>
      <c r="YF349" s="12"/>
      <c r="YG349" s="12"/>
      <c r="YH349" s="12"/>
      <c r="YI349" s="12"/>
      <c r="YJ349" s="12"/>
      <c r="YK349" s="12"/>
      <c r="YL349" s="12"/>
      <c r="YM349" s="12"/>
      <c r="YN349" s="12"/>
      <c r="YO349" s="12"/>
      <c r="YP349" s="12"/>
      <c r="YQ349" s="12"/>
      <c r="YR349" s="12"/>
      <c r="YS349" s="12"/>
      <c r="YT349" s="12"/>
      <c r="YU349" s="12"/>
      <c r="YV349" s="12"/>
      <c r="YW349" s="12"/>
      <c r="YX349" s="12"/>
      <c r="YY349" s="12"/>
      <c r="YZ349" s="12"/>
      <c r="ZA349" s="12"/>
      <c r="ZB349" s="12"/>
      <c r="ZC349" s="12"/>
      <c r="ZD349" s="12"/>
      <c r="ZE349" s="12"/>
      <c r="ZF349" s="12"/>
      <c r="ZG349" s="12"/>
      <c r="ZH349" s="12"/>
      <c r="ZI349" s="12"/>
      <c r="ZJ349" s="12"/>
      <c r="ZK349" s="12"/>
      <c r="ZL349" s="12"/>
      <c r="ZM349" s="12"/>
      <c r="ZN349" s="12"/>
      <c r="ZO349" s="12"/>
      <c r="ZP349" s="12"/>
      <c r="ZQ349" s="12"/>
      <c r="ZR349" s="12"/>
      <c r="ZS349" s="12"/>
      <c r="ZT349" s="12"/>
      <c r="ZU349" s="12"/>
      <c r="ZV349" s="12"/>
      <c r="ZW349" s="12"/>
      <c r="ZX349" s="12"/>
      <c r="ZY349" s="12"/>
      <c r="ZZ349" s="12"/>
      <c r="AAA349" s="12"/>
      <c r="AAB349" s="12"/>
      <c r="AAC349" s="12"/>
      <c r="AAD349" s="12"/>
      <c r="AAE349" s="12"/>
      <c r="AAF349" s="12"/>
      <c r="AAG349" s="12"/>
      <c r="AAH349" s="12"/>
      <c r="AAI349" s="12"/>
      <c r="AAJ349" s="12"/>
      <c r="AAK349" s="12"/>
      <c r="AAL349" s="12"/>
      <c r="AAM349" s="12"/>
      <c r="AAN349" s="12"/>
      <c r="AAO349" s="12"/>
      <c r="AAP349" s="12"/>
      <c r="AAQ349" s="12"/>
      <c r="AAR349" s="12"/>
      <c r="AAS349" s="12"/>
      <c r="AAT349" s="12"/>
      <c r="AAU349" s="12"/>
      <c r="AAV349" s="12"/>
      <c r="AAW349" s="12"/>
      <c r="AAX349" s="12"/>
      <c r="AAY349" s="12"/>
      <c r="AAZ349" s="12"/>
      <c r="ABA349" s="12"/>
      <c r="ABB349" s="12"/>
      <c r="ABC349" s="12"/>
      <c r="ABD349" s="12"/>
      <c r="ABE349" s="12"/>
      <c r="ABF349" s="12"/>
      <c r="ABG349" s="12"/>
      <c r="ABH349" s="12"/>
      <c r="ABI349" s="12"/>
      <c r="ABJ349" s="12"/>
      <c r="ABK349" s="12"/>
      <c r="ABL349" s="12"/>
      <c r="ABM349" s="12"/>
      <c r="ABN349" s="12"/>
      <c r="ABO349" s="12"/>
      <c r="ABP349" s="12"/>
      <c r="ABQ349" s="12"/>
      <c r="ABR349" s="12"/>
      <c r="ABS349" s="12"/>
      <c r="ABT349" s="12"/>
      <c r="ABU349" s="12"/>
      <c r="ABV349" s="12"/>
      <c r="ABW349" s="12"/>
      <c r="ABX349" s="12"/>
      <c r="ABY349" s="12"/>
      <c r="ABZ349" s="12"/>
      <c r="ACA349" s="12"/>
      <c r="ACB349" s="12"/>
      <c r="ACC349" s="12"/>
      <c r="ACD349" s="12"/>
      <c r="ACE349" s="12"/>
      <c r="ACF349" s="12"/>
      <c r="ACG349" s="12"/>
      <c r="ACH349" s="12"/>
      <c r="ACI349" s="12"/>
      <c r="ACJ349" s="12"/>
      <c r="ACK349" s="12"/>
      <c r="ACL349" s="12"/>
      <c r="ACM349" s="12"/>
      <c r="ACN349" s="12"/>
      <c r="ACO349" s="12"/>
      <c r="ACP349" s="12"/>
      <c r="ACQ349" s="12"/>
      <c r="ACR349" s="12"/>
      <c r="ACS349" s="12"/>
      <c r="ACT349" s="12"/>
      <c r="ACU349" s="12"/>
      <c r="ACV349" s="12"/>
      <c r="ACW349" s="12"/>
      <c r="ACX349" s="12"/>
      <c r="ACY349" s="12"/>
      <c r="ACZ349" s="12"/>
      <c r="ADA349" s="12"/>
      <c r="ADB349" s="99"/>
      <c r="ADC349" s="99"/>
      <c r="ADD349" s="99"/>
      <c r="ADE349" s="99"/>
      <c r="ADF349" s="99"/>
    </row>
    <row r="350" spans="1:786" s="99" customFormat="1" ht="15.6" x14ac:dyDescent="0.3">
      <c r="A350" s="64">
        <v>3</v>
      </c>
      <c r="B350" s="44" t="s">
        <v>982</v>
      </c>
      <c r="C350" s="45" t="s">
        <v>65</v>
      </c>
      <c r="D350" s="46"/>
      <c r="E350" s="46" t="s">
        <v>252</v>
      </c>
      <c r="F350" s="46"/>
      <c r="G350" s="97"/>
      <c r="H350" s="46">
        <v>1</v>
      </c>
      <c r="I350" s="46" t="s">
        <v>41</v>
      </c>
      <c r="J350" s="46" t="s">
        <v>56</v>
      </c>
      <c r="K350" s="48">
        <v>1966</v>
      </c>
      <c r="L350" s="109">
        <v>1966</v>
      </c>
      <c r="M350" s="50"/>
      <c r="N350" s="51"/>
      <c r="O350" s="51"/>
      <c r="P350" s="52" t="s">
        <v>601</v>
      </c>
      <c r="Q350" s="53" t="s">
        <v>983</v>
      </c>
      <c r="R350" s="54" t="s">
        <v>432</v>
      </c>
      <c r="S350" s="55" t="str">
        <f t="shared" si="80"/>
        <v>Coal</v>
      </c>
      <c r="T350" s="56"/>
      <c r="U350" s="56"/>
      <c r="V350" s="56"/>
      <c r="W350" s="56"/>
      <c r="X350" s="56"/>
      <c r="Y350" s="56"/>
      <c r="Z350" s="56"/>
      <c r="AA350" s="12"/>
      <c r="AB350" s="57">
        <f t="shared" si="73"/>
        <v>0</v>
      </c>
      <c r="AC350" s="57">
        <f t="shared" si="74"/>
        <v>0</v>
      </c>
      <c r="AD350" s="57">
        <f t="shared" si="75"/>
        <v>0</v>
      </c>
      <c r="AE350" s="57">
        <f t="shared" si="76"/>
        <v>0</v>
      </c>
      <c r="AF350" s="58"/>
      <c r="AG350" s="58">
        <f t="shared" si="77"/>
        <v>0</v>
      </c>
      <c r="AH350" s="58">
        <f t="shared" si="78"/>
        <v>0</v>
      </c>
      <c r="AI350" s="58">
        <f t="shared" si="79"/>
        <v>0</v>
      </c>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c r="CV350" s="12"/>
      <c r="CW350" s="12"/>
      <c r="CX350" s="12"/>
      <c r="CY350" s="12"/>
      <c r="CZ350" s="12"/>
      <c r="DA350" s="12"/>
      <c r="DB350" s="12"/>
      <c r="DC350" s="12"/>
      <c r="DD350" s="12"/>
      <c r="DE350" s="12"/>
      <c r="DF350" s="12"/>
      <c r="DG350" s="12"/>
      <c r="DH350" s="12"/>
      <c r="DI350" s="12"/>
      <c r="DJ350" s="12"/>
      <c r="DK350" s="12"/>
      <c r="DL350" s="12"/>
      <c r="DM350" s="12"/>
      <c r="DN350" s="12"/>
      <c r="DO350" s="12"/>
      <c r="DP350" s="12"/>
      <c r="DQ350" s="12"/>
      <c r="DR350" s="12"/>
      <c r="DS350" s="12"/>
      <c r="DT350" s="12"/>
      <c r="DU350" s="12"/>
      <c r="DV350" s="12"/>
      <c r="DW350" s="12"/>
      <c r="DX350" s="12"/>
      <c r="DY350" s="12"/>
      <c r="DZ350" s="12"/>
      <c r="EA350" s="12"/>
      <c r="EB350" s="12"/>
      <c r="EC350" s="12"/>
      <c r="ED350" s="12"/>
      <c r="EE350" s="12"/>
      <c r="EF350" s="12"/>
      <c r="EG350" s="12"/>
      <c r="EH350" s="12"/>
      <c r="EI350" s="12"/>
      <c r="EJ350" s="12"/>
      <c r="EK350" s="12"/>
      <c r="EL350" s="12"/>
      <c r="EM350" s="12"/>
      <c r="EN350" s="12"/>
      <c r="EO350" s="12"/>
      <c r="EP350" s="12"/>
      <c r="EQ350" s="12"/>
      <c r="ER350" s="12"/>
      <c r="ES350" s="12"/>
      <c r="ET350" s="12"/>
      <c r="EU350" s="12"/>
      <c r="EV350" s="12"/>
      <c r="EW350" s="12"/>
      <c r="EX350" s="12"/>
      <c r="EY350" s="12"/>
      <c r="EZ350" s="12"/>
      <c r="FA350" s="12"/>
      <c r="FB350" s="12"/>
      <c r="FC350" s="12"/>
      <c r="FD350" s="12"/>
      <c r="FE350" s="12"/>
      <c r="FF350" s="12"/>
      <c r="FG350" s="12"/>
      <c r="FH350" s="12"/>
      <c r="FI350" s="12"/>
      <c r="FJ350" s="12"/>
      <c r="FK350" s="12"/>
      <c r="FL350" s="12"/>
      <c r="FM350" s="12"/>
      <c r="FN350" s="12"/>
      <c r="FO350" s="12"/>
      <c r="FP350" s="12"/>
      <c r="FQ350" s="12"/>
      <c r="FR350" s="12"/>
      <c r="FS350" s="12"/>
      <c r="FT350" s="12"/>
      <c r="FU350" s="12"/>
      <c r="FV350" s="12"/>
      <c r="FW350" s="12"/>
      <c r="FX350" s="12"/>
      <c r="FY350" s="12"/>
      <c r="FZ350" s="12"/>
      <c r="GA350" s="12"/>
      <c r="GB350" s="12"/>
      <c r="GC350" s="12"/>
      <c r="GD350" s="12"/>
      <c r="GE350" s="12"/>
      <c r="GF350" s="12"/>
      <c r="GG350" s="12"/>
      <c r="GH350" s="12"/>
      <c r="GI350" s="12"/>
      <c r="GJ350" s="12"/>
      <c r="GK350" s="12"/>
      <c r="GL350" s="12"/>
      <c r="GM350" s="12"/>
      <c r="GN350" s="12"/>
      <c r="GO350" s="12"/>
      <c r="GP350" s="12"/>
      <c r="GQ350" s="12"/>
      <c r="GR350" s="12"/>
      <c r="GS350" s="12"/>
      <c r="GT350" s="12"/>
      <c r="GU350" s="12"/>
      <c r="GV350" s="12"/>
      <c r="GW350" s="12"/>
      <c r="GX350" s="12"/>
      <c r="GY350" s="12"/>
      <c r="GZ350" s="12"/>
      <c r="HA350" s="12"/>
      <c r="HB350" s="12"/>
      <c r="HC350" s="12"/>
      <c r="HD350" s="12"/>
      <c r="HE350" s="12"/>
      <c r="HF350" s="12"/>
      <c r="HG350" s="12"/>
      <c r="HH350" s="12"/>
      <c r="HI350" s="12"/>
      <c r="HJ350" s="12"/>
      <c r="HK350" s="12"/>
      <c r="HL350" s="12"/>
      <c r="HM350" s="12"/>
      <c r="HN350" s="12"/>
      <c r="HO350" s="12"/>
      <c r="HP350" s="12"/>
      <c r="HQ350" s="12"/>
      <c r="HR350" s="12"/>
      <c r="HS350" s="12"/>
      <c r="HT350" s="12"/>
      <c r="HU350" s="12"/>
      <c r="HV350" s="12"/>
      <c r="HW350" s="12"/>
      <c r="HX350" s="12"/>
      <c r="HY350" s="12"/>
      <c r="HZ350" s="12"/>
      <c r="IA350" s="12"/>
      <c r="IB350" s="12"/>
      <c r="IC350" s="12"/>
      <c r="ID350" s="12"/>
      <c r="IE350" s="12"/>
      <c r="IF350" s="12"/>
      <c r="IG350" s="12"/>
      <c r="IH350" s="12"/>
      <c r="II350" s="12"/>
      <c r="IJ350" s="12"/>
      <c r="IK350" s="12"/>
      <c r="IL350" s="12"/>
      <c r="IM350" s="12"/>
      <c r="IN350" s="12"/>
      <c r="IO350" s="12"/>
      <c r="IP350" s="12"/>
      <c r="IQ350" s="12"/>
      <c r="IR350" s="12"/>
      <c r="IS350" s="12"/>
      <c r="IT350" s="12"/>
      <c r="IU350" s="12"/>
      <c r="IV350" s="12"/>
      <c r="IW350" s="12"/>
      <c r="IX350" s="12"/>
      <c r="IY350" s="12"/>
      <c r="IZ350" s="12"/>
      <c r="JA350" s="12"/>
      <c r="JB350" s="12"/>
      <c r="JC350" s="12"/>
      <c r="JD350" s="12"/>
      <c r="JE350" s="12"/>
      <c r="JF350" s="12"/>
      <c r="JG350" s="12"/>
      <c r="JH350" s="12"/>
      <c r="JI350" s="12"/>
      <c r="JJ350" s="12"/>
      <c r="JK350" s="12"/>
      <c r="JL350" s="12"/>
      <c r="JM350" s="12"/>
      <c r="JN350" s="12"/>
      <c r="JO350" s="12"/>
      <c r="JP350" s="12"/>
      <c r="JQ350" s="12"/>
      <c r="JR350" s="12"/>
      <c r="JS350" s="12"/>
      <c r="JT350" s="12"/>
      <c r="JU350" s="12"/>
      <c r="JV350" s="12"/>
      <c r="JW350" s="12"/>
      <c r="JX350" s="12"/>
      <c r="JY350" s="12"/>
      <c r="JZ350" s="12"/>
      <c r="KA350" s="12"/>
      <c r="KB350" s="12"/>
      <c r="KC350" s="12"/>
      <c r="KD350" s="12"/>
      <c r="KE350" s="12"/>
      <c r="KF350" s="12"/>
      <c r="KG350" s="12"/>
      <c r="KH350" s="12"/>
      <c r="KI350" s="12"/>
      <c r="KJ350" s="12"/>
      <c r="KK350" s="12"/>
      <c r="KL350" s="12"/>
      <c r="KM350" s="12"/>
      <c r="KN350" s="12"/>
      <c r="KO350" s="12"/>
      <c r="KP350" s="12"/>
      <c r="KQ350" s="12"/>
      <c r="KR350" s="12"/>
      <c r="KS350" s="12"/>
      <c r="KT350" s="12"/>
      <c r="KU350" s="12"/>
      <c r="KV350" s="12"/>
      <c r="KW350" s="12"/>
      <c r="KX350" s="12"/>
      <c r="KY350" s="12"/>
      <c r="KZ350" s="12"/>
      <c r="LA350" s="12"/>
      <c r="LB350" s="12"/>
      <c r="LC350" s="12"/>
      <c r="LD350" s="12"/>
      <c r="LE350" s="12"/>
      <c r="LF350" s="12"/>
      <c r="LG350" s="12"/>
      <c r="LH350" s="12"/>
      <c r="LI350" s="12"/>
      <c r="LJ350" s="12"/>
      <c r="LK350" s="12"/>
      <c r="LL350" s="12"/>
      <c r="LM350" s="12"/>
      <c r="LN350" s="12"/>
      <c r="LO350" s="12"/>
      <c r="LP350" s="12"/>
      <c r="LQ350" s="12"/>
      <c r="LR350" s="12"/>
      <c r="LS350" s="12"/>
      <c r="LT350" s="12"/>
      <c r="LU350" s="12"/>
      <c r="LV350" s="12"/>
      <c r="LW350" s="12"/>
      <c r="LX350" s="12"/>
      <c r="LY350" s="12"/>
      <c r="LZ350" s="12"/>
      <c r="MA350" s="12"/>
      <c r="MB350" s="12"/>
      <c r="MC350" s="12"/>
      <c r="MD350" s="12"/>
      <c r="ME350" s="12"/>
      <c r="MF350" s="12"/>
      <c r="MG350" s="12"/>
      <c r="MH350" s="12"/>
      <c r="MI350" s="12"/>
      <c r="MJ350" s="12"/>
      <c r="MK350" s="12"/>
      <c r="ML350" s="12"/>
      <c r="MM350" s="12"/>
      <c r="MN350" s="12"/>
      <c r="MO350" s="12"/>
      <c r="MP350" s="12"/>
      <c r="MQ350" s="12"/>
      <c r="MR350" s="12"/>
      <c r="MS350" s="12"/>
      <c r="MT350" s="12"/>
      <c r="MU350" s="12"/>
      <c r="MV350" s="12"/>
      <c r="MW350" s="12"/>
      <c r="MX350" s="12"/>
      <c r="MY350" s="12"/>
      <c r="MZ350" s="12"/>
      <c r="NA350" s="12"/>
      <c r="NB350" s="12"/>
      <c r="NC350" s="12"/>
      <c r="ND350" s="12"/>
      <c r="NE350" s="12"/>
      <c r="NF350" s="12"/>
      <c r="NG350" s="12"/>
      <c r="NH350" s="12"/>
      <c r="NI350" s="12"/>
      <c r="NJ350" s="12"/>
      <c r="NK350" s="12"/>
      <c r="NL350" s="12"/>
      <c r="NM350" s="12"/>
      <c r="NN350" s="12"/>
      <c r="NO350" s="12"/>
      <c r="NP350" s="12"/>
      <c r="NQ350" s="12"/>
      <c r="NR350" s="12"/>
      <c r="NS350" s="12"/>
      <c r="NT350" s="12"/>
      <c r="NU350" s="12"/>
      <c r="NV350" s="12"/>
      <c r="NW350" s="12"/>
      <c r="NX350" s="12"/>
      <c r="NY350" s="12"/>
      <c r="NZ350" s="12"/>
      <c r="OA350" s="12"/>
      <c r="OB350" s="12"/>
      <c r="OC350" s="12"/>
      <c r="OD350" s="12"/>
      <c r="OE350" s="12"/>
      <c r="OF350" s="12"/>
      <c r="OG350" s="12"/>
      <c r="OH350" s="12"/>
      <c r="OI350" s="12"/>
      <c r="OJ350" s="12"/>
      <c r="OK350" s="12"/>
      <c r="OL350" s="12"/>
      <c r="OM350" s="12"/>
      <c r="ON350" s="12"/>
      <c r="OO350" s="12"/>
      <c r="OP350" s="12"/>
      <c r="OQ350" s="12"/>
      <c r="OR350" s="12"/>
      <c r="OS350" s="12"/>
      <c r="OT350" s="12"/>
      <c r="OU350" s="12"/>
      <c r="OV350" s="12"/>
      <c r="OW350" s="12"/>
      <c r="OX350" s="12"/>
      <c r="OY350" s="12"/>
      <c r="OZ350" s="12"/>
      <c r="PA350" s="12"/>
      <c r="PB350" s="12"/>
      <c r="PC350" s="12"/>
      <c r="PD350" s="12"/>
      <c r="PE350" s="12"/>
      <c r="PF350" s="12"/>
      <c r="PG350" s="12"/>
      <c r="PH350" s="12"/>
      <c r="PI350" s="12"/>
      <c r="PJ350" s="12"/>
      <c r="PK350" s="12"/>
      <c r="PL350" s="12"/>
      <c r="PM350" s="12"/>
      <c r="PN350" s="12"/>
      <c r="PO350" s="12"/>
      <c r="PP350" s="12"/>
      <c r="PQ350" s="12"/>
      <c r="PR350" s="12"/>
      <c r="PS350" s="12"/>
      <c r="PT350" s="12"/>
      <c r="PU350" s="12"/>
      <c r="PV350" s="12"/>
      <c r="PW350" s="12"/>
      <c r="PX350" s="12"/>
      <c r="PY350" s="12"/>
      <c r="PZ350" s="12"/>
      <c r="QA350" s="12"/>
      <c r="QB350" s="12"/>
      <c r="QC350" s="12"/>
      <c r="QD350" s="12"/>
      <c r="QE350" s="12"/>
      <c r="QF350" s="12"/>
      <c r="QG350" s="12"/>
      <c r="QH350" s="12"/>
      <c r="QI350" s="12"/>
      <c r="QJ350" s="12"/>
      <c r="QK350" s="12"/>
      <c r="QL350" s="12"/>
      <c r="QM350" s="12"/>
      <c r="QN350" s="12"/>
      <c r="QO350" s="12"/>
      <c r="QP350" s="12"/>
      <c r="QQ350" s="12"/>
      <c r="QR350" s="12"/>
      <c r="QS350" s="12"/>
      <c r="QT350" s="12"/>
      <c r="QU350" s="12"/>
      <c r="QV350" s="12"/>
      <c r="QW350" s="12"/>
      <c r="QX350" s="12"/>
      <c r="QY350" s="12"/>
      <c r="QZ350" s="12"/>
      <c r="RA350" s="12"/>
      <c r="RB350" s="12"/>
      <c r="RC350" s="12"/>
      <c r="RD350" s="12"/>
      <c r="RE350" s="12"/>
      <c r="RF350" s="12"/>
      <c r="RG350" s="12"/>
      <c r="RH350" s="12"/>
      <c r="RI350" s="12"/>
      <c r="RJ350" s="12"/>
      <c r="RK350" s="12"/>
      <c r="RL350" s="12"/>
      <c r="RM350" s="12"/>
      <c r="RN350" s="12"/>
      <c r="RO350" s="12"/>
      <c r="RP350" s="12"/>
      <c r="RQ350" s="12"/>
      <c r="RR350" s="12"/>
      <c r="RS350" s="12"/>
      <c r="RT350" s="12"/>
      <c r="RU350" s="12"/>
      <c r="RV350" s="12"/>
      <c r="RW350" s="12"/>
      <c r="RX350" s="12"/>
      <c r="RY350" s="12"/>
      <c r="RZ350" s="12"/>
      <c r="SA350" s="12"/>
      <c r="SB350" s="12"/>
      <c r="SC350" s="12"/>
      <c r="SD350" s="12"/>
      <c r="SE350" s="12"/>
      <c r="SF350" s="12"/>
      <c r="SG350" s="12"/>
      <c r="SH350" s="12"/>
      <c r="SI350" s="12"/>
      <c r="SJ350" s="12"/>
      <c r="SK350" s="12"/>
      <c r="SL350" s="12"/>
      <c r="SM350" s="12"/>
      <c r="SN350" s="12"/>
      <c r="SO350" s="12"/>
      <c r="SP350" s="12"/>
      <c r="SQ350" s="12"/>
      <c r="SR350" s="12"/>
      <c r="SS350" s="12"/>
      <c r="ST350" s="12"/>
      <c r="SU350" s="12"/>
      <c r="SV350" s="12"/>
      <c r="SW350" s="12"/>
      <c r="SX350" s="12"/>
      <c r="SY350" s="12"/>
      <c r="SZ350" s="12"/>
      <c r="TA350" s="12"/>
      <c r="TB350" s="12"/>
      <c r="TC350" s="12"/>
      <c r="TD350" s="12"/>
      <c r="TE350" s="12"/>
      <c r="TF350" s="12"/>
      <c r="TG350" s="12"/>
      <c r="TH350" s="12"/>
      <c r="TI350" s="12"/>
      <c r="TJ350" s="12"/>
      <c r="TK350" s="12"/>
      <c r="TL350" s="12"/>
      <c r="TM350" s="12"/>
      <c r="TN350" s="12"/>
      <c r="TO350" s="12"/>
      <c r="TP350" s="12"/>
      <c r="TQ350" s="12"/>
      <c r="TR350" s="12"/>
      <c r="TS350" s="12"/>
      <c r="TT350" s="12"/>
      <c r="TU350" s="12"/>
      <c r="TV350" s="12"/>
      <c r="TW350" s="12"/>
      <c r="TX350" s="12"/>
      <c r="TY350" s="12"/>
      <c r="TZ350" s="12"/>
      <c r="UA350" s="12"/>
      <c r="UB350" s="12"/>
      <c r="UC350" s="12"/>
      <c r="UD350" s="12"/>
      <c r="UE350" s="12"/>
      <c r="UF350" s="12"/>
      <c r="UG350" s="12"/>
      <c r="UH350" s="12"/>
      <c r="UI350" s="12"/>
      <c r="UJ350" s="12"/>
      <c r="UK350" s="12"/>
      <c r="UL350" s="12"/>
      <c r="UM350" s="12"/>
      <c r="UN350" s="12"/>
      <c r="UO350" s="12"/>
      <c r="UP350" s="12"/>
      <c r="UQ350" s="12"/>
      <c r="UR350" s="12"/>
      <c r="US350" s="12"/>
      <c r="UT350" s="12"/>
      <c r="UU350" s="12"/>
      <c r="UV350" s="12"/>
      <c r="UW350" s="12"/>
      <c r="UX350" s="12"/>
      <c r="UY350" s="12"/>
      <c r="UZ350" s="12"/>
      <c r="VA350" s="12"/>
      <c r="VB350" s="12"/>
      <c r="VC350" s="12"/>
      <c r="VD350" s="12"/>
      <c r="VE350" s="12"/>
      <c r="VF350" s="12"/>
      <c r="VG350" s="12"/>
      <c r="VH350" s="12"/>
      <c r="VI350" s="12"/>
      <c r="VJ350" s="12"/>
      <c r="VK350" s="12"/>
      <c r="VL350" s="12"/>
      <c r="VM350" s="12"/>
      <c r="VN350" s="12"/>
      <c r="VO350" s="12"/>
      <c r="VP350" s="12"/>
      <c r="VQ350" s="12"/>
      <c r="VR350" s="12"/>
      <c r="VS350" s="12"/>
      <c r="VT350" s="12"/>
      <c r="VU350" s="12"/>
      <c r="VV350" s="12"/>
      <c r="VW350" s="12"/>
      <c r="VX350" s="12"/>
      <c r="VY350" s="12"/>
      <c r="VZ350" s="12"/>
      <c r="WA350" s="12"/>
      <c r="WB350" s="12"/>
      <c r="WC350" s="12"/>
      <c r="WD350" s="12"/>
      <c r="WE350" s="12"/>
      <c r="WF350" s="12"/>
      <c r="WG350" s="12"/>
      <c r="WH350" s="12"/>
      <c r="WI350" s="12"/>
      <c r="WJ350" s="12"/>
      <c r="WK350" s="12"/>
      <c r="WL350" s="12"/>
      <c r="WM350" s="12"/>
      <c r="WN350" s="12"/>
      <c r="WO350" s="12"/>
      <c r="WP350" s="12"/>
      <c r="WQ350" s="12"/>
      <c r="WR350" s="12"/>
      <c r="WS350" s="12"/>
      <c r="WT350" s="12"/>
      <c r="WU350" s="12"/>
      <c r="WV350" s="12"/>
      <c r="WW350" s="12"/>
      <c r="WX350" s="12"/>
      <c r="WY350" s="12"/>
      <c r="WZ350" s="12"/>
      <c r="XA350" s="12"/>
      <c r="XB350" s="12"/>
      <c r="XC350" s="12"/>
      <c r="XD350" s="12"/>
      <c r="XE350" s="12"/>
      <c r="XF350" s="12"/>
      <c r="XG350" s="12"/>
      <c r="XH350" s="12"/>
      <c r="XI350" s="12"/>
      <c r="XJ350" s="12"/>
      <c r="XK350" s="12"/>
      <c r="XL350" s="12"/>
      <c r="XM350" s="12"/>
      <c r="XN350" s="12"/>
      <c r="XO350" s="12"/>
      <c r="XP350" s="12"/>
      <c r="XQ350" s="12"/>
      <c r="XR350" s="12"/>
      <c r="XS350" s="12"/>
      <c r="XT350" s="12"/>
      <c r="XU350" s="12"/>
      <c r="XV350" s="12"/>
      <c r="XW350" s="12"/>
      <c r="XX350" s="12"/>
      <c r="XY350" s="12"/>
      <c r="XZ350" s="12"/>
      <c r="YA350" s="12"/>
      <c r="YB350" s="12"/>
      <c r="YC350" s="12"/>
      <c r="YD350" s="12"/>
      <c r="YE350" s="12"/>
      <c r="YF350" s="12"/>
      <c r="YG350" s="12"/>
      <c r="YH350" s="12"/>
      <c r="YI350" s="12"/>
      <c r="YJ350" s="12"/>
      <c r="YK350" s="12"/>
      <c r="YL350" s="12"/>
      <c r="YM350" s="12"/>
      <c r="YN350" s="12"/>
      <c r="YO350" s="12"/>
      <c r="YP350" s="12"/>
      <c r="YQ350" s="12"/>
      <c r="YR350" s="12"/>
      <c r="YS350" s="12"/>
      <c r="YT350" s="12"/>
      <c r="YU350" s="12"/>
      <c r="YV350" s="12"/>
      <c r="YW350" s="12"/>
      <c r="YX350" s="12"/>
      <c r="YY350" s="12"/>
      <c r="YZ350" s="12"/>
      <c r="ZA350" s="12"/>
      <c r="ZB350" s="12"/>
      <c r="ZC350" s="12"/>
      <c r="ZD350" s="12"/>
      <c r="ZE350" s="12"/>
      <c r="ZF350" s="12"/>
      <c r="ZG350" s="12"/>
      <c r="ZH350" s="12"/>
      <c r="ZI350" s="12"/>
      <c r="ZJ350" s="12"/>
      <c r="ZK350" s="12"/>
      <c r="ZL350" s="12"/>
      <c r="ZM350" s="12"/>
      <c r="ZN350" s="12"/>
      <c r="ZO350" s="12"/>
      <c r="ZP350" s="12"/>
      <c r="ZQ350" s="12"/>
      <c r="ZR350" s="12"/>
      <c r="ZS350" s="12"/>
      <c r="ZT350" s="12"/>
      <c r="ZU350" s="12"/>
      <c r="ZV350" s="12"/>
      <c r="ZW350" s="12"/>
      <c r="ZX350" s="12"/>
      <c r="ZY350" s="12"/>
      <c r="ZZ350" s="12"/>
      <c r="AAA350" s="12"/>
      <c r="AAB350" s="12"/>
      <c r="AAC350" s="12"/>
      <c r="AAD350" s="12"/>
      <c r="AAE350" s="12"/>
      <c r="AAF350" s="12"/>
      <c r="AAG350" s="12"/>
      <c r="AAH350" s="12"/>
      <c r="AAI350" s="12"/>
      <c r="AAJ350" s="12"/>
      <c r="AAK350" s="12"/>
      <c r="AAL350" s="12"/>
      <c r="AAM350" s="12"/>
      <c r="AAN350" s="12"/>
      <c r="AAO350" s="12"/>
      <c r="AAP350" s="12"/>
      <c r="AAQ350" s="12"/>
      <c r="AAR350" s="12"/>
      <c r="AAS350" s="12"/>
      <c r="AAT350" s="12"/>
      <c r="AAU350" s="12"/>
      <c r="AAV350" s="12"/>
      <c r="AAW350" s="12"/>
      <c r="AAX350" s="12"/>
      <c r="AAY350" s="12"/>
      <c r="AAZ350" s="12"/>
      <c r="ABA350" s="12"/>
      <c r="ABB350" s="12"/>
      <c r="ABC350" s="12"/>
      <c r="ABD350" s="12"/>
      <c r="ABE350" s="12"/>
      <c r="ABF350" s="12"/>
      <c r="ABG350" s="12"/>
      <c r="ABH350" s="12"/>
      <c r="ABI350" s="12"/>
      <c r="ABJ350" s="12"/>
      <c r="ABK350" s="12"/>
      <c r="ABL350" s="12"/>
      <c r="ABM350" s="12"/>
      <c r="ABN350" s="12"/>
      <c r="ABO350" s="12"/>
      <c r="ABP350" s="12"/>
      <c r="ABQ350" s="12"/>
      <c r="ABR350" s="12"/>
      <c r="ABS350" s="12"/>
      <c r="ABT350" s="12"/>
      <c r="ABU350" s="12"/>
      <c r="ABV350" s="12"/>
      <c r="ABW350" s="12"/>
      <c r="ABX350" s="12"/>
      <c r="ABY350" s="12"/>
      <c r="ABZ350" s="12"/>
      <c r="ACA350" s="12"/>
      <c r="ACB350" s="12"/>
      <c r="ACC350" s="12"/>
      <c r="ACD350" s="12"/>
      <c r="ACE350" s="12"/>
      <c r="ACF350" s="12"/>
      <c r="ACG350" s="12"/>
      <c r="ACH350" s="12"/>
      <c r="ACI350" s="12"/>
      <c r="ACJ350" s="12"/>
      <c r="ACK350" s="12"/>
      <c r="ACL350" s="12"/>
      <c r="ACM350" s="12"/>
      <c r="ACN350" s="12"/>
      <c r="ACO350" s="12"/>
      <c r="ACP350" s="12"/>
      <c r="ACQ350" s="12"/>
      <c r="ACR350" s="12"/>
      <c r="ACS350" s="12"/>
      <c r="ACT350" s="12"/>
      <c r="ACU350" s="12"/>
      <c r="ACV350" s="12"/>
      <c r="ACW350" s="12"/>
      <c r="ACX350" s="12"/>
      <c r="ACY350" s="12"/>
      <c r="ACZ350" s="12"/>
      <c r="ADA350" s="12"/>
      <c r="ADB350" s="112"/>
      <c r="ADC350" s="112"/>
      <c r="ADD350" s="112"/>
      <c r="ADE350" s="112"/>
      <c r="ADF350" s="112"/>
    </row>
    <row r="351" spans="1:786" customFormat="1" ht="36" x14ac:dyDescent="0.3">
      <c r="A351" s="64">
        <v>3</v>
      </c>
      <c r="B351" s="44" t="s">
        <v>984</v>
      </c>
      <c r="C351" s="45" t="s">
        <v>65</v>
      </c>
      <c r="D351" s="46" t="s">
        <v>131</v>
      </c>
      <c r="E351" s="46"/>
      <c r="F351" s="46">
        <v>8</v>
      </c>
      <c r="G351" s="97"/>
      <c r="H351" s="46">
        <v>1</v>
      </c>
      <c r="I351" s="46" t="s">
        <v>46</v>
      </c>
      <c r="J351" s="46" t="s">
        <v>141</v>
      </c>
      <c r="K351" s="48">
        <v>1966</v>
      </c>
      <c r="L351" s="109">
        <v>1966</v>
      </c>
      <c r="M351" s="50">
        <v>30000</v>
      </c>
      <c r="N351" s="51">
        <v>0.1</v>
      </c>
      <c r="O351" s="51"/>
      <c r="P351" s="52" t="s">
        <v>601</v>
      </c>
      <c r="Q351" s="53" t="s">
        <v>985</v>
      </c>
      <c r="R351" s="54" t="s">
        <v>432</v>
      </c>
      <c r="S351" s="55" t="str">
        <f t="shared" si="80"/>
        <v>Coal</v>
      </c>
      <c r="T351" s="56"/>
      <c r="U351" s="56"/>
      <c r="V351" s="56"/>
      <c r="W351" s="56"/>
      <c r="X351" s="56"/>
      <c r="Y351" s="56"/>
      <c r="Z351" s="56"/>
      <c r="AA351" s="12"/>
      <c r="AB351" s="57">
        <f t="shared" si="73"/>
        <v>1.5817337172376815E-2</v>
      </c>
      <c r="AC351" s="57">
        <f t="shared" si="74"/>
        <v>2.5641025641025641E-3</v>
      </c>
      <c r="AD351" s="57">
        <f t="shared" si="75"/>
        <v>0</v>
      </c>
      <c r="AE351" s="57">
        <f t="shared" si="76"/>
        <v>1.838143973647938E-2</v>
      </c>
      <c r="AF351" s="58"/>
      <c r="AG351" s="58">
        <f t="shared" si="77"/>
        <v>0</v>
      </c>
      <c r="AH351" s="58">
        <f t="shared" si="78"/>
        <v>0</v>
      </c>
      <c r="AI351" s="58">
        <f t="shared" si="79"/>
        <v>1.838143973647938E-2</v>
      </c>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c r="CV351" s="12"/>
      <c r="CW351" s="12"/>
      <c r="CX351" s="12"/>
      <c r="CY351" s="12"/>
      <c r="CZ351" s="12"/>
      <c r="DA351" s="12"/>
      <c r="DB351" s="12"/>
      <c r="DC351" s="12"/>
      <c r="DD351" s="12"/>
      <c r="DE351" s="12"/>
      <c r="DF351" s="12"/>
      <c r="DG351" s="12"/>
      <c r="DH351" s="12"/>
      <c r="DI351" s="12"/>
      <c r="DJ351" s="12"/>
      <c r="DK351" s="12"/>
      <c r="DL351" s="12"/>
      <c r="DM351" s="12"/>
      <c r="DN351" s="12"/>
      <c r="DO351" s="12"/>
      <c r="DP351" s="12"/>
      <c r="DQ351" s="12"/>
      <c r="DR351" s="12"/>
      <c r="DS351" s="12"/>
      <c r="DT351" s="12"/>
      <c r="DU351" s="12"/>
      <c r="DV351" s="12"/>
      <c r="DW351" s="12"/>
      <c r="DX351" s="12"/>
      <c r="DY351" s="12"/>
      <c r="DZ351" s="12"/>
      <c r="EA351" s="12"/>
      <c r="EB351" s="12"/>
      <c r="EC351" s="12"/>
      <c r="ED351" s="137"/>
      <c r="EE351" s="137"/>
      <c r="EF351" s="137"/>
      <c r="EG351" s="137"/>
      <c r="EH351" s="137"/>
      <c r="EI351" s="137"/>
      <c r="EJ351" s="137"/>
      <c r="EK351" s="137"/>
      <c r="EL351" s="137"/>
      <c r="EM351" s="137"/>
      <c r="EN351" s="137"/>
      <c r="EO351" s="137"/>
      <c r="EP351" s="137"/>
      <c r="EQ351" s="137"/>
      <c r="ER351" s="137"/>
      <c r="ES351" s="137"/>
      <c r="ET351" s="137"/>
      <c r="EU351" s="137"/>
      <c r="EV351" s="137"/>
      <c r="EW351" s="137"/>
      <c r="EX351" s="137"/>
      <c r="EY351" s="137"/>
      <c r="EZ351" s="137"/>
      <c r="FA351" s="137"/>
      <c r="FB351" s="137"/>
      <c r="FC351" s="137"/>
      <c r="FD351" s="137"/>
      <c r="FE351" s="137"/>
      <c r="FF351" s="137"/>
      <c r="FG351" s="137"/>
      <c r="FH351" s="137"/>
      <c r="FI351" s="137"/>
      <c r="FJ351" s="137"/>
      <c r="FK351" s="137"/>
      <c r="FL351" s="137"/>
      <c r="FM351" s="137"/>
      <c r="FN351" s="137"/>
      <c r="FO351" s="137"/>
      <c r="FP351" s="137"/>
      <c r="FQ351" s="137"/>
      <c r="FR351" s="137"/>
      <c r="FS351" s="137"/>
      <c r="FT351" s="137"/>
      <c r="FU351" s="137"/>
      <c r="FV351" s="137"/>
      <c r="FW351" s="137"/>
      <c r="FX351" s="137"/>
      <c r="FY351" s="137"/>
      <c r="FZ351" s="137"/>
      <c r="GA351" s="137"/>
      <c r="GB351" s="137"/>
      <c r="GC351" s="137"/>
      <c r="GD351" s="137"/>
      <c r="GE351" s="137"/>
      <c r="GF351" s="137"/>
      <c r="GG351" s="137"/>
      <c r="GH351" s="137"/>
      <c r="GI351" s="137"/>
      <c r="GJ351" s="137"/>
      <c r="GK351" s="137"/>
      <c r="GL351" s="137"/>
      <c r="GM351" s="137"/>
      <c r="GN351" s="137"/>
      <c r="GO351" s="137"/>
      <c r="GP351" s="137"/>
      <c r="GQ351" s="137"/>
      <c r="GR351" s="137"/>
      <c r="GS351" s="137"/>
      <c r="GT351" s="137"/>
      <c r="GU351" s="137"/>
      <c r="GV351" s="137"/>
      <c r="GW351" s="137"/>
      <c r="GX351" s="137"/>
      <c r="GY351" s="137"/>
      <c r="GZ351" s="137"/>
      <c r="HA351" s="137"/>
      <c r="HB351" s="137"/>
      <c r="HC351" s="137"/>
      <c r="HD351" s="137"/>
      <c r="HE351" s="137"/>
      <c r="HF351" s="137"/>
      <c r="HG351" s="137"/>
      <c r="HH351" s="137"/>
      <c r="HI351" s="137"/>
      <c r="HJ351" s="137"/>
      <c r="HK351" s="137"/>
      <c r="HL351" s="137"/>
      <c r="HM351" s="137"/>
      <c r="HN351" s="137"/>
      <c r="HO351" s="137"/>
      <c r="HP351" s="137"/>
      <c r="HQ351" s="137"/>
      <c r="HR351" s="137"/>
      <c r="HS351" s="137"/>
      <c r="HT351" s="137"/>
      <c r="HU351" s="137"/>
      <c r="HV351" s="137"/>
      <c r="HW351" s="137"/>
      <c r="HX351" s="137"/>
      <c r="HY351" s="137"/>
      <c r="HZ351" s="137"/>
      <c r="IA351" s="137"/>
      <c r="IB351" s="137"/>
      <c r="IC351" s="137"/>
      <c r="ID351" s="137"/>
      <c r="IE351" s="137"/>
      <c r="IF351" s="137"/>
      <c r="IG351" s="137"/>
      <c r="IH351" s="137"/>
      <c r="II351" s="137"/>
      <c r="IJ351" s="137"/>
      <c r="IK351" s="137"/>
      <c r="IL351" s="137"/>
      <c r="IM351" s="137"/>
      <c r="IN351" s="137"/>
      <c r="IO351" s="137"/>
      <c r="IP351" s="137"/>
      <c r="IQ351" s="137"/>
      <c r="IR351" s="137"/>
      <c r="IS351" s="137"/>
      <c r="IT351" s="137"/>
      <c r="IU351" s="137"/>
      <c r="IV351" s="137"/>
      <c r="IW351" s="137"/>
      <c r="IX351" s="137"/>
      <c r="IY351" s="137"/>
      <c r="IZ351" s="137"/>
      <c r="JA351" s="137"/>
      <c r="JB351" s="137"/>
      <c r="JC351" s="137"/>
      <c r="JD351" s="137"/>
      <c r="JE351" s="137"/>
      <c r="JF351" s="137"/>
      <c r="JG351" s="137"/>
      <c r="JH351" s="137"/>
      <c r="JI351" s="137"/>
      <c r="JJ351" s="137"/>
      <c r="JK351" s="137"/>
      <c r="JL351" s="137"/>
      <c r="JM351" s="137"/>
      <c r="JN351" s="137"/>
      <c r="JO351" s="137"/>
      <c r="JP351" s="137"/>
      <c r="JQ351" s="137"/>
      <c r="JR351" s="137"/>
      <c r="JS351" s="137"/>
      <c r="JT351" s="137"/>
      <c r="JU351" s="137"/>
      <c r="JV351" s="137"/>
      <c r="JW351" s="137"/>
      <c r="JX351" s="137"/>
      <c r="JY351" s="137"/>
      <c r="JZ351" s="137"/>
      <c r="KA351" s="137"/>
      <c r="KB351" s="137"/>
      <c r="KC351" s="137"/>
      <c r="KD351" s="137"/>
      <c r="KE351" s="137"/>
      <c r="KF351" s="137"/>
      <c r="KG351" s="137"/>
      <c r="KH351" s="137"/>
      <c r="KI351" s="137"/>
      <c r="KJ351" s="137"/>
      <c r="KK351" s="137"/>
      <c r="KL351" s="137"/>
      <c r="KM351" s="137"/>
      <c r="KN351" s="137"/>
      <c r="KO351" s="137"/>
      <c r="KP351" s="137"/>
      <c r="KQ351" s="137"/>
      <c r="KR351" s="137"/>
      <c r="KS351" s="137"/>
      <c r="KT351" s="137"/>
      <c r="KU351" s="137"/>
      <c r="KV351" s="137"/>
      <c r="KW351" s="137"/>
      <c r="KX351" s="137"/>
      <c r="KY351" s="137"/>
      <c r="KZ351" s="137"/>
      <c r="LA351" s="137"/>
      <c r="LB351" s="137"/>
      <c r="LC351" s="137"/>
      <c r="LD351" s="137"/>
      <c r="LE351" s="137"/>
      <c r="LF351" s="137"/>
      <c r="LG351" s="137"/>
      <c r="LH351" s="137"/>
      <c r="LI351" s="137"/>
      <c r="LJ351" s="137"/>
      <c r="LK351" s="137"/>
      <c r="LL351" s="137"/>
      <c r="LM351" s="137"/>
      <c r="LN351" s="137"/>
      <c r="LO351" s="137"/>
      <c r="LP351" s="137"/>
      <c r="LQ351" s="137"/>
      <c r="LR351" s="137"/>
      <c r="LS351" s="137"/>
      <c r="LT351" s="137"/>
      <c r="LU351" s="137"/>
      <c r="LV351" s="137"/>
      <c r="LW351" s="137"/>
      <c r="LX351" s="137"/>
      <c r="LY351" s="137"/>
      <c r="LZ351" s="137"/>
      <c r="MA351" s="137"/>
      <c r="MB351" s="137"/>
      <c r="MC351" s="137"/>
      <c r="MD351" s="137"/>
      <c r="ME351" s="137"/>
      <c r="MF351" s="137"/>
      <c r="MG351" s="137"/>
      <c r="MH351" s="137"/>
      <c r="MI351" s="137"/>
      <c r="MJ351" s="137"/>
      <c r="MK351" s="137"/>
      <c r="ML351" s="137"/>
      <c r="MM351" s="137"/>
      <c r="MN351" s="137"/>
      <c r="MO351" s="137"/>
      <c r="MP351" s="137"/>
      <c r="MQ351" s="137"/>
      <c r="MR351" s="137"/>
      <c r="MS351" s="137"/>
      <c r="MT351" s="137"/>
      <c r="MU351" s="137"/>
      <c r="MV351" s="137"/>
      <c r="MW351" s="137"/>
      <c r="MX351" s="137"/>
      <c r="MY351" s="137"/>
      <c r="MZ351" s="137"/>
      <c r="NA351" s="137"/>
      <c r="NB351" s="137"/>
      <c r="NC351" s="137"/>
      <c r="ND351" s="137"/>
      <c r="NE351" s="137"/>
      <c r="NF351" s="137"/>
      <c r="NG351" s="137"/>
      <c r="NH351" s="137"/>
      <c r="NI351" s="137"/>
      <c r="NJ351" s="137"/>
      <c r="NK351" s="137"/>
      <c r="NL351" s="137"/>
      <c r="NM351" s="137"/>
      <c r="NN351" s="137"/>
      <c r="NO351" s="137"/>
      <c r="NP351" s="137"/>
      <c r="NQ351" s="137"/>
      <c r="NR351" s="137"/>
      <c r="NS351" s="137"/>
      <c r="NT351" s="137"/>
      <c r="NU351" s="137"/>
      <c r="NV351" s="137"/>
      <c r="NW351" s="137"/>
      <c r="NX351" s="137"/>
      <c r="NY351" s="137"/>
      <c r="NZ351" s="137"/>
      <c r="OA351" s="137"/>
      <c r="OB351" s="137"/>
      <c r="OC351" s="137"/>
      <c r="OD351" s="137"/>
      <c r="OE351" s="137"/>
      <c r="OF351" s="137"/>
      <c r="OG351" s="137"/>
      <c r="OH351" s="137"/>
      <c r="OI351" s="137"/>
      <c r="OJ351" s="137"/>
      <c r="OK351" s="137"/>
      <c r="OL351" s="137"/>
      <c r="OM351" s="137"/>
      <c r="ON351" s="137"/>
      <c r="OO351" s="137"/>
      <c r="OP351" s="137"/>
      <c r="OQ351" s="137"/>
      <c r="OR351" s="137"/>
      <c r="OS351" s="137"/>
      <c r="OT351" s="137"/>
      <c r="OU351" s="137"/>
      <c r="OV351" s="137"/>
      <c r="OW351" s="137"/>
      <c r="OX351" s="137"/>
      <c r="OY351" s="137"/>
      <c r="OZ351" s="137"/>
      <c r="PA351" s="137"/>
      <c r="PB351" s="137"/>
      <c r="PC351" s="137"/>
      <c r="PD351" s="137"/>
      <c r="PE351" s="137"/>
      <c r="PF351" s="137"/>
      <c r="PG351" s="137"/>
      <c r="PH351" s="137"/>
      <c r="PI351" s="137"/>
      <c r="PJ351" s="137"/>
      <c r="PK351" s="137"/>
      <c r="PL351" s="137"/>
      <c r="PM351" s="137"/>
      <c r="PN351" s="137"/>
      <c r="PO351" s="137"/>
      <c r="PP351" s="137"/>
      <c r="PQ351" s="137"/>
      <c r="PR351" s="137"/>
      <c r="PS351" s="137"/>
      <c r="PT351" s="137"/>
      <c r="PU351" s="137"/>
      <c r="PV351" s="137"/>
      <c r="PW351" s="137"/>
      <c r="PX351" s="137"/>
      <c r="PY351" s="137"/>
      <c r="PZ351" s="137"/>
      <c r="QA351" s="137"/>
      <c r="QB351" s="137"/>
      <c r="QC351" s="137"/>
      <c r="QD351" s="137"/>
      <c r="QE351" s="137"/>
      <c r="QF351" s="137"/>
      <c r="QG351" s="137"/>
      <c r="QH351" s="137"/>
      <c r="QI351" s="137"/>
      <c r="QJ351" s="137"/>
      <c r="QK351" s="137"/>
      <c r="QL351" s="137"/>
      <c r="QM351" s="137"/>
      <c r="QN351" s="137"/>
      <c r="QO351" s="137"/>
      <c r="QP351" s="137"/>
      <c r="QQ351" s="137"/>
      <c r="QR351" s="137"/>
      <c r="QS351" s="137"/>
      <c r="QT351" s="137"/>
      <c r="QU351" s="137"/>
      <c r="QV351" s="137"/>
      <c r="QW351" s="137"/>
      <c r="QX351" s="137"/>
      <c r="QY351" s="137"/>
      <c r="QZ351" s="137"/>
      <c r="RA351" s="137"/>
      <c r="RB351" s="137"/>
      <c r="RC351" s="137"/>
      <c r="RD351" s="137"/>
      <c r="RE351" s="137"/>
      <c r="RF351" s="137"/>
      <c r="RG351" s="137"/>
      <c r="RH351" s="137"/>
      <c r="RI351" s="137"/>
      <c r="RJ351" s="137"/>
      <c r="RK351" s="137"/>
      <c r="RL351" s="137"/>
      <c r="RM351" s="137"/>
      <c r="RN351" s="137"/>
      <c r="RO351" s="137"/>
      <c r="RP351" s="137"/>
      <c r="RQ351" s="137"/>
      <c r="RR351" s="137"/>
      <c r="RS351" s="137"/>
      <c r="RT351" s="137"/>
      <c r="RU351" s="137"/>
      <c r="RV351" s="137"/>
      <c r="RW351" s="137"/>
      <c r="RX351" s="137"/>
      <c r="RY351" s="137"/>
      <c r="RZ351" s="137"/>
      <c r="SA351" s="137"/>
      <c r="SB351" s="137"/>
      <c r="SC351" s="137"/>
      <c r="SD351" s="137"/>
      <c r="SE351" s="137"/>
      <c r="SF351" s="137"/>
      <c r="SG351" s="137"/>
      <c r="SH351" s="137"/>
      <c r="SI351" s="137"/>
      <c r="SJ351" s="137"/>
      <c r="SK351" s="137"/>
      <c r="SL351" s="137"/>
      <c r="SM351" s="137"/>
      <c r="SN351" s="137"/>
      <c r="SO351" s="137"/>
      <c r="SP351" s="137"/>
      <c r="SQ351" s="137"/>
      <c r="SR351" s="137"/>
      <c r="SS351" s="137"/>
      <c r="ST351" s="137"/>
      <c r="SU351" s="137"/>
      <c r="SV351" s="137"/>
      <c r="SW351" s="137"/>
      <c r="SX351" s="137"/>
      <c r="SY351" s="137"/>
      <c r="SZ351" s="137"/>
      <c r="TA351" s="137"/>
      <c r="TB351" s="137"/>
      <c r="TC351" s="137"/>
      <c r="TD351" s="137"/>
      <c r="TE351" s="137"/>
      <c r="TF351" s="137"/>
      <c r="TG351" s="137"/>
      <c r="TH351" s="137"/>
      <c r="TI351" s="137"/>
      <c r="TJ351" s="137"/>
      <c r="TK351" s="137"/>
      <c r="TL351" s="137"/>
      <c r="TM351" s="137"/>
      <c r="TN351" s="137"/>
      <c r="TO351" s="137"/>
      <c r="TP351" s="137"/>
      <c r="TQ351" s="137"/>
      <c r="TR351" s="137"/>
      <c r="TS351" s="137"/>
      <c r="TT351" s="137"/>
      <c r="TU351" s="137"/>
      <c r="TV351" s="137"/>
      <c r="TW351" s="137"/>
      <c r="TX351" s="137"/>
      <c r="TY351" s="137"/>
      <c r="TZ351" s="137"/>
      <c r="UA351" s="137"/>
      <c r="UB351" s="137"/>
      <c r="UC351" s="137"/>
      <c r="UD351" s="137"/>
      <c r="UE351" s="137"/>
      <c r="UF351" s="137"/>
      <c r="UG351" s="137"/>
      <c r="UH351" s="137"/>
      <c r="UI351" s="137"/>
      <c r="UJ351" s="137"/>
      <c r="UK351" s="137"/>
      <c r="UL351" s="137"/>
      <c r="UM351" s="137"/>
      <c r="UN351" s="137"/>
      <c r="UO351" s="137"/>
      <c r="UP351" s="137"/>
      <c r="UQ351" s="137"/>
      <c r="UR351" s="137"/>
      <c r="US351" s="137"/>
      <c r="UT351" s="137"/>
      <c r="UU351" s="137"/>
      <c r="UV351" s="137"/>
      <c r="UW351" s="137"/>
      <c r="UX351" s="137"/>
      <c r="UY351" s="137"/>
      <c r="UZ351" s="137"/>
      <c r="VA351" s="137"/>
      <c r="VB351" s="137"/>
      <c r="VC351" s="137"/>
      <c r="VD351" s="137"/>
      <c r="VE351" s="137"/>
      <c r="VF351" s="137"/>
      <c r="VG351" s="137"/>
      <c r="VH351" s="137"/>
      <c r="VI351" s="137"/>
      <c r="VJ351" s="137"/>
      <c r="VK351" s="137"/>
      <c r="VL351" s="137"/>
      <c r="VM351" s="137"/>
      <c r="VN351" s="137"/>
      <c r="VO351" s="137"/>
      <c r="VP351" s="137"/>
      <c r="VQ351" s="137"/>
      <c r="VR351" s="137"/>
      <c r="VS351" s="137"/>
      <c r="VT351" s="137"/>
      <c r="VU351" s="137"/>
      <c r="VV351" s="137"/>
      <c r="VW351" s="137"/>
      <c r="VX351" s="137"/>
      <c r="VY351" s="137"/>
      <c r="VZ351" s="137"/>
      <c r="WA351" s="137"/>
      <c r="WB351" s="137"/>
      <c r="WC351" s="137"/>
      <c r="WD351" s="137"/>
      <c r="WE351" s="137"/>
      <c r="WF351" s="137"/>
      <c r="WG351" s="137"/>
      <c r="WH351" s="137"/>
      <c r="WI351" s="137"/>
      <c r="WJ351" s="137"/>
      <c r="WK351" s="137"/>
      <c r="WL351" s="137"/>
      <c r="WM351" s="137"/>
      <c r="WN351" s="137"/>
      <c r="WO351" s="137"/>
      <c r="WP351" s="137"/>
      <c r="WQ351" s="137"/>
      <c r="WR351" s="137"/>
      <c r="WS351" s="137"/>
      <c r="WT351" s="137"/>
      <c r="WU351" s="137"/>
      <c r="WV351" s="137"/>
      <c r="WW351" s="137"/>
      <c r="WX351" s="137"/>
      <c r="WY351" s="137"/>
      <c r="WZ351" s="137"/>
      <c r="XA351" s="137"/>
      <c r="XB351" s="137"/>
      <c r="XC351" s="137"/>
      <c r="XD351" s="137"/>
      <c r="XE351" s="137"/>
      <c r="XF351" s="137"/>
      <c r="XG351" s="137"/>
      <c r="XH351" s="137"/>
      <c r="XI351" s="137"/>
      <c r="XJ351" s="137"/>
      <c r="XK351" s="137"/>
      <c r="XL351" s="137"/>
      <c r="XM351" s="137"/>
      <c r="XN351" s="137"/>
      <c r="XO351" s="137"/>
      <c r="XP351" s="137"/>
      <c r="XQ351" s="137"/>
      <c r="XR351" s="137"/>
      <c r="XS351" s="137"/>
      <c r="XT351" s="137"/>
      <c r="XU351" s="137"/>
      <c r="XV351" s="137"/>
      <c r="XW351" s="137"/>
      <c r="XX351" s="137"/>
      <c r="XY351" s="137"/>
      <c r="XZ351" s="137"/>
      <c r="YA351" s="137"/>
      <c r="YB351" s="137"/>
      <c r="YC351" s="137"/>
      <c r="YD351" s="137"/>
      <c r="YE351" s="137"/>
      <c r="YF351" s="137"/>
      <c r="YG351" s="137"/>
      <c r="YH351" s="137"/>
      <c r="YI351" s="137"/>
      <c r="YJ351" s="137"/>
      <c r="YK351" s="137"/>
      <c r="YL351" s="137"/>
      <c r="YM351" s="137"/>
      <c r="YN351" s="137"/>
      <c r="YO351" s="137"/>
      <c r="YP351" s="137"/>
      <c r="YQ351" s="137"/>
      <c r="YR351" s="137"/>
      <c r="YS351" s="137"/>
      <c r="YT351" s="137"/>
      <c r="YU351" s="137"/>
      <c r="YV351" s="137"/>
      <c r="YW351" s="137"/>
      <c r="YX351" s="137"/>
      <c r="YY351" s="137"/>
      <c r="YZ351" s="137"/>
      <c r="ZA351" s="137"/>
      <c r="ZB351" s="137"/>
      <c r="ZC351" s="137"/>
      <c r="ZD351" s="137"/>
      <c r="ZE351" s="137"/>
      <c r="ZF351" s="137"/>
      <c r="ZG351" s="137"/>
      <c r="ZH351" s="137"/>
      <c r="ZI351" s="137"/>
      <c r="ZJ351" s="137"/>
      <c r="ZK351" s="137"/>
      <c r="ZL351" s="137"/>
      <c r="ZM351" s="137"/>
      <c r="ZN351" s="137"/>
      <c r="ZO351" s="137"/>
      <c r="ZP351" s="137"/>
      <c r="ZQ351" s="137"/>
      <c r="ZR351" s="137"/>
      <c r="ZS351" s="137"/>
      <c r="ZT351" s="137"/>
      <c r="ZU351" s="137"/>
      <c r="ZV351" s="137"/>
      <c r="ZW351" s="137"/>
      <c r="ZX351" s="137"/>
      <c r="ZY351" s="137"/>
      <c r="ZZ351" s="137"/>
      <c r="AAA351" s="137"/>
      <c r="AAB351" s="137"/>
      <c r="AAC351" s="137"/>
      <c r="AAD351" s="137"/>
      <c r="AAE351" s="137"/>
      <c r="AAF351" s="137"/>
      <c r="AAG351" s="137"/>
      <c r="AAH351" s="137"/>
      <c r="AAI351" s="137"/>
      <c r="AAJ351" s="137"/>
      <c r="AAK351" s="137"/>
      <c r="AAL351" s="137"/>
      <c r="AAM351" s="137"/>
      <c r="AAN351" s="137"/>
      <c r="AAO351" s="137"/>
      <c r="AAP351" s="137"/>
      <c r="AAQ351" s="137"/>
      <c r="AAR351" s="137"/>
      <c r="AAS351" s="137"/>
      <c r="AAT351" s="137"/>
      <c r="AAU351" s="137"/>
      <c r="AAV351" s="137"/>
      <c r="AAW351" s="137"/>
      <c r="AAX351" s="137"/>
      <c r="AAY351" s="137"/>
      <c r="AAZ351" s="137"/>
      <c r="ABA351" s="137"/>
      <c r="ABB351" s="137"/>
      <c r="ABC351" s="137"/>
      <c r="ABD351" s="137"/>
      <c r="ABE351" s="137"/>
      <c r="ABF351" s="137"/>
      <c r="ABG351" s="137"/>
      <c r="ABH351" s="137"/>
      <c r="ABI351" s="137"/>
      <c r="ABJ351" s="137"/>
      <c r="ABK351" s="137"/>
      <c r="ABL351" s="137"/>
      <c r="ABM351" s="137"/>
      <c r="ABN351" s="137"/>
      <c r="ABO351" s="137"/>
      <c r="ABP351" s="137"/>
      <c r="ABQ351" s="137"/>
      <c r="ABR351" s="137"/>
      <c r="ABS351" s="137"/>
      <c r="ABT351" s="137"/>
      <c r="ABU351" s="137"/>
      <c r="ABV351" s="137"/>
      <c r="ABW351" s="137"/>
      <c r="ABX351" s="137"/>
      <c r="ABY351" s="137"/>
      <c r="ABZ351" s="137"/>
      <c r="ACA351" s="137"/>
      <c r="ACB351" s="137"/>
      <c r="ACC351" s="137"/>
      <c r="ACD351" s="137"/>
      <c r="ACE351" s="137"/>
      <c r="ACF351" s="137"/>
      <c r="ACG351" s="137"/>
      <c r="ACH351" s="137"/>
      <c r="ACI351" s="137"/>
      <c r="ACJ351" s="137"/>
      <c r="ACK351" s="137"/>
      <c r="ACL351" s="137"/>
      <c r="ACM351" s="137"/>
      <c r="ACN351" s="137"/>
      <c r="ACO351" s="137"/>
      <c r="ACP351" s="137"/>
      <c r="ACQ351" s="137"/>
      <c r="ACR351" s="137"/>
      <c r="ACS351" s="137"/>
      <c r="ACT351" s="137"/>
      <c r="ACU351" s="137"/>
      <c r="ACV351" s="137"/>
      <c r="ACW351" s="137"/>
      <c r="ACX351" s="137"/>
      <c r="ACY351" s="137"/>
      <c r="ACZ351" s="137"/>
      <c r="ADA351" s="137"/>
    </row>
    <row r="352" spans="1:786" s="99" customFormat="1" ht="36" x14ac:dyDescent="0.3">
      <c r="A352" s="64">
        <v>3</v>
      </c>
      <c r="B352" s="44" t="s">
        <v>986</v>
      </c>
      <c r="C352" s="45" t="s">
        <v>65</v>
      </c>
      <c r="D352" s="46"/>
      <c r="E352" s="46"/>
      <c r="F352" s="46">
        <v>12</v>
      </c>
      <c r="G352" s="97"/>
      <c r="H352" s="46">
        <v>1</v>
      </c>
      <c r="I352" s="46" t="s">
        <v>41</v>
      </c>
      <c r="J352" s="46" t="s">
        <v>56</v>
      </c>
      <c r="K352" s="48">
        <v>1965</v>
      </c>
      <c r="L352" s="49">
        <v>23830</v>
      </c>
      <c r="M352" s="50"/>
      <c r="N352" s="51">
        <v>0.7</v>
      </c>
      <c r="O352" s="51"/>
      <c r="P352" s="52" t="s">
        <v>529</v>
      </c>
      <c r="Q352" s="53" t="s">
        <v>987</v>
      </c>
      <c r="R352" s="54" t="s">
        <v>432</v>
      </c>
      <c r="S352" s="55" t="str">
        <f t="shared" si="80"/>
        <v>Coal</v>
      </c>
      <c r="T352" s="121"/>
      <c r="U352" s="121"/>
      <c r="V352" s="121"/>
      <c r="W352" s="121"/>
      <c r="X352" s="121"/>
      <c r="Y352" s="121"/>
      <c r="Z352" s="121"/>
      <c r="AA352" s="122"/>
      <c r="AB352" s="57">
        <f t="shared" si="73"/>
        <v>0</v>
      </c>
      <c r="AC352" s="57">
        <f t="shared" si="74"/>
        <v>1.7948717948717947E-2</v>
      </c>
      <c r="AD352" s="57">
        <f t="shared" si="75"/>
        <v>0</v>
      </c>
      <c r="AE352" s="57">
        <f t="shared" si="76"/>
        <v>1.7948717948717947E-2</v>
      </c>
      <c r="AF352" s="58"/>
      <c r="AG352" s="58">
        <f t="shared" si="77"/>
        <v>0</v>
      </c>
      <c r="AH352" s="58">
        <f t="shared" si="78"/>
        <v>0</v>
      </c>
      <c r="AI352" s="58">
        <f t="shared" si="79"/>
        <v>1.7948717948717947E-2</v>
      </c>
      <c r="AK352" s="123"/>
      <c r="AL352" s="123"/>
      <c r="AM352" s="123"/>
      <c r="AN352" s="123"/>
      <c r="AO352" s="123"/>
      <c r="AP352" s="123"/>
      <c r="AQ352" s="123"/>
      <c r="AR352" s="123"/>
      <c r="AS352" s="123"/>
      <c r="AT352" s="123"/>
      <c r="AU352" s="123"/>
      <c r="AV352" s="123"/>
      <c r="AW352" s="123"/>
      <c r="AX352" s="123"/>
      <c r="AY352" s="123"/>
      <c r="AZ352" s="123"/>
      <c r="BA352" s="123"/>
      <c r="BB352" s="123"/>
      <c r="BC352" s="123"/>
      <c r="BD352" s="123"/>
      <c r="BE352" s="123"/>
      <c r="BF352" s="123"/>
      <c r="BG352" s="123"/>
      <c r="BH352" s="123"/>
      <c r="BI352" s="123"/>
      <c r="BJ352" s="123"/>
      <c r="BK352" s="123"/>
      <c r="BL352" s="123"/>
      <c r="BM352" s="123"/>
      <c r="BN352" s="123"/>
      <c r="BO352" s="123"/>
      <c r="BP352" s="123"/>
      <c r="BQ352" s="123"/>
      <c r="BR352" s="123"/>
      <c r="BS352" s="123"/>
      <c r="BT352" s="123"/>
      <c r="BU352" s="123"/>
      <c r="BV352" s="123"/>
      <c r="BW352" s="123"/>
      <c r="BX352" s="123"/>
      <c r="BY352" s="123"/>
      <c r="BZ352" s="123"/>
      <c r="CA352" s="123"/>
      <c r="CB352" s="123"/>
      <c r="CC352" s="123"/>
      <c r="CD352" s="123"/>
      <c r="CE352" s="123"/>
      <c r="CF352" s="123"/>
      <c r="CG352" s="123"/>
      <c r="CH352" s="123"/>
      <c r="CI352" s="123"/>
      <c r="CJ352" s="123"/>
      <c r="CK352" s="123"/>
      <c r="CL352" s="123"/>
      <c r="CM352" s="123"/>
      <c r="CN352" s="123"/>
      <c r="CO352" s="123"/>
      <c r="CP352" s="123"/>
      <c r="CQ352" s="123"/>
      <c r="CR352" s="123"/>
      <c r="CS352" s="123"/>
      <c r="CT352" s="123"/>
      <c r="CU352" s="123"/>
      <c r="CV352" s="123"/>
      <c r="CW352" s="123"/>
      <c r="CX352" s="123"/>
      <c r="CY352" s="123"/>
      <c r="CZ352" s="123"/>
      <c r="DA352" s="123"/>
      <c r="DB352" s="123"/>
      <c r="DC352" s="123"/>
      <c r="DD352" s="123"/>
      <c r="DE352" s="123"/>
      <c r="DF352" s="123"/>
      <c r="DG352" s="123"/>
      <c r="DH352" s="123"/>
      <c r="DI352" s="123"/>
      <c r="DJ352" s="123"/>
      <c r="DK352" s="123"/>
      <c r="DL352" s="123"/>
      <c r="DM352" s="123"/>
      <c r="DN352" s="123"/>
      <c r="DO352" s="123"/>
      <c r="DP352" s="123"/>
      <c r="DQ352" s="123"/>
      <c r="DR352" s="123"/>
      <c r="DS352" s="123"/>
      <c r="DT352" s="123"/>
      <c r="DU352" s="123"/>
      <c r="DV352" s="123"/>
      <c r="DW352" s="123"/>
      <c r="DX352" s="123"/>
      <c r="DY352" s="123"/>
      <c r="DZ352" s="123"/>
      <c r="EA352" s="123"/>
      <c r="EB352" s="123"/>
      <c r="EC352" s="123"/>
      <c r="ED352" s="123"/>
      <c r="EE352" s="123"/>
      <c r="EF352" s="123"/>
      <c r="EG352" s="123"/>
      <c r="EH352" s="123"/>
      <c r="EI352" s="123"/>
      <c r="EJ352" s="123"/>
      <c r="EK352" s="123"/>
      <c r="EL352" s="123"/>
      <c r="EM352" s="123"/>
      <c r="EN352" s="123"/>
      <c r="EO352" s="123"/>
      <c r="EP352" s="123"/>
      <c r="EQ352" s="123"/>
      <c r="ER352" s="123"/>
      <c r="ES352" s="123"/>
      <c r="ET352" s="123"/>
      <c r="EU352" s="123"/>
      <c r="EV352" s="123"/>
      <c r="EW352" s="123"/>
      <c r="EX352" s="123"/>
      <c r="EY352" s="123"/>
      <c r="EZ352" s="123"/>
      <c r="FA352" s="123"/>
      <c r="FB352" s="123"/>
      <c r="FC352" s="123"/>
      <c r="FD352" s="123"/>
      <c r="FE352" s="123"/>
      <c r="FF352" s="123"/>
      <c r="FG352" s="123"/>
      <c r="FH352" s="123"/>
      <c r="FI352" s="123"/>
      <c r="FJ352" s="123"/>
      <c r="FK352" s="123"/>
      <c r="FL352" s="123"/>
      <c r="FM352" s="123"/>
      <c r="FN352" s="123"/>
      <c r="FO352" s="123"/>
      <c r="FP352" s="123"/>
      <c r="FQ352" s="123"/>
      <c r="FR352" s="123"/>
      <c r="FS352" s="123"/>
      <c r="FT352" s="123"/>
      <c r="FU352" s="123"/>
      <c r="FV352" s="123"/>
      <c r="FW352" s="123"/>
      <c r="FX352" s="123"/>
      <c r="FY352" s="123"/>
      <c r="FZ352" s="123"/>
      <c r="GA352" s="123"/>
      <c r="GB352" s="123"/>
      <c r="GC352" s="123"/>
      <c r="GD352" s="123"/>
      <c r="GE352" s="123"/>
      <c r="GF352" s="123"/>
      <c r="GG352" s="123"/>
      <c r="GH352" s="123"/>
      <c r="GI352" s="123"/>
      <c r="GJ352" s="123"/>
      <c r="GK352" s="123"/>
      <c r="GL352" s="123"/>
      <c r="GM352" s="123"/>
      <c r="GN352" s="123"/>
      <c r="GO352" s="123"/>
      <c r="GP352" s="123"/>
      <c r="GQ352" s="123"/>
      <c r="GR352" s="123"/>
      <c r="GS352" s="123"/>
      <c r="GT352" s="123"/>
      <c r="GU352" s="123"/>
      <c r="GV352" s="123"/>
      <c r="GW352" s="123"/>
      <c r="GX352" s="123"/>
      <c r="GY352" s="123"/>
      <c r="GZ352" s="123"/>
      <c r="HA352" s="123"/>
      <c r="HB352" s="123"/>
      <c r="HC352" s="123"/>
      <c r="HD352" s="123"/>
      <c r="HE352" s="123"/>
      <c r="HF352" s="123"/>
      <c r="HG352" s="123"/>
      <c r="HH352" s="123"/>
      <c r="HI352" s="123"/>
      <c r="HJ352" s="123"/>
      <c r="HK352" s="123"/>
      <c r="HL352" s="123"/>
      <c r="HM352" s="123"/>
      <c r="HN352" s="123"/>
      <c r="HO352" s="123"/>
      <c r="HP352" s="123"/>
      <c r="HQ352" s="123"/>
      <c r="HR352" s="123"/>
      <c r="HS352" s="123"/>
      <c r="HT352" s="123"/>
      <c r="HU352" s="123"/>
      <c r="HV352" s="123"/>
      <c r="HW352" s="123"/>
      <c r="HX352" s="123"/>
      <c r="HY352" s="123"/>
      <c r="HZ352" s="123"/>
      <c r="IA352" s="123"/>
      <c r="IB352" s="123"/>
      <c r="IC352" s="123"/>
      <c r="ID352" s="123"/>
      <c r="IE352" s="123"/>
      <c r="IF352" s="123"/>
      <c r="IG352" s="123"/>
      <c r="IH352" s="123"/>
      <c r="II352" s="123"/>
      <c r="IJ352" s="123"/>
      <c r="IK352" s="123"/>
      <c r="IL352" s="123"/>
      <c r="IM352" s="123"/>
      <c r="IN352" s="123"/>
      <c r="IO352" s="123"/>
      <c r="IP352" s="123"/>
      <c r="IQ352" s="123"/>
      <c r="IR352" s="123"/>
      <c r="IS352" s="123"/>
      <c r="IT352" s="123"/>
      <c r="IU352" s="123"/>
      <c r="IV352" s="123"/>
      <c r="IW352" s="123"/>
      <c r="IX352" s="123"/>
      <c r="IY352" s="123"/>
      <c r="IZ352" s="123"/>
      <c r="JA352" s="123"/>
      <c r="JB352" s="123"/>
      <c r="JC352" s="123"/>
      <c r="JD352" s="123"/>
      <c r="JE352" s="123"/>
      <c r="JF352" s="123"/>
      <c r="JG352" s="123"/>
      <c r="JH352" s="123"/>
      <c r="JI352" s="123"/>
      <c r="JJ352" s="123"/>
      <c r="JK352" s="123"/>
      <c r="JL352" s="123"/>
      <c r="JM352" s="123"/>
      <c r="JN352" s="123"/>
      <c r="JO352" s="123"/>
      <c r="JP352" s="123"/>
      <c r="JQ352" s="123"/>
      <c r="JR352" s="123"/>
      <c r="JS352" s="123"/>
      <c r="JT352" s="123"/>
      <c r="JU352" s="123"/>
      <c r="JV352" s="123"/>
      <c r="JW352" s="123"/>
      <c r="JX352" s="123"/>
      <c r="JY352" s="123"/>
      <c r="JZ352" s="123"/>
      <c r="KA352" s="123"/>
      <c r="KB352" s="123"/>
      <c r="KC352" s="123"/>
      <c r="KD352" s="123"/>
      <c r="KE352" s="123"/>
      <c r="KF352" s="123"/>
      <c r="KG352" s="123"/>
      <c r="KH352" s="123"/>
      <c r="KI352" s="123"/>
      <c r="KJ352" s="123"/>
      <c r="KK352" s="123"/>
      <c r="KL352" s="123"/>
      <c r="KM352" s="123"/>
      <c r="KN352" s="123"/>
      <c r="KO352" s="123"/>
      <c r="KP352" s="123"/>
      <c r="KQ352" s="123"/>
      <c r="KR352" s="123"/>
      <c r="KS352" s="123"/>
      <c r="KT352" s="123"/>
      <c r="KU352" s="123"/>
      <c r="KV352" s="123"/>
      <c r="KW352" s="123"/>
      <c r="KX352" s="123"/>
      <c r="KY352" s="123"/>
      <c r="KZ352" s="123"/>
      <c r="LA352" s="123"/>
      <c r="LB352" s="123"/>
      <c r="LC352" s="123"/>
      <c r="LD352" s="123"/>
      <c r="LE352" s="123"/>
      <c r="LF352" s="123"/>
      <c r="LG352" s="123"/>
      <c r="LH352" s="123"/>
      <c r="LI352" s="123"/>
      <c r="LJ352" s="123"/>
      <c r="LK352" s="123"/>
      <c r="LL352" s="123"/>
      <c r="LM352" s="123"/>
      <c r="LN352" s="123"/>
      <c r="LO352" s="123"/>
      <c r="LP352" s="123"/>
      <c r="LQ352" s="123"/>
      <c r="LR352" s="123"/>
      <c r="LS352" s="123"/>
      <c r="LT352" s="123"/>
      <c r="LU352" s="123"/>
      <c r="LV352" s="123"/>
      <c r="LW352" s="123"/>
      <c r="LX352" s="123"/>
      <c r="LY352" s="123"/>
      <c r="LZ352" s="123"/>
      <c r="MA352" s="123"/>
      <c r="MB352" s="123"/>
      <c r="MC352" s="123"/>
      <c r="MD352" s="123"/>
      <c r="ME352" s="123"/>
      <c r="MF352" s="123"/>
      <c r="MG352" s="123"/>
      <c r="MH352" s="123"/>
      <c r="MI352" s="123"/>
      <c r="MJ352" s="123"/>
      <c r="MK352" s="123"/>
      <c r="ML352" s="123"/>
      <c r="MM352" s="123"/>
      <c r="MN352" s="123"/>
      <c r="MO352" s="123"/>
      <c r="MP352" s="123"/>
      <c r="MQ352" s="123"/>
      <c r="MR352" s="123"/>
      <c r="MS352" s="123"/>
      <c r="MT352" s="123"/>
      <c r="MU352" s="123"/>
      <c r="MV352" s="123"/>
      <c r="MW352" s="123"/>
      <c r="MX352" s="123"/>
      <c r="MY352" s="123"/>
      <c r="MZ352" s="123"/>
      <c r="NA352" s="123"/>
      <c r="NB352" s="123"/>
      <c r="NC352" s="123"/>
      <c r="ND352" s="123"/>
      <c r="NE352" s="123"/>
      <c r="NF352" s="123"/>
      <c r="NG352" s="123"/>
      <c r="NH352" s="123"/>
      <c r="NI352" s="123"/>
      <c r="NJ352" s="123"/>
      <c r="NK352" s="123"/>
      <c r="NL352" s="123"/>
      <c r="NM352" s="123"/>
      <c r="NN352" s="123"/>
      <c r="NO352" s="123"/>
      <c r="NP352" s="123"/>
      <c r="NQ352" s="123"/>
      <c r="NR352" s="123"/>
      <c r="NS352" s="123"/>
      <c r="NT352" s="123"/>
      <c r="NU352" s="123"/>
      <c r="NV352" s="123"/>
      <c r="NW352" s="123"/>
      <c r="NX352" s="123"/>
      <c r="NY352" s="123"/>
      <c r="NZ352" s="123"/>
      <c r="OA352" s="123"/>
      <c r="OB352" s="123"/>
      <c r="OC352" s="123"/>
      <c r="OD352" s="123"/>
      <c r="OE352" s="123"/>
      <c r="OF352" s="123"/>
      <c r="OG352" s="123"/>
      <c r="OH352" s="123"/>
      <c r="OI352" s="123"/>
      <c r="OJ352" s="123"/>
      <c r="OK352" s="123"/>
      <c r="OL352" s="123"/>
      <c r="OM352" s="123"/>
      <c r="ON352" s="123"/>
      <c r="OO352" s="123"/>
      <c r="OP352" s="123"/>
      <c r="OQ352" s="123"/>
      <c r="OR352" s="123"/>
      <c r="OS352" s="123"/>
      <c r="OT352" s="123"/>
      <c r="OU352" s="123"/>
      <c r="OV352" s="123"/>
      <c r="OW352" s="123"/>
      <c r="OX352" s="123"/>
      <c r="OY352" s="123"/>
      <c r="OZ352" s="123"/>
      <c r="PA352" s="123"/>
      <c r="PB352" s="123"/>
      <c r="PC352" s="123"/>
      <c r="PD352" s="123"/>
      <c r="PE352" s="123"/>
      <c r="PF352" s="123"/>
      <c r="PG352" s="123"/>
      <c r="PH352" s="123"/>
      <c r="PI352" s="123"/>
      <c r="PJ352" s="123"/>
      <c r="PK352" s="123"/>
      <c r="PL352" s="123"/>
      <c r="PM352" s="123"/>
      <c r="PN352" s="123"/>
      <c r="PO352" s="123"/>
      <c r="PP352" s="123"/>
      <c r="PQ352" s="123"/>
      <c r="PR352" s="123"/>
      <c r="PS352" s="123"/>
      <c r="PT352" s="123"/>
      <c r="PU352" s="123"/>
      <c r="PV352" s="123"/>
      <c r="PW352" s="123"/>
      <c r="PX352" s="123"/>
      <c r="PY352" s="123"/>
      <c r="PZ352" s="123"/>
      <c r="QA352" s="123"/>
      <c r="QB352" s="123"/>
      <c r="QC352" s="123"/>
      <c r="QD352" s="123"/>
      <c r="QE352" s="123"/>
      <c r="QF352" s="123"/>
      <c r="QG352" s="123"/>
      <c r="QH352" s="123"/>
      <c r="QI352" s="123"/>
      <c r="QJ352" s="123"/>
      <c r="QK352" s="123"/>
      <c r="QL352" s="123"/>
      <c r="QM352" s="123"/>
      <c r="QN352" s="123"/>
      <c r="QO352" s="123"/>
      <c r="QP352" s="123"/>
      <c r="QQ352" s="123"/>
      <c r="QR352" s="123"/>
      <c r="QS352" s="123"/>
      <c r="QT352" s="123"/>
      <c r="QU352" s="123"/>
      <c r="QV352" s="123"/>
      <c r="QW352" s="123"/>
      <c r="QX352" s="123"/>
      <c r="QY352" s="123"/>
      <c r="QZ352" s="123"/>
      <c r="RA352" s="123"/>
      <c r="RB352" s="123"/>
      <c r="RC352" s="123"/>
      <c r="RD352" s="123"/>
      <c r="RE352" s="123"/>
      <c r="RF352" s="123"/>
      <c r="RG352" s="123"/>
      <c r="RH352" s="123"/>
      <c r="RI352" s="123"/>
      <c r="RJ352" s="123"/>
      <c r="RK352" s="123"/>
      <c r="RL352" s="123"/>
      <c r="RM352" s="123"/>
      <c r="RN352" s="123"/>
      <c r="RO352" s="123"/>
      <c r="RP352" s="123"/>
      <c r="RQ352" s="123"/>
      <c r="RR352" s="123"/>
      <c r="RS352" s="123"/>
      <c r="RT352" s="123"/>
      <c r="RU352" s="123"/>
      <c r="RV352" s="123"/>
      <c r="RW352" s="123"/>
      <c r="RX352" s="123"/>
      <c r="RY352" s="123"/>
      <c r="RZ352" s="123"/>
      <c r="SA352" s="123"/>
      <c r="SB352" s="123"/>
      <c r="SC352" s="123"/>
      <c r="SD352" s="123"/>
      <c r="SE352" s="123"/>
      <c r="SF352" s="123"/>
      <c r="SG352" s="123"/>
      <c r="SH352" s="123"/>
      <c r="SI352" s="123"/>
      <c r="SJ352" s="123"/>
      <c r="SK352" s="123"/>
      <c r="SL352" s="123"/>
      <c r="SM352" s="123"/>
      <c r="SN352" s="123"/>
      <c r="SO352" s="123"/>
      <c r="SP352" s="123"/>
      <c r="SQ352" s="123"/>
      <c r="SR352" s="123"/>
      <c r="SS352" s="123"/>
      <c r="ST352" s="123"/>
      <c r="SU352" s="123"/>
      <c r="SV352" s="123"/>
      <c r="SW352" s="123"/>
      <c r="SX352" s="123"/>
      <c r="SY352" s="123"/>
      <c r="SZ352" s="123"/>
      <c r="TA352" s="123"/>
      <c r="TB352" s="123"/>
      <c r="TC352" s="123"/>
      <c r="TD352" s="123"/>
      <c r="TE352" s="123"/>
      <c r="TF352" s="123"/>
      <c r="TG352" s="123"/>
      <c r="TH352" s="123"/>
      <c r="TI352" s="123"/>
      <c r="TJ352" s="123"/>
      <c r="TK352" s="123"/>
      <c r="TL352" s="123"/>
      <c r="TM352" s="123"/>
      <c r="TN352" s="123"/>
      <c r="TO352" s="123"/>
      <c r="TP352" s="123"/>
      <c r="TQ352" s="123"/>
      <c r="TR352" s="123"/>
      <c r="TS352" s="123"/>
      <c r="TT352" s="123"/>
      <c r="TU352" s="123"/>
      <c r="TV352" s="123"/>
      <c r="TW352" s="123"/>
      <c r="TX352" s="123"/>
      <c r="TY352" s="123"/>
      <c r="TZ352" s="123"/>
      <c r="UA352" s="123"/>
      <c r="UB352" s="123"/>
      <c r="UC352" s="123"/>
      <c r="UD352" s="123"/>
      <c r="UE352" s="123"/>
      <c r="UF352" s="123"/>
      <c r="UG352" s="123"/>
      <c r="UH352" s="123"/>
      <c r="UI352" s="123"/>
      <c r="UJ352" s="123"/>
      <c r="UK352" s="123"/>
      <c r="UL352" s="123"/>
      <c r="UM352" s="123"/>
      <c r="UN352" s="123"/>
      <c r="UO352" s="123"/>
      <c r="UP352" s="123"/>
      <c r="UQ352" s="123"/>
      <c r="UR352" s="123"/>
      <c r="US352" s="123"/>
      <c r="UT352" s="123"/>
      <c r="UU352" s="123"/>
      <c r="UV352" s="123"/>
      <c r="UW352" s="123"/>
      <c r="UX352" s="123"/>
      <c r="UY352" s="123"/>
      <c r="UZ352" s="123"/>
      <c r="VA352" s="123"/>
      <c r="VB352" s="123"/>
      <c r="VC352" s="123"/>
      <c r="VD352" s="123"/>
      <c r="VE352" s="123"/>
      <c r="VF352" s="123"/>
      <c r="VG352" s="123"/>
      <c r="VH352" s="123"/>
      <c r="VI352" s="123"/>
      <c r="VJ352" s="123"/>
      <c r="VK352" s="123"/>
      <c r="VL352" s="123"/>
      <c r="VM352" s="123"/>
      <c r="VN352" s="123"/>
      <c r="VO352" s="123"/>
      <c r="VP352" s="123"/>
      <c r="VQ352" s="123"/>
      <c r="VR352" s="123"/>
      <c r="VS352" s="123"/>
      <c r="VT352" s="123"/>
      <c r="VU352" s="123"/>
      <c r="VV352" s="123"/>
      <c r="VW352" s="123"/>
      <c r="VX352" s="123"/>
      <c r="VY352" s="123"/>
      <c r="VZ352" s="123"/>
      <c r="WA352" s="123"/>
      <c r="WB352" s="123"/>
      <c r="WC352" s="123"/>
      <c r="WD352" s="123"/>
      <c r="WE352" s="123"/>
      <c r="WF352" s="123"/>
      <c r="WG352" s="123"/>
      <c r="WH352" s="123"/>
      <c r="WI352" s="123"/>
      <c r="WJ352" s="123"/>
      <c r="WK352" s="123"/>
      <c r="WL352" s="123"/>
      <c r="WM352" s="123"/>
      <c r="WN352" s="123"/>
      <c r="WO352" s="123"/>
      <c r="WP352" s="123"/>
      <c r="WQ352" s="123"/>
      <c r="WR352" s="123"/>
      <c r="WS352" s="123"/>
      <c r="WT352" s="123"/>
      <c r="WU352" s="123"/>
      <c r="WV352" s="123"/>
      <c r="WW352" s="123"/>
      <c r="WX352" s="123"/>
      <c r="WY352" s="123"/>
      <c r="WZ352" s="123"/>
      <c r="XA352" s="123"/>
      <c r="XB352" s="123"/>
      <c r="XC352" s="123"/>
      <c r="XD352" s="123"/>
      <c r="XE352" s="123"/>
      <c r="XF352" s="123"/>
      <c r="XG352" s="123"/>
      <c r="XH352" s="123"/>
      <c r="XI352" s="123"/>
      <c r="XJ352" s="123"/>
      <c r="XK352" s="123"/>
      <c r="XL352" s="123"/>
      <c r="XM352" s="123"/>
      <c r="XN352" s="123"/>
      <c r="XO352" s="123"/>
      <c r="XP352" s="123"/>
      <c r="XQ352" s="123"/>
      <c r="XR352" s="123"/>
      <c r="XS352" s="123"/>
      <c r="XT352" s="123"/>
      <c r="XU352" s="123"/>
      <c r="XV352" s="123"/>
      <c r="XW352" s="123"/>
      <c r="XX352" s="123"/>
      <c r="XY352" s="123"/>
      <c r="XZ352" s="123"/>
      <c r="YA352" s="123"/>
      <c r="YB352" s="123"/>
      <c r="YC352" s="123"/>
      <c r="YD352" s="123"/>
      <c r="YE352" s="123"/>
      <c r="YF352" s="123"/>
      <c r="YG352" s="123"/>
      <c r="YH352" s="123"/>
      <c r="YI352" s="123"/>
      <c r="YJ352" s="123"/>
      <c r="YK352" s="123"/>
      <c r="YL352" s="123"/>
      <c r="YM352" s="123"/>
      <c r="YN352" s="123"/>
      <c r="YO352" s="123"/>
      <c r="YP352" s="123"/>
      <c r="YQ352" s="123"/>
      <c r="YR352" s="123"/>
      <c r="YS352" s="123"/>
      <c r="YT352" s="123"/>
      <c r="YU352" s="123"/>
      <c r="YV352" s="123"/>
      <c r="YW352" s="123"/>
      <c r="YX352" s="123"/>
      <c r="YY352" s="123"/>
      <c r="YZ352" s="123"/>
      <c r="ZA352" s="123"/>
      <c r="ZB352" s="123"/>
      <c r="ZC352" s="123"/>
      <c r="ZD352" s="123"/>
      <c r="ZE352" s="123"/>
      <c r="ZF352" s="123"/>
      <c r="ZG352" s="123"/>
      <c r="ZH352" s="123"/>
      <c r="ZI352" s="123"/>
      <c r="ZJ352" s="123"/>
      <c r="ZK352" s="123"/>
      <c r="ZL352" s="123"/>
      <c r="ZM352" s="123"/>
      <c r="ZN352" s="123"/>
      <c r="ZO352" s="123"/>
      <c r="ZP352" s="123"/>
      <c r="ZQ352" s="123"/>
      <c r="ZR352" s="123"/>
      <c r="ZS352" s="123"/>
      <c r="ZT352" s="123"/>
      <c r="ZU352" s="123"/>
      <c r="ZV352" s="123"/>
      <c r="ZW352" s="123"/>
      <c r="ZX352" s="123"/>
      <c r="ZY352" s="123"/>
      <c r="ZZ352" s="123"/>
      <c r="AAA352" s="123"/>
      <c r="AAB352" s="123"/>
      <c r="AAC352" s="123"/>
      <c r="AAD352" s="123"/>
      <c r="AAE352" s="123"/>
      <c r="AAF352" s="123"/>
      <c r="AAG352" s="123"/>
      <c r="AAH352" s="123"/>
      <c r="AAI352" s="123"/>
      <c r="AAJ352" s="123"/>
      <c r="AAK352" s="123"/>
      <c r="AAL352" s="123"/>
      <c r="AAM352" s="123"/>
      <c r="AAN352" s="123"/>
      <c r="AAO352" s="123"/>
      <c r="AAP352" s="123"/>
      <c r="AAQ352" s="123"/>
      <c r="AAR352" s="123"/>
      <c r="AAS352" s="123"/>
      <c r="AAT352" s="123"/>
      <c r="AAU352" s="123"/>
      <c r="AAV352" s="123"/>
      <c r="AAW352" s="123"/>
      <c r="AAX352" s="123"/>
      <c r="AAY352" s="123"/>
      <c r="AAZ352" s="123"/>
      <c r="ABA352" s="123"/>
      <c r="ABB352" s="123"/>
      <c r="ABC352" s="123"/>
      <c r="ABD352" s="123"/>
      <c r="ABE352" s="123"/>
      <c r="ABF352" s="123"/>
      <c r="ABG352" s="123"/>
      <c r="ABH352" s="123"/>
      <c r="ABI352" s="123"/>
      <c r="ABJ352" s="123"/>
      <c r="ABK352" s="123"/>
      <c r="ABL352" s="123"/>
      <c r="ABM352" s="123"/>
      <c r="ABN352" s="123"/>
      <c r="ABO352" s="123"/>
      <c r="ABP352" s="123"/>
      <c r="ABQ352" s="123"/>
      <c r="ABR352" s="123"/>
      <c r="ABS352" s="123"/>
      <c r="ABT352" s="123"/>
      <c r="ABU352" s="123"/>
      <c r="ABV352" s="123"/>
      <c r="ABW352" s="123"/>
      <c r="ABX352" s="123"/>
      <c r="ABY352" s="123"/>
      <c r="ABZ352" s="123"/>
      <c r="ACA352" s="123"/>
      <c r="ACB352" s="123"/>
      <c r="ACC352" s="123"/>
      <c r="ACD352" s="123"/>
      <c r="ACE352" s="123"/>
      <c r="ACF352" s="123"/>
      <c r="ACG352" s="123"/>
      <c r="ACH352" s="123"/>
      <c r="ACI352" s="123"/>
      <c r="ACJ352" s="123"/>
      <c r="ACK352" s="123"/>
      <c r="ACL352" s="123"/>
      <c r="ACM352" s="123"/>
      <c r="ACN352" s="123"/>
      <c r="ACO352" s="123"/>
      <c r="ACP352" s="123"/>
      <c r="ACQ352" s="123"/>
      <c r="ACR352" s="123"/>
      <c r="ACS352" s="123"/>
      <c r="ACT352" s="123"/>
      <c r="ACU352" s="123"/>
      <c r="ACV352" s="123"/>
      <c r="ACW352" s="123"/>
      <c r="ACX352" s="123"/>
      <c r="ACY352" s="123"/>
      <c r="ACZ352" s="123"/>
      <c r="ADA352" s="123"/>
    </row>
    <row r="353" spans="1:781" s="112" customFormat="1" ht="84" x14ac:dyDescent="0.3">
      <c r="A353" s="59">
        <v>1</v>
      </c>
      <c r="B353" s="44" t="s">
        <v>988</v>
      </c>
      <c r="C353" s="45" t="s">
        <v>55</v>
      </c>
      <c r="D353" s="46" t="s">
        <v>212</v>
      </c>
      <c r="E353" s="46" t="s">
        <v>230</v>
      </c>
      <c r="F353" s="46">
        <v>35</v>
      </c>
      <c r="G353" s="97">
        <v>4250000</v>
      </c>
      <c r="H353" s="46">
        <v>1</v>
      </c>
      <c r="I353" s="46" t="s">
        <v>41</v>
      </c>
      <c r="J353" s="46" t="s">
        <v>394</v>
      </c>
      <c r="K353" s="48">
        <v>1965</v>
      </c>
      <c r="L353" s="49">
        <v>23829</v>
      </c>
      <c r="M353" s="50">
        <v>1900000</v>
      </c>
      <c r="N353" s="51">
        <v>12</v>
      </c>
      <c r="O353" s="51">
        <v>200</v>
      </c>
      <c r="P353" s="52" t="s">
        <v>536</v>
      </c>
      <c r="Q353" s="145" t="s">
        <v>989</v>
      </c>
      <c r="R353" s="54" t="s">
        <v>495</v>
      </c>
      <c r="S353" s="55" t="str">
        <f t="shared" si="80"/>
        <v>Cu</v>
      </c>
      <c r="T353" s="56">
        <v>580</v>
      </c>
      <c r="U353" s="56">
        <v>1.1000000000000001</v>
      </c>
      <c r="V353" s="56"/>
      <c r="W353" s="56">
        <v>1.1000000000000001</v>
      </c>
      <c r="X353" s="56" t="s">
        <v>496</v>
      </c>
      <c r="Y353" s="56">
        <v>20</v>
      </c>
      <c r="Z353" s="56" t="s">
        <v>328</v>
      </c>
      <c r="AA353" s="12"/>
      <c r="AB353" s="57">
        <f t="shared" si="73"/>
        <v>1.0017646875838648</v>
      </c>
      <c r="AC353" s="57">
        <f t="shared" si="74"/>
        <v>0.30769230769230771</v>
      </c>
      <c r="AD353" s="57">
        <f t="shared" si="75"/>
        <v>14.285714285714286</v>
      </c>
      <c r="AE353" s="57">
        <f t="shared" si="76"/>
        <v>15.59517128099046</v>
      </c>
      <c r="AF353" s="58"/>
      <c r="AG353" s="58">
        <f t="shared" si="77"/>
        <v>15.59517128099046</v>
      </c>
      <c r="AH353" s="58">
        <f t="shared" si="78"/>
        <v>0</v>
      </c>
      <c r="AI353" s="58">
        <f t="shared" si="79"/>
        <v>0</v>
      </c>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c r="CV353" s="12"/>
      <c r="CW353" s="12"/>
      <c r="CX353" s="12"/>
      <c r="CY353" s="12"/>
      <c r="CZ353" s="12"/>
      <c r="DA353" s="12"/>
      <c r="DB353" s="12"/>
      <c r="DC353" s="12"/>
      <c r="DD353" s="12"/>
      <c r="DE353" s="12"/>
      <c r="DF353" s="12"/>
      <c r="DG353" s="12"/>
      <c r="DH353" s="12"/>
      <c r="DI353" s="12"/>
      <c r="DJ353" s="12"/>
      <c r="DK353" s="12"/>
      <c r="DL353" s="12"/>
      <c r="DM353" s="12"/>
      <c r="DN353" s="12"/>
      <c r="DO353" s="12"/>
      <c r="DP353" s="12"/>
      <c r="DQ353" s="12"/>
      <c r="DR353" s="12"/>
      <c r="DS353" s="12"/>
      <c r="DT353" s="12"/>
      <c r="DU353" s="12"/>
      <c r="DV353" s="12"/>
      <c r="DW353" s="12"/>
      <c r="DX353" s="12"/>
      <c r="DY353" s="12"/>
      <c r="DZ353" s="12"/>
      <c r="EA353" s="12"/>
      <c r="EB353" s="12"/>
      <c r="EC353" s="12"/>
      <c r="ED353" s="12"/>
      <c r="EE353" s="12"/>
      <c r="EF353" s="12"/>
      <c r="EG353" s="12"/>
      <c r="EH353" s="12"/>
      <c r="EI353" s="12"/>
      <c r="EJ353" s="12"/>
      <c r="EK353" s="12"/>
      <c r="EL353" s="12"/>
      <c r="EM353" s="12"/>
      <c r="EN353" s="12"/>
      <c r="EO353" s="12"/>
      <c r="EP353" s="12"/>
      <c r="EQ353" s="12"/>
      <c r="ER353" s="12"/>
      <c r="ES353" s="12"/>
      <c r="ET353" s="12"/>
      <c r="EU353" s="12"/>
      <c r="EV353" s="12"/>
      <c r="EW353" s="12"/>
      <c r="EX353" s="12"/>
      <c r="EY353" s="12"/>
      <c r="EZ353" s="12"/>
      <c r="FA353" s="12"/>
      <c r="FB353" s="12"/>
      <c r="FC353" s="12"/>
      <c r="FD353" s="12"/>
      <c r="FE353" s="12"/>
      <c r="FF353" s="12"/>
      <c r="FG353" s="12"/>
      <c r="FH353" s="12"/>
      <c r="FI353" s="12"/>
      <c r="FJ353" s="12"/>
      <c r="FK353" s="12"/>
      <c r="FL353" s="12"/>
      <c r="FM353" s="12"/>
      <c r="FN353" s="12"/>
      <c r="FO353" s="12"/>
      <c r="FP353" s="12"/>
      <c r="FQ353" s="12"/>
      <c r="FR353" s="12"/>
      <c r="FS353" s="12"/>
      <c r="FT353" s="12"/>
      <c r="FU353" s="12"/>
      <c r="FV353" s="12"/>
      <c r="FW353" s="12"/>
      <c r="FX353" s="12"/>
      <c r="FY353" s="12"/>
      <c r="FZ353" s="12"/>
      <c r="GA353" s="12"/>
      <c r="GB353" s="12"/>
      <c r="GC353" s="12"/>
      <c r="GD353" s="12"/>
      <c r="GE353" s="12"/>
      <c r="GF353" s="12"/>
      <c r="GG353" s="12"/>
      <c r="GH353" s="12"/>
      <c r="GI353" s="12"/>
      <c r="GJ353" s="12"/>
      <c r="GK353" s="12"/>
      <c r="GL353" s="12"/>
      <c r="GM353" s="12"/>
      <c r="GN353" s="12"/>
      <c r="GO353" s="12"/>
      <c r="GP353" s="12"/>
      <c r="GQ353" s="12"/>
      <c r="GR353" s="12"/>
      <c r="GS353" s="12"/>
      <c r="GT353" s="12"/>
      <c r="GU353" s="12"/>
      <c r="GV353" s="12"/>
      <c r="GW353" s="12"/>
      <c r="GX353" s="12"/>
      <c r="GY353" s="12"/>
      <c r="GZ353" s="12"/>
      <c r="HA353" s="12"/>
      <c r="HB353" s="12"/>
      <c r="HC353" s="12"/>
      <c r="HD353" s="12"/>
      <c r="HE353" s="12"/>
      <c r="HF353" s="12"/>
      <c r="HG353" s="12"/>
      <c r="HH353" s="12"/>
      <c r="HI353" s="12"/>
      <c r="HJ353" s="12"/>
      <c r="HK353" s="12"/>
      <c r="HL353" s="12"/>
      <c r="HM353" s="12"/>
      <c r="HN353" s="12"/>
      <c r="HO353" s="12"/>
      <c r="HP353" s="12"/>
      <c r="HQ353" s="12"/>
      <c r="HR353" s="12"/>
      <c r="HS353" s="12"/>
      <c r="HT353" s="12"/>
      <c r="HU353" s="12"/>
      <c r="HV353" s="12"/>
      <c r="HW353" s="12"/>
      <c r="HX353" s="12"/>
      <c r="HY353" s="12"/>
      <c r="HZ353" s="12"/>
      <c r="IA353" s="12"/>
      <c r="IB353" s="12"/>
      <c r="IC353" s="12"/>
      <c r="ID353" s="12"/>
      <c r="IE353" s="12"/>
      <c r="IF353" s="12"/>
      <c r="IG353" s="12"/>
      <c r="IH353" s="12"/>
      <c r="II353" s="12"/>
      <c r="IJ353" s="12"/>
      <c r="IK353" s="12"/>
      <c r="IL353" s="12"/>
      <c r="IM353" s="12"/>
      <c r="IN353" s="12"/>
      <c r="IO353" s="12"/>
      <c r="IP353" s="12"/>
      <c r="IQ353" s="12"/>
      <c r="IR353" s="12"/>
      <c r="IS353" s="12"/>
      <c r="IT353" s="12"/>
      <c r="IU353" s="12"/>
      <c r="IV353" s="12"/>
      <c r="IW353" s="12"/>
      <c r="IX353" s="12"/>
      <c r="IY353" s="12"/>
      <c r="IZ353" s="12"/>
      <c r="JA353" s="12"/>
      <c r="JB353" s="12"/>
      <c r="JC353" s="12"/>
      <c r="JD353" s="12"/>
      <c r="JE353" s="12"/>
      <c r="JF353" s="12"/>
      <c r="JG353" s="12"/>
      <c r="JH353" s="12"/>
      <c r="JI353" s="12"/>
      <c r="JJ353" s="12"/>
      <c r="JK353" s="12"/>
      <c r="JL353" s="12"/>
      <c r="JM353" s="12"/>
      <c r="JN353" s="12"/>
      <c r="JO353" s="12"/>
      <c r="JP353" s="12"/>
      <c r="JQ353" s="12"/>
      <c r="JR353" s="12"/>
      <c r="JS353" s="12"/>
      <c r="JT353" s="12"/>
      <c r="JU353" s="12"/>
      <c r="JV353" s="12"/>
      <c r="JW353" s="12"/>
      <c r="JX353" s="12"/>
      <c r="JY353" s="12"/>
      <c r="JZ353" s="12"/>
      <c r="KA353" s="12"/>
      <c r="KB353" s="12"/>
      <c r="KC353" s="12"/>
      <c r="KD353" s="12"/>
      <c r="KE353" s="12"/>
      <c r="KF353" s="12"/>
      <c r="KG353" s="12"/>
      <c r="KH353" s="12"/>
      <c r="KI353" s="12"/>
      <c r="KJ353" s="12"/>
      <c r="KK353" s="12"/>
      <c r="KL353" s="12"/>
      <c r="KM353" s="12"/>
      <c r="KN353" s="12"/>
      <c r="KO353" s="12"/>
      <c r="KP353" s="12"/>
      <c r="KQ353" s="12"/>
      <c r="KR353" s="12"/>
      <c r="KS353" s="12"/>
      <c r="KT353" s="12"/>
      <c r="KU353" s="12"/>
      <c r="KV353" s="12"/>
      <c r="KW353" s="12"/>
      <c r="KX353" s="12"/>
      <c r="KY353" s="12"/>
      <c r="KZ353" s="12"/>
      <c r="LA353" s="12"/>
      <c r="LB353" s="12"/>
      <c r="LC353" s="12"/>
      <c r="LD353" s="12"/>
      <c r="LE353" s="12"/>
      <c r="LF353" s="12"/>
      <c r="LG353" s="12"/>
      <c r="LH353" s="12"/>
      <c r="LI353" s="12"/>
      <c r="LJ353" s="12"/>
      <c r="LK353" s="12"/>
      <c r="LL353" s="12"/>
      <c r="LM353" s="12"/>
      <c r="LN353" s="12"/>
      <c r="LO353" s="12"/>
      <c r="LP353" s="12"/>
      <c r="LQ353" s="12"/>
      <c r="LR353" s="12"/>
      <c r="LS353" s="12"/>
      <c r="LT353" s="12"/>
      <c r="LU353" s="12"/>
      <c r="LV353" s="12"/>
      <c r="LW353" s="12"/>
      <c r="LX353" s="12"/>
      <c r="LY353" s="12"/>
      <c r="LZ353" s="12"/>
      <c r="MA353" s="12"/>
      <c r="MB353" s="12"/>
      <c r="MC353" s="12"/>
      <c r="MD353" s="12"/>
      <c r="ME353" s="12"/>
      <c r="MF353" s="12"/>
      <c r="MG353" s="12"/>
      <c r="MH353" s="12"/>
      <c r="MI353" s="12"/>
      <c r="MJ353" s="12"/>
      <c r="MK353" s="12"/>
      <c r="ML353" s="12"/>
      <c r="MM353" s="12"/>
      <c r="MN353" s="12"/>
      <c r="MO353" s="12"/>
      <c r="MP353" s="12"/>
      <c r="MQ353" s="12"/>
      <c r="MR353" s="12"/>
      <c r="MS353" s="12"/>
      <c r="MT353" s="12"/>
      <c r="MU353" s="12"/>
      <c r="MV353" s="12"/>
      <c r="MW353" s="12"/>
      <c r="MX353" s="12"/>
      <c r="MY353" s="12"/>
      <c r="MZ353" s="12"/>
      <c r="NA353" s="12"/>
      <c r="NB353" s="12"/>
      <c r="NC353" s="12"/>
      <c r="ND353" s="12"/>
      <c r="NE353" s="12"/>
      <c r="NF353" s="12"/>
      <c r="NG353" s="12"/>
      <c r="NH353" s="12"/>
      <c r="NI353" s="12"/>
      <c r="NJ353" s="12"/>
      <c r="NK353" s="12"/>
      <c r="NL353" s="12"/>
      <c r="NM353" s="12"/>
      <c r="NN353" s="12"/>
      <c r="NO353" s="12"/>
      <c r="NP353" s="12"/>
      <c r="NQ353" s="12"/>
      <c r="NR353" s="12"/>
      <c r="NS353" s="12"/>
      <c r="NT353" s="12"/>
      <c r="NU353" s="12"/>
      <c r="NV353" s="12"/>
      <c r="NW353" s="12"/>
      <c r="NX353" s="12"/>
      <c r="NY353" s="12"/>
      <c r="NZ353" s="12"/>
      <c r="OA353" s="12"/>
      <c r="OB353" s="12"/>
      <c r="OC353" s="12"/>
      <c r="OD353" s="12"/>
      <c r="OE353" s="12"/>
      <c r="OF353" s="12"/>
      <c r="OG353" s="12"/>
      <c r="OH353" s="12"/>
      <c r="OI353" s="12"/>
      <c r="OJ353" s="12"/>
      <c r="OK353" s="12"/>
      <c r="OL353" s="12"/>
      <c r="OM353" s="12"/>
      <c r="ON353" s="12"/>
      <c r="OO353" s="12"/>
      <c r="OP353" s="12"/>
      <c r="OQ353" s="12"/>
      <c r="OR353" s="12"/>
      <c r="OS353" s="12"/>
      <c r="OT353" s="12"/>
      <c r="OU353" s="12"/>
      <c r="OV353" s="12"/>
      <c r="OW353" s="12"/>
      <c r="OX353" s="12"/>
      <c r="OY353" s="12"/>
      <c r="OZ353" s="12"/>
      <c r="PA353" s="12"/>
      <c r="PB353" s="12"/>
      <c r="PC353" s="12"/>
      <c r="PD353" s="12"/>
      <c r="PE353" s="12"/>
      <c r="PF353" s="12"/>
      <c r="PG353" s="12"/>
      <c r="PH353" s="12"/>
      <c r="PI353" s="12"/>
      <c r="PJ353" s="12"/>
      <c r="PK353" s="12"/>
      <c r="PL353" s="12"/>
      <c r="PM353" s="12"/>
      <c r="PN353" s="12"/>
      <c r="PO353" s="12"/>
      <c r="PP353" s="12"/>
      <c r="PQ353" s="12"/>
      <c r="PR353" s="12"/>
      <c r="PS353" s="12"/>
      <c r="PT353" s="12"/>
      <c r="PU353" s="12"/>
      <c r="PV353" s="12"/>
      <c r="PW353" s="12"/>
      <c r="PX353" s="12"/>
      <c r="PY353" s="12"/>
      <c r="PZ353" s="12"/>
      <c r="QA353" s="12"/>
      <c r="QB353" s="12"/>
      <c r="QC353" s="12"/>
      <c r="QD353" s="12"/>
      <c r="QE353" s="12"/>
      <c r="QF353" s="12"/>
      <c r="QG353" s="12"/>
      <c r="QH353" s="12"/>
      <c r="QI353" s="12"/>
      <c r="QJ353" s="12"/>
      <c r="QK353" s="12"/>
      <c r="QL353" s="12"/>
      <c r="QM353" s="12"/>
      <c r="QN353" s="12"/>
      <c r="QO353" s="12"/>
      <c r="QP353" s="12"/>
      <c r="QQ353" s="12"/>
      <c r="QR353" s="12"/>
      <c r="QS353" s="12"/>
      <c r="QT353" s="12"/>
      <c r="QU353" s="12"/>
      <c r="QV353" s="12"/>
      <c r="QW353" s="12"/>
      <c r="QX353" s="12"/>
      <c r="QY353" s="12"/>
      <c r="QZ353" s="12"/>
      <c r="RA353" s="12"/>
      <c r="RB353" s="12"/>
      <c r="RC353" s="12"/>
      <c r="RD353" s="12"/>
      <c r="RE353" s="12"/>
      <c r="RF353" s="12"/>
      <c r="RG353" s="12"/>
      <c r="RH353" s="12"/>
      <c r="RI353" s="12"/>
      <c r="RJ353" s="12"/>
      <c r="RK353" s="12"/>
      <c r="RL353" s="12"/>
      <c r="RM353" s="12"/>
      <c r="RN353" s="12"/>
      <c r="RO353" s="12"/>
      <c r="RP353" s="12"/>
      <c r="RQ353" s="12"/>
      <c r="RR353" s="12"/>
      <c r="RS353" s="12"/>
      <c r="RT353" s="12"/>
      <c r="RU353" s="12"/>
      <c r="RV353" s="12"/>
      <c r="RW353" s="12"/>
      <c r="RX353" s="12"/>
      <c r="RY353" s="12"/>
      <c r="RZ353" s="12"/>
      <c r="SA353" s="12"/>
      <c r="SB353" s="12"/>
      <c r="SC353" s="12"/>
      <c r="SD353" s="12"/>
      <c r="SE353" s="12"/>
      <c r="SF353" s="12"/>
      <c r="SG353" s="12"/>
      <c r="SH353" s="12"/>
      <c r="SI353" s="12"/>
      <c r="SJ353" s="12"/>
      <c r="SK353" s="12"/>
      <c r="SL353" s="12"/>
      <c r="SM353" s="12"/>
      <c r="SN353" s="12"/>
      <c r="SO353" s="12"/>
      <c r="SP353" s="12"/>
      <c r="SQ353" s="12"/>
      <c r="SR353" s="12"/>
      <c r="SS353" s="12"/>
      <c r="ST353" s="12"/>
      <c r="SU353" s="12"/>
      <c r="SV353" s="12"/>
      <c r="SW353" s="12"/>
      <c r="SX353" s="12"/>
      <c r="SY353" s="12"/>
      <c r="SZ353" s="12"/>
      <c r="TA353" s="12"/>
      <c r="TB353" s="12"/>
      <c r="TC353" s="12"/>
      <c r="TD353" s="12"/>
      <c r="TE353" s="12"/>
      <c r="TF353" s="12"/>
      <c r="TG353" s="12"/>
      <c r="TH353" s="12"/>
      <c r="TI353" s="12"/>
      <c r="TJ353" s="12"/>
      <c r="TK353" s="12"/>
      <c r="TL353" s="12"/>
      <c r="TM353" s="12"/>
      <c r="TN353" s="12"/>
      <c r="TO353" s="12"/>
      <c r="TP353" s="12"/>
      <c r="TQ353" s="12"/>
      <c r="TR353" s="12"/>
      <c r="TS353" s="12"/>
      <c r="TT353" s="12"/>
      <c r="TU353" s="12"/>
      <c r="TV353" s="12"/>
      <c r="TW353" s="12"/>
      <c r="TX353" s="12"/>
      <c r="TY353" s="12"/>
      <c r="TZ353" s="12"/>
      <c r="UA353" s="12"/>
      <c r="UB353" s="12"/>
      <c r="UC353" s="12"/>
      <c r="UD353" s="12"/>
      <c r="UE353" s="12"/>
      <c r="UF353" s="12"/>
      <c r="UG353" s="12"/>
      <c r="UH353" s="12"/>
      <c r="UI353" s="12"/>
      <c r="UJ353" s="12"/>
      <c r="UK353" s="12"/>
      <c r="UL353" s="12"/>
      <c r="UM353" s="12"/>
      <c r="UN353" s="12"/>
      <c r="UO353" s="12"/>
      <c r="UP353" s="12"/>
      <c r="UQ353" s="12"/>
      <c r="UR353" s="12"/>
      <c r="US353" s="12"/>
      <c r="UT353" s="12"/>
      <c r="UU353" s="12"/>
      <c r="UV353" s="12"/>
      <c r="UW353" s="12"/>
      <c r="UX353" s="12"/>
      <c r="UY353" s="12"/>
      <c r="UZ353" s="12"/>
      <c r="VA353" s="12"/>
      <c r="VB353" s="12"/>
      <c r="VC353" s="12"/>
      <c r="VD353" s="12"/>
      <c r="VE353" s="12"/>
      <c r="VF353" s="12"/>
      <c r="VG353" s="12"/>
      <c r="VH353" s="12"/>
      <c r="VI353" s="12"/>
      <c r="VJ353" s="12"/>
      <c r="VK353" s="12"/>
      <c r="VL353" s="12"/>
      <c r="VM353" s="12"/>
      <c r="VN353" s="12"/>
      <c r="VO353" s="12"/>
      <c r="VP353" s="12"/>
      <c r="VQ353" s="12"/>
      <c r="VR353" s="12"/>
      <c r="VS353" s="12"/>
      <c r="VT353" s="12"/>
      <c r="VU353" s="12"/>
      <c r="VV353" s="12"/>
      <c r="VW353" s="12"/>
      <c r="VX353" s="12"/>
      <c r="VY353" s="12"/>
      <c r="VZ353" s="12"/>
      <c r="WA353" s="12"/>
      <c r="WB353" s="12"/>
      <c r="WC353" s="12"/>
      <c r="WD353" s="12"/>
      <c r="WE353" s="12"/>
      <c r="WF353" s="12"/>
      <c r="WG353" s="12"/>
      <c r="WH353" s="12"/>
      <c r="WI353" s="12"/>
      <c r="WJ353" s="12"/>
      <c r="WK353" s="12"/>
      <c r="WL353" s="12"/>
      <c r="WM353" s="12"/>
      <c r="WN353" s="12"/>
      <c r="WO353" s="12"/>
      <c r="WP353" s="12"/>
      <c r="WQ353" s="12"/>
      <c r="WR353" s="12"/>
      <c r="WS353" s="12"/>
      <c r="WT353" s="12"/>
      <c r="WU353" s="12"/>
      <c r="WV353" s="12"/>
      <c r="WW353" s="12"/>
      <c r="WX353" s="12"/>
      <c r="WY353" s="12"/>
      <c r="WZ353" s="12"/>
      <c r="XA353" s="12"/>
      <c r="XB353" s="12"/>
      <c r="XC353" s="12"/>
      <c r="XD353" s="12"/>
      <c r="XE353" s="12"/>
      <c r="XF353" s="12"/>
      <c r="XG353" s="12"/>
      <c r="XH353" s="12"/>
      <c r="XI353" s="12"/>
      <c r="XJ353" s="12"/>
      <c r="XK353" s="12"/>
      <c r="XL353" s="12"/>
      <c r="XM353" s="12"/>
      <c r="XN353" s="12"/>
      <c r="XO353" s="12"/>
      <c r="XP353" s="12"/>
      <c r="XQ353" s="12"/>
      <c r="XR353" s="12"/>
      <c r="XS353" s="12"/>
      <c r="XT353" s="12"/>
      <c r="XU353" s="12"/>
      <c r="XV353" s="12"/>
      <c r="XW353" s="12"/>
      <c r="XX353" s="12"/>
      <c r="XY353" s="12"/>
      <c r="XZ353" s="12"/>
      <c r="YA353" s="12"/>
      <c r="YB353" s="12"/>
      <c r="YC353" s="12"/>
      <c r="YD353" s="12"/>
      <c r="YE353" s="12"/>
      <c r="YF353" s="12"/>
      <c r="YG353" s="12"/>
      <c r="YH353" s="12"/>
      <c r="YI353" s="12"/>
      <c r="YJ353" s="12"/>
      <c r="YK353" s="12"/>
      <c r="YL353" s="12"/>
      <c r="YM353" s="12"/>
      <c r="YN353" s="12"/>
      <c r="YO353" s="12"/>
      <c r="YP353" s="12"/>
      <c r="YQ353" s="12"/>
      <c r="YR353" s="12"/>
      <c r="YS353" s="12"/>
      <c r="YT353" s="12"/>
      <c r="YU353" s="12"/>
      <c r="YV353" s="12"/>
      <c r="YW353" s="12"/>
      <c r="YX353" s="12"/>
      <c r="YY353" s="12"/>
      <c r="YZ353" s="12"/>
      <c r="ZA353" s="12"/>
      <c r="ZB353" s="12"/>
      <c r="ZC353" s="12"/>
      <c r="ZD353" s="12"/>
      <c r="ZE353" s="12"/>
      <c r="ZF353" s="12"/>
      <c r="ZG353" s="12"/>
      <c r="ZH353" s="12"/>
      <c r="ZI353" s="12"/>
      <c r="ZJ353" s="12"/>
      <c r="ZK353" s="12"/>
      <c r="ZL353" s="12"/>
      <c r="ZM353" s="12"/>
      <c r="ZN353" s="12"/>
      <c r="ZO353" s="12"/>
      <c r="ZP353" s="12"/>
      <c r="ZQ353" s="12"/>
      <c r="ZR353" s="12"/>
      <c r="ZS353" s="12"/>
      <c r="ZT353" s="12"/>
      <c r="ZU353" s="12"/>
      <c r="ZV353" s="12"/>
      <c r="ZW353" s="12"/>
      <c r="ZX353" s="12"/>
      <c r="ZY353" s="12"/>
      <c r="ZZ353" s="12"/>
      <c r="AAA353" s="12"/>
      <c r="AAB353" s="12"/>
      <c r="AAC353" s="12"/>
      <c r="AAD353" s="12"/>
      <c r="AAE353" s="12"/>
      <c r="AAF353" s="12"/>
      <c r="AAG353" s="12"/>
      <c r="AAH353" s="12"/>
      <c r="AAI353" s="12"/>
      <c r="AAJ353" s="12"/>
      <c r="AAK353" s="12"/>
      <c r="AAL353" s="12"/>
      <c r="AAM353" s="12"/>
      <c r="AAN353" s="12"/>
      <c r="AAO353" s="12"/>
      <c r="AAP353" s="12"/>
      <c r="AAQ353" s="12"/>
      <c r="AAR353" s="12"/>
      <c r="AAS353" s="12"/>
      <c r="AAT353" s="12"/>
      <c r="AAU353" s="12"/>
      <c r="AAV353" s="12"/>
      <c r="AAW353" s="12"/>
      <c r="AAX353" s="12"/>
      <c r="AAY353" s="12"/>
      <c r="AAZ353" s="12"/>
      <c r="ABA353" s="12"/>
      <c r="ABB353" s="12"/>
      <c r="ABC353" s="12"/>
      <c r="ABD353" s="12"/>
      <c r="ABE353" s="12"/>
      <c r="ABF353" s="12"/>
      <c r="ABG353" s="12"/>
      <c r="ABH353" s="12"/>
      <c r="ABI353" s="12"/>
      <c r="ABJ353" s="12"/>
      <c r="ABK353" s="12"/>
      <c r="ABL353" s="12"/>
      <c r="ABM353" s="12"/>
      <c r="ABN353" s="12"/>
      <c r="ABO353" s="12"/>
      <c r="ABP353" s="12"/>
      <c r="ABQ353" s="12"/>
      <c r="ABR353" s="12"/>
      <c r="ABS353" s="12"/>
      <c r="ABT353" s="12"/>
      <c r="ABU353" s="12"/>
      <c r="ABV353" s="12"/>
      <c r="ABW353" s="12"/>
      <c r="ABX353" s="12"/>
      <c r="ABY353" s="12"/>
      <c r="ABZ353" s="12"/>
      <c r="ACA353" s="12"/>
      <c r="ACB353" s="12"/>
      <c r="ACC353" s="12"/>
      <c r="ACD353" s="12"/>
      <c r="ACE353" s="12"/>
      <c r="ACF353" s="12"/>
      <c r="ACG353" s="12"/>
      <c r="ACH353" s="12"/>
      <c r="ACI353" s="12"/>
      <c r="ACJ353" s="12"/>
      <c r="ACK353" s="12"/>
      <c r="ACL353" s="12"/>
      <c r="ACM353" s="12"/>
      <c r="ACN353" s="12"/>
      <c r="ACO353" s="12"/>
      <c r="ACP353" s="12"/>
      <c r="ACQ353" s="12"/>
      <c r="ACR353" s="12"/>
      <c r="ACS353" s="12"/>
      <c r="ACT353" s="12"/>
      <c r="ACU353" s="12"/>
      <c r="ACV353" s="12"/>
      <c r="ACW353" s="12"/>
      <c r="ACX353" s="12"/>
      <c r="ACY353" s="12"/>
      <c r="ACZ353" s="12"/>
      <c r="ADA353" s="12"/>
    </row>
    <row r="354" spans="1:781" s="99" customFormat="1" ht="84" x14ac:dyDescent="0.3">
      <c r="A354" s="61">
        <v>2</v>
      </c>
      <c r="B354" s="44" t="s">
        <v>990</v>
      </c>
      <c r="C354" s="45" t="s">
        <v>55</v>
      </c>
      <c r="D354" s="46" t="s">
        <v>131</v>
      </c>
      <c r="E354" s="46" t="s">
        <v>411</v>
      </c>
      <c r="F354" s="46">
        <v>19</v>
      </c>
      <c r="G354" s="97">
        <v>350000</v>
      </c>
      <c r="H354" s="46">
        <v>1</v>
      </c>
      <c r="I354" s="46" t="s">
        <v>41</v>
      </c>
      <c r="J354" s="46" t="s">
        <v>394</v>
      </c>
      <c r="K354" s="48">
        <v>1965</v>
      </c>
      <c r="L354" s="49">
        <v>23829</v>
      </c>
      <c r="M354" s="50">
        <v>350000</v>
      </c>
      <c r="N354" s="51">
        <v>12</v>
      </c>
      <c r="O354" s="51"/>
      <c r="P354" s="52" t="s">
        <v>529</v>
      </c>
      <c r="Q354" s="145" t="s">
        <v>991</v>
      </c>
      <c r="R354" s="54" t="s">
        <v>495</v>
      </c>
      <c r="S354" s="55" t="str">
        <f t="shared" si="80"/>
        <v>Cu</v>
      </c>
      <c r="T354" s="56">
        <v>580</v>
      </c>
      <c r="U354" s="56">
        <v>1.1000000000000001</v>
      </c>
      <c r="V354" s="56"/>
      <c r="W354" s="56">
        <v>1.1000000000000001</v>
      </c>
      <c r="X354" s="56" t="s">
        <v>496</v>
      </c>
      <c r="Y354" s="56">
        <v>20</v>
      </c>
      <c r="Z354" s="56" t="s">
        <v>328</v>
      </c>
      <c r="AA354" s="12"/>
      <c r="AB354" s="57">
        <f t="shared" si="73"/>
        <v>0.18453560034439614</v>
      </c>
      <c r="AC354" s="57">
        <f t="shared" si="74"/>
        <v>0.30769230769230771</v>
      </c>
      <c r="AD354" s="57">
        <f t="shared" si="75"/>
        <v>0</v>
      </c>
      <c r="AE354" s="57">
        <f t="shared" ref="AE354:AE374" si="81">SUM(AB354:AD354)</f>
        <v>0.49222790803670385</v>
      </c>
      <c r="AF354" s="58"/>
      <c r="AG354" s="58">
        <f t="shared" si="77"/>
        <v>0</v>
      </c>
      <c r="AH354" s="58">
        <f t="shared" si="78"/>
        <v>0.49222790803670385</v>
      </c>
      <c r="AI354" s="58">
        <f t="shared" si="79"/>
        <v>0</v>
      </c>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c r="CV354" s="12"/>
      <c r="CW354" s="12"/>
      <c r="CX354" s="12"/>
      <c r="CY354" s="12"/>
      <c r="CZ354" s="12"/>
      <c r="DA354" s="12"/>
      <c r="DB354" s="12"/>
      <c r="DC354" s="12"/>
      <c r="DD354" s="12"/>
      <c r="DE354" s="12"/>
      <c r="DF354" s="12"/>
      <c r="DG354" s="12"/>
      <c r="DH354" s="12"/>
      <c r="DI354" s="12"/>
      <c r="DJ354" s="12"/>
      <c r="DK354" s="12"/>
      <c r="DL354" s="12"/>
      <c r="DM354" s="12"/>
      <c r="DN354" s="12"/>
      <c r="DO354" s="12"/>
      <c r="DP354" s="12"/>
      <c r="DQ354" s="12"/>
      <c r="DR354" s="12"/>
      <c r="DS354" s="12"/>
      <c r="DT354" s="12"/>
      <c r="DU354" s="12"/>
      <c r="DV354" s="12"/>
      <c r="DW354" s="12"/>
      <c r="DX354" s="12"/>
      <c r="DY354" s="12"/>
      <c r="DZ354" s="12"/>
      <c r="EA354" s="12"/>
      <c r="EB354" s="12"/>
      <c r="EC354" s="12"/>
      <c r="ED354" s="12"/>
      <c r="EE354" s="12"/>
      <c r="EF354" s="12"/>
      <c r="EG354" s="12"/>
      <c r="EH354" s="12"/>
      <c r="EI354" s="12"/>
      <c r="EJ354" s="12"/>
      <c r="EK354" s="12"/>
      <c r="EL354" s="12"/>
      <c r="EM354" s="12"/>
      <c r="EN354" s="12"/>
      <c r="EO354" s="12"/>
      <c r="EP354" s="12"/>
      <c r="EQ354" s="12"/>
      <c r="ER354" s="12"/>
      <c r="ES354" s="12"/>
      <c r="ET354" s="12"/>
      <c r="EU354" s="12"/>
      <c r="EV354" s="12"/>
      <c r="EW354" s="12"/>
      <c r="EX354" s="12"/>
      <c r="EY354" s="12"/>
      <c r="EZ354" s="12"/>
      <c r="FA354" s="12"/>
      <c r="FB354" s="12"/>
      <c r="FC354" s="12"/>
      <c r="FD354" s="12"/>
      <c r="FE354" s="12"/>
      <c r="FF354" s="12"/>
      <c r="FG354" s="12"/>
      <c r="FH354" s="12"/>
      <c r="FI354" s="12"/>
      <c r="FJ354" s="12"/>
      <c r="FK354" s="12"/>
      <c r="FL354" s="12"/>
      <c r="FM354" s="12"/>
      <c r="FN354" s="12"/>
      <c r="FO354" s="12"/>
      <c r="FP354" s="12"/>
      <c r="FQ354" s="12"/>
      <c r="FR354" s="12"/>
      <c r="FS354" s="12"/>
      <c r="FT354" s="12"/>
      <c r="FU354" s="12"/>
      <c r="FV354" s="12"/>
      <c r="FW354" s="12"/>
      <c r="FX354" s="12"/>
      <c r="FY354" s="12"/>
      <c r="FZ354" s="12"/>
      <c r="GA354" s="12"/>
      <c r="GB354" s="12"/>
      <c r="GC354" s="12"/>
      <c r="GD354" s="12"/>
      <c r="GE354" s="12"/>
      <c r="GF354" s="12"/>
      <c r="GG354" s="12"/>
      <c r="GH354" s="12"/>
      <c r="GI354" s="12"/>
      <c r="GJ354" s="12"/>
      <c r="GK354" s="12"/>
      <c r="GL354" s="12"/>
      <c r="GM354" s="12"/>
      <c r="GN354" s="12"/>
      <c r="GO354" s="12"/>
      <c r="GP354" s="12"/>
      <c r="GQ354" s="12"/>
      <c r="GR354" s="12"/>
      <c r="GS354" s="12"/>
      <c r="GT354" s="12"/>
      <c r="GU354" s="12"/>
      <c r="GV354" s="12"/>
      <c r="GW354" s="12"/>
      <c r="GX354" s="12"/>
      <c r="GY354" s="12"/>
      <c r="GZ354" s="12"/>
      <c r="HA354" s="12"/>
      <c r="HB354" s="12"/>
      <c r="HC354" s="12"/>
      <c r="HD354" s="12"/>
      <c r="HE354" s="12"/>
      <c r="HF354" s="12"/>
      <c r="HG354" s="12"/>
      <c r="HH354" s="12"/>
      <c r="HI354" s="12"/>
      <c r="HJ354" s="12"/>
      <c r="HK354" s="12"/>
      <c r="HL354" s="12"/>
      <c r="HM354" s="12"/>
      <c r="HN354" s="12"/>
      <c r="HO354" s="12"/>
      <c r="HP354" s="12"/>
      <c r="HQ354" s="12"/>
      <c r="HR354" s="12"/>
      <c r="HS354" s="12"/>
      <c r="HT354" s="12"/>
      <c r="HU354" s="12"/>
      <c r="HV354" s="12"/>
      <c r="HW354" s="12"/>
      <c r="HX354" s="12"/>
      <c r="HY354" s="12"/>
      <c r="HZ354" s="12"/>
      <c r="IA354" s="12"/>
      <c r="IB354" s="12"/>
      <c r="IC354" s="12"/>
      <c r="ID354" s="12"/>
      <c r="IE354" s="12"/>
      <c r="IF354" s="12"/>
      <c r="IG354" s="12"/>
      <c r="IH354" s="12"/>
      <c r="II354" s="12"/>
      <c r="IJ354" s="12"/>
      <c r="IK354" s="12"/>
      <c r="IL354" s="12"/>
      <c r="IM354" s="12"/>
      <c r="IN354" s="12"/>
      <c r="IO354" s="12"/>
      <c r="IP354" s="12"/>
      <c r="IQ354" s="12"/>
      <c r="IR354" s="12"/>
      <c r="IS354" s="12"/>
      <c r="IT354" s="12"/>
      <c r="IU354" s="12"/>
      <c r="IV354" s="12"/>
      <c r="IW354" s="12"/>
      <c r="IX354" s="12"/>
      <c r="IY354" s="12"/>
      <c r="IZ354" s="12"/>
      <c r="JA354" s="12"/>
      <c r="JB354" s="12"/>
      <c r="JC354" s="12"/>
      <c r="JD354" s="12"/>
      <c r="JE354" s="12"/>
      <c r="JF354" s="12"/>
      <c r="JG354" s="12"/>
      <c r="JH354" s="12"/>
      <c r="JI354" s="12"/>
      <c r="JJ354" s="12"/>
      <c r="JK354" s="12"/>
      <c r="JL354" s="12"/>
      <c r="JM354" s="12"/>
      <c r="JN354" s="12"/>
      <c r="JO354" s="12"/>
      <c r="JP354" s="12"/>
      <c r="JQ354" s="12"/>
      <c r="JR354" s="12"/>
      <c r="JS354" s="12"/>
      <c r="JT354" s="12"/>
      <c r="JU354" s="12"/>
      <c r="JV354" s="12"/>
      <c r="JW354" s="12"/>
      <c r="JX354" s="12"/>
      <c r="JY354" s="12"/>
      <c r="JZ354" s="12"/>
      <c r="KA354" s="12"/>
      <c r="KB354" s="12"/>
      <c r="KC354" s="12"/>
      <c r="KD354" s="12"/>
      <c r="KE354" s="12"/>
      <c r="KF354" s="12"/>
      <c r="KG354" s="12"/>
      <c r="KH354" s="12"/>
      <c r="KI354" s="12"/>
      <c r="KJ354" s="12"/>
      <c r="KK354" s="12"/>
      <c r="KL354" s="12"/>
      <c r="KM354" s="12"/>
      <c r="KN354" s="12"/>
      <c r="KO354" s="12"/>
      <c r="KP354" s="12"/>
      <c r="KQ354" s="12"/>
      <c r="KR354" s="12"/>
      <c r="KS354" s="12"/>
      <c r="KT354" s="12"/>
      <c r="KU354" s="12"/>
      <c r="KV354" s="12"/>
      <c r="KW354" s="12"/>
      <c r="KX354" s="12"/>
      <c r="KY354" s="12"/>
      <c r="KZ354" s="12"/>
      <c r="LA354" s="12"/>
      <c r="LB354" s="12"/>
      <c r="LC354" s="12"/>
      <c r="LD354" s="12"/>
      <c r="LE354" s="12"/>
      <c r="LF354" s="12"/>
      <c r="LG354" s="12"/>
      <c r="LH354" s="12"/>
      <c r="LI354" s="12"/>
      <c r="LJ354" s="12"/>
      <c r="LK354" s="12"/>
      <c r="LL354" s="12"/>
      <c r="LM354" s="12"/>
      <c r="LN354" s="12"/>
      <c r="LO354" s="12"/>
      <c r="LP354" s="12"/>
      <c r="LQ354" s="12"/>
      <c r="LR354" s="12"/>
      <c r="LS354" s="12"/>
      <c r="LT354" s="12"/>
      <c r="LU354" s="12"/>
      <c r="LV354" s="12"/>
      <c r="LW354" s="12"/>
      <c r="LX354" s="12"/>
      <c r="LY354" s="12"/>
      <c r="LZ354" s="12"/>
      <c r="MA354" s="12"/>
      <c r="MB354" s="12"/>
      <c r="MC354" s="12"/>
      <c r="MD354" s="12"/>
      <c r="ME354" s="12"/>
      <c r="MF354" s="12"/>
      <c r="MG354" s="12"/>
      <c r="MH354" s="12"/>
      <c r="MI354" s="12"/>
      <c r="MJ354" s="12"/>
      <c r="MK354" s="12"/>
      <c r="ML354" s="12"/>
      <c r="MM354" s="12"/>
      <c r="MN354" s="12"/>
      <c r="MO354" s="12"/>
      <c r="MP354" s="12"/>
      <c r="MQ354" s="12"/>
      <c r="MR354" s="12"/>
      <c r="MS354" s="12"/>
      <c r="MT354" s="12"/>
      <c r="MU354" s="12"/>
      <c r="MV354" s="12"/>
      <c r="MW354" s="12"/>
      <c r="MX354" s="12"/>
      <c r="MY354" s="12"/>
      <c r="MZ354" s="12"/>
      <c r="NA354" s="12"/>
      <c r="NB354" s="12"/>
      <c r="NC354" s="12"/>
      <c r="ND354" s="12"/>
      <c r="NE354" s="12"/>
      <c r="NF354" s="12"/>
      <c r="NG354" s="12"/>
      <c r="NH354" s="12"/>
      <c r="NI354" s="12"/>
      <c r="NJ354" s="12"/>
      <c r="NK354" s="12"/>
      <c r="NL354" s="12"/>
      <c r="NM354" s="12"/>
      <c r="NN354" s="12"/>
      <c r="NO354" s="12"/>
      <c r="NP354" s="12"/>
      <c r="NQ354" s="12"/>
      <c r="NR354" s="12"/>
      <c r="NS354" s="12"/>
      <c r="NT354" s="12"/>
      <c r="NU354" s="12"/>
      <c r="NV354" s="12"/>
      <c r="NW354" s="12"/>
      <c r="NX354" s="12"/>
      <c r="NY354" s="12"/>
      <c r="NZ354" s="12"/>
      <c r="OA354" s="12"/>
      <c r="OB354" s="12"/>
      <c r="OC354" s="12"/>
      <c r="OD354" s="12"/>
      <c r="OE354" s="12"/>
      <c r="OF354" s="12"/>
      <c r="OG354" s="12"/>
      <c r="OH354" s="12"/>
      <c r="OI354" s="12"/>
      <c r="OJ354" s="12"/>
      <c r="OK354" s="12"/>
      <c r="OL354" s="12"/>
      <c r="OM354" s="12"/>
      <c r="ON354" s="12"/>
      <c r="OO354" s="12"/>
      <c r="OP354" s="12"/>
      <c r="OQ354" s="12"/>
      <c r="OR354" s="12"/>
      <c r="OS354" s="12"/>
      <c r="OT354" s="12"/>
      <c r="OU354" s="12"/>
      <c r="OV354" s="12"/>
      <c r="OW354" s="12"/>
      <c r="OX354" s="12"/>
      <c r="OY354" s="12"/>
      <c r="OZ354" s="12"/>
      <c r="PA354" s="12"/>
      <c r="PB354" s="12"/>
      <c r="PC354" s="12"/>
      <c r="PD354" s="12"/>
      <c r="PE354" s="12"/>
      <c r="PF354" s="12"/>
      <c r="PG354" s="12"/>
      <c r="PH354" s="12"/>
      <c r="PI354" s="12"/>
      <c r="PJ354" s="12"/>
      <c r="PK354" s="12"/>
      <c r="PL354" s="12"/>
      <c r="PM354" s="12"/>
      <c r="PN354" s="12"/>
      <c r="PO354" s="12"/>
      <c r="PP354" s="12"/>
      <c r="PQ354" s="12"/>
      <c r="PR354" s="12"/>
      <c r="PS354" s="12"/>
      <c r="PT354" s="12"/>
      <c r="PU354" s="12"/>
      <c r="PV354" s="12"/>
      <c r="PW354" s="12"/>
      <c r="PX354" s="12"/>
      <c r="PY354" s="12"/>
      <c r="PZ354" s="12"/>
      <c r="QA354" s="12"/>
      <c r="QB354" s="12"/>
      <c r="QC354" s="12"/>
      <c r="QD354" s="12"/>
      <c r="QE354" s="12"/>
      <c r="QF354" s="12"/>
      <c r="QG354" s="12"/>
      <c r="QH354" s="12"/>
      <c r="QI354" s="12"/>
      <c r="QJ354" s="12"/>
      <c r="QK354" s="12"/>
      <c r="QL354" s="12"/>
      <c r="QM354" s="12"/>
      <c r="QN354" s="12"/>
      <c r="QO354" s="12"/>
      <c r="QP354" s="12"/>
      <c r="QQ354" s="12"/>
      <c r="QR354" s="12"/>
      <c r="QS354" s="12"/>
      <c r="QT354" s="12"/>
      <c r="QU354" s="12"/>
      <c r="QV354" s="12"/>
      <c r="QW354" s="12"/>
      <c r="QX354" s="12"/>
      <c r="QY354" s="12"/>
      <c r="QZ354" s="12"/>
      <c r="RA354" s="12"/>
      <c r="RB354" s="12"/>
      <c r="RC354" s="12"/>
      <c r="RD354" s="12"/>
      <c r="RE354" s="12"/>
      <c r="RF354" s="12"/>
      <c r="RG354" s="12"/>
      <c r="RH354" s="12"/>
      <c r="RI354" s="12"/>
      <c r="RJ354" s="12"/>
      <c r="RK354" s="12"/>
      <c r="RL354" s="12"/>
      <c r="RM354" s="12"/>
      <c r="RN354" s="12"/>
      <c r="RO354" s="12"/>
      <c r="RP354" s="12"/>
      <c r="RQ354" s="12"/>
      <c r="RR354" s="12"/>
      <c r="RS354" s="12"/>
      <c r="RT354" s="12"/>
      <c r="RU354" s="12"/>
      <c r="RV354" s="12"/>
      <c r="RW354" s="12"/>
      <c r="RX354" s="12"/>
      <c r="RY354" s="12"/>
      <c r="RZ354" s="12"/>
      <c r="SA354" s="12"/>
      <c r="SB354" s="12"/>
      <c r="SC354" s="12"/>
      <c r="SD354" s="12"/>
      <c r="SE354" s="12"/>
      <c r="SF354" s="12"/>
      <c r="SG354" s="12"/>
      <c r="SH354" s="12"/>
      <c r="SI354" s="12"/>
      <c r="SJ354" s="12"/>
      <c r="SK354" s="12"/>
      <c r="SL354" s="12"/>
      <c r="SM354" s="12"/>
      <c r="SN354" s="12"/>
      <c r="SO354" s="12"/>
      <c r="SP354" s="12"/>
      <c r="SQ354" s="12"/>
      <c r="SR354" s="12"/>
      <c r="SS354" s="12"/>
      <c r="ST354" s="12"/>
      <c r="SU354" s="12"/>
      <c r="SV354" s="12"/>
      <c r="SW354" s="12"/>
      <c r="SX354" s="12"/>
      <c r="SY354" s="12"/>
      <c r="SZ354" s="12"/>
      <c r="TA354" s="12"/>
      <c r="TB354" s="12"/>
      <c r="TC354" s="12"/>
      <c r="TD354" s="12"/>
      <c r="TE354" s="12"/>
      <c r="TF354" s="12"/>
      <c r="TG354" s="12"/>
      <c r="TH354" s="12"/>
      <c r="TI354" s="12"/>
      <c r="TJ354" s="12"/>
      <c r="TK354" s="12"/>
      <c r="TL354" s="12"/>
      <c r="TM354" s="12"/>
      <c r="TN354" s="12"/>
      <c r="TO354" s="12"/>
      <c r="TP354" s="12"/>
      <c r="TQ354" s="12"/>
      <c r="TR354" s="12"/>
      <c r="TS354" s="12"/>
      <c r="TT354" s="12"/>
      <c r="TU354" s="12"/>
      <c r="TV354" s="12"/>
      <c r="TW354" s="12"/>
      <c r="TX354" s="12"/>
      <c r="TY354" s="12"/>
      <c r="TZ354" s="12"/>
      <c r="UA354" s="12"/>
      <c r="UB354" s="12"/>
      <c r="UC354" s="12"/>
      <c r="UD354" s="12"/>
      <c r="UE354" s="12"/>
      <c r="UF354" s="12"/>
      <c r="UG354" s="12"/>
      <c r="UH354" s="12"/>
      <c r="UI354" s="12"/>
      <c r="UJ354" s="12"/>
      <c r="UK354" s="12"/>
      <c r="UL354" s="12"/>
      <c r="UM354" s="12"/>
      <c r="UN354" s="12"/>
      <c r="UO354" s="12"/>
      <c r="UP354" s="12"/>
      <c r="UQ354" s="12"/>
      <c r="UR354" s="12"/>
      <c r="US354" s="12"/>
      <c r="UT354" s="12"/>
      <c r="UU354" s="12"/>
      <c r="UV354" s="12"/>
      <c r="UW354" s="12"/>
      <c r="UX354" s="12"/>
      <c r="UY354" s="12"/>
      <c r="UZ354" s="12"/>
      <c r="VA354" s="12"/>
      <c r="VB354" s="12"/>
      <c r="VC354" s="12"/>
      <c r="VD354" s="12"/>
      <c r="VE354" s="12"/>
      <c r="VF354" s="12"/>
      <c r="VG354" s="12"/>
      <c r="VH354" s="12"/>
      <c r="VI354" s="12"/>
      <c r="VJ354" s="12"/>
      <c r="VK354" s="12"/>
      <c r="VL354" s="12"/>
      <c r="VM354" s="12"/>
      <c r="VN354" s="12"/>
      <c r="VO354" s="12"/>
      <c r="VP354" s="12"/>
      <c r="VQ354" s="12"/>
      <c r="VR354" s="12"/>
      <c r="VS354" s="12"/>
      <c r="VT354" s="12"/>
      <c r="VU354" s="12"/>
      <c r="VV354" s="12"/>
      <c r="VW354" s="12"/>
      <c r="VX354" s="12"/>
      <c r="VY354" s="12"/>
      <c r="VZ354" s="12"/>
      <c r="WA354" s="12"/>
      <c r="WB354" s="12"/>
      <c r="WC354" s="12"/>
      <c r="WD354" s="12"/>
      <c r="WE354" s="12"/>
      <c r="WF354" s="12"/>
      <c r="WG354" s="12"/>
      <c r="WH354" s="12"/>
      <c r="WI354" s="12"/>
      <c r="WJ354" s="12"/>
      <c r="WK354" s="12"/>
      <c r="WL354" s="12"/>
      <c r="WM354" s="12"/>
      <c r="WN354" s="12"/>
      <c r="WO354" s="12"/>
      <c r="WP354" s="12"/>
      <c r="WQ354" s="12"/>
      <c r="WR354" s="12"/>
      <c r="WS354" s="12"/>
      <c r="WT354" s="12"/>
      <c r="WU354" s="12"/>
      <c r="WV354" s="12"/>
      <c r="WW354" s="12"/>
      <c r="WX354" s="12"/>
      <c r="WY354" s="12"/>
      <c r="WZ354" s="12"/>
      <c r="XA354" s="12"/>
      <c r="XB354" s="12"/>
      <c r="XC354" s="12"/>
      <c r="XD354" s="12"/>
      <c r="XE354" s="12"/>
      <c r="XF354" s="12"/>
      <c r="XG354" s="12"/>
      <c r="XH354" s="12"/>
      <c r="XI354" s="12"/>
      <c r="XJ354" s="12"/>
      <c r="XK354" s="12"/>
      <c r="XL354" s="12"/>
      <c r="XM354" s="12"/>
      <c r="XN354" s="12"/>
      <c r="XO354" s="12"/>
      <c r="XP354" s="12"/>
      <c r="XQ354" s="12"/>
      <c r="XR354" s="12"/>
      <c r="XS354" s="12"/>
      <c r="XT354" s="12"/>
      <c r="XU354" s="12"/>
      <c r="XV354" s="12"/>
      <c r="XW354" s="12"/>
      <c r="XX354" s="12"/>
      <c r="XY354" s="12"/>
      <c r="XZ354" s="12"/>
      <c r="YA354" s="12"/>
      <c r="YB354" s="12"/>
      <c r="YC354" s="12"/>
      <c r="YD354" s="12"/>
      <c r="YE354" s="12"/>
      <c r="YF354" s="12"/>
      <c r="YG354" s="12"/>
      <c r="YH354" s="12"/>
      <c r="YI354" s="12"/>
      <c r="YJ354" s="12"/>
      <c r="YK354" s="12"/>
      <c r="YL354" s="12"/>
      <c r="YM354" s="12"/>
      <c r="YN354" s="12"/>
      <c r="YO354" s="12"/>
      <c r="YP354" s="12"/>
      <c r="YQ354" s="12"/>
      <c r="YR354" s="12"/>
      <c r="YS354" s="12"/>
      <c r="YT354" s="12"/>
      <c r="YU354" s="12"/>
      <c r="YV354" s="12"/>
      <c r="YW354" s="12"/>
      <c r="YX354" s="12"/>
      <c r="YY354" s="12"/>
      <c r="YZ354" s="12"/>
      <c r="ZA354" s="12"/>
      <c r="ZB354" s="12"/>
      <c r="ZC354" s="12"/>
      <c r="ZD354" s="12"/>
      <c r="ZE354" s="12"/>
      <c r="ZF354" s="12"/>
      <c r="ZG354" s="12"/>
      <c r="ZH354" s="12"/>
      <c r="ZI354" s="12"/>
      <c r="ZJ354" s="12"/>
      <c r="ZK354" s="12"/>
      <c r="ZL354" s="12"/>
      <c r="ZM354" s="12"/>
      <c r="ZN354" s="12"/>
      <c r="ZO354" s="12"/>
      <c r="ZP354" s="12"/>
      <c r="ZQ354" s="12"/>
      <c r="ZR354" s="12"/>
      <c r="ZS354" s="12"/>
      <c r="ZT354" s="12"/>
      <c r="ZU354" s="12"/>
      <c r="ZV354" s="12"/>
      <c r="ZW354" s="12"/>
      <c r="ZX354" s="12"/>
      <c r="ZY354" s="12"/>
      <c r="ZZ354" s="12"/>
      <c r="AAA354" s="12"/>
      <c r="AAB354" s="12"/>
      <c r="AAC354" s="12"/>
      <c r="AAD354" s="12"/>
      <c r="AAE354" s="12"/>
      <c r="AAF354" s="12"/>
      <c r="AAG354" s="12"/>
      <c r="AAH354" s="12"/>
      <c r="AAI354" s="12"/>
      <c r="AAJ354" s="12"/>
      <c r="AAK354" s="12"/>
      <c r="AAL354" s="12"/>
      <c r="AAM354" s="12"/>
      <c r="AAN354" s="12"/>
      <c r="AAO354" s="12"/>
      <c r="AAP354" s="12"/>
      <c r="AAQ354" s="12"/>
      <c r="AAR354" s="12"/>
      <c r="AAS354" s="12"/>
      <c r="AAT354" s="12"/>
      <c r="AAU354" s="12"/>
      <c r="AAV354" s="12"/>
      <c r="AAW354" s="12"/>
      <c r="AAX354" s="12"/>
      <c r="AAY354" s="12"/>
      <c r="AAZ354" s="12"/>
      <c r="ABA354" s="12"/>
      <c r="ABB354" s="12"/>
      <c r="ABC354" s="12"/>
      <c r="ABD354" s="12"/>
      <c r="ABE354" s="12"/>
      <c r="ABF354" s="12"/>
      <c r="ABG354" s="12"/>
      <c r="ABH354" s="12"/>
      <c r="ABI354" s="12"/>
      <c r="ABJ354" s="12"/>
      <c r="ABK354" s="12"/>
      <c r="ABL354" s="12"/>
      <c r="ABM354" s="12"/>
      <c r="ABN354" s="12"/>
      <c r="ABO354" s="12"/>
      <c r="ABP354" s="12"/>
      <c r="ABQ354" s="12"/>
      <c r="ABR354" s="12"/>
      <c r="ABS354" s="12"/>
      <c r="ABT354" s="12"/>
      <c r="ABU354" s="12"/>
      <c r="ABV354" s="12"/>
      <c r="ABW354" s="12"/>
      <c r="ABX354" s="12"/>
      <c r="ABY354" s="12"/>
      <c r="ABZ354" s="12"/>
      <c r="ACA354" s="12"/>
      <c r="ACB354" s="12"/>
      <c r="ACC354" s="12"/>
      <c r="ACD354" s="12"/>
      <c r="ACE354" s="12"/>
      <c r="ACF354" s="12"/>
      <c r="ACG354" s="12"/>
      <c r="ACH354" s="12"/>
      <c r="ACI354" s="12"/>
      <c r="ACJ354" s="12"/>
      <c r="ACK354" s="12"/>
      <c r="ACL354" s="12"/>
      <c r="ACM354" s="12"/>
      <c r="ACN354" s="12"/>
      <c r="ACO354" s="12"/>
      <c r="ACP354" s="12"/>
      <c r="ACQ354" s="12"/>
      <c r="ACR354" s="12"/>
      <c r="ACS354" s="12"/>
      <c r="ACT354" s="12"/>
      <c r="ACU354" s="12"/>
      <c r="ACV354" s="12"/>
      <c r="ACW354" s="12"/>
      <c r="ACX354" s="12"/>
      <c r="ACY354" s="12"/>
      <c r="ACZ354" s="12"/>
      <c r="ADA354" s="12"/>
    </row>
    <row r="355" spans="1:781" s="12" customFormat="1" ht="48" x14ac:dyDescent="0.3">
      <c r="A355" s="64">
        <v>3</v>
      </c>
      <c r="B355" s="44" t="s">
        <v>992</v>
      </c>
      <c r="C355" s="45" t="s">
        <v>55</v>
      </c>
      <c r="D355" s="46" t="s">
        <v>212</v>
      </c>
      <c r="E355" s="46" t="s">
        <v>230</v>
      </c>
      <c r="F355" s="46">
        <v>26</v>
      </c>
      <c r="G355" s="97">
        <v>985000</v>
      </c>
      <c r="H355" s="46">
        <v>1</v>
      </c>
      <c r="I355" s="46" t="s">
        <v>46</v>
      </c>
      <c r="J355" s="46" t="s">
        <v>394</v>
      </c>
      <c r="K355" s="48">
        <v>1965</v>
      </c>
      <c r="L355" s="113">
        <v>23829</v>
      </c>
      <c r="M355" s="50"/>
      <c r="N355" s="51"/>
      <c r="O355" s="51"/>
      <c r="P355" s="52" t="s">
        <v>601</v>
      </c>
      <c r="Q355" s="53" t="s">
        <v>993</v>
      </c>
      <c r="R355" s="54" t="s">
        <v>495</v>
      </c>
      <c r="S355" s="55" t="str">
        <f t="shared" si="80"/>
        <v>Cu</v>
      </c>
      <c r="T355" s="56">
        <v>580</v>
      </c>
      <c r="U355" s="56">
        <v>1.1000000000000001</v>
      </c>
      <c r="V355" s="56"/>
      <c r="W355" s="56">
        <v>1.1000000000000001</v>
      </c>
      <c r="X355" s="56" t="s">
        <v>994</v>
      </c>
      <c r="Y355" s="56">
        <v>22</v>
      </c>
      <c r="Z355" s="56" t="s">
        <v>328</v>
      </c>
      <c r="AB355" s="57">
        <f t="shared" si="73"/>
        <v>0</v>
      </c>
      <c r="AC355" s="57">
        <f t="shared" si="74"/>
        <v>0</v>
      </c>
      <c r="AD355" s="57">
        <f t="shared" si="75"/>
        <v>0</v>
      </c>
      <c r="AE355" s="57">
        <f t="shared" si="81"/>
        <v>0</v>
      </c>
      <c r="AF355" s="58"/>
      <c r="AG355" s="58">
        <f t="shared" si="77"/>
        <v>0</v>
      </c>
      <c r="AH355" s="58">
        <f t="shared" si="78"/>
        <v>0</v>
      </c>
      <c r="AI355" s="58">
        <f t="shared" si="79"/>
        <v>0</v>
      </c>
    </row>
    <row r="356" spans="1:781" s="99" customFormat="1" ht="48" x14ac:dyDescent="0.3">
      <c r="A356" s="64">
        <v>3</v>
      </c>
      <c r="B356" s="44" t="s">
        <v>995</v>
      </c>
      <c r="C356" s="45" t="s">
        <v>55</v>
      </c>
      <c r="D356" s="46" t="s">
        <v>212</v>
      </c>
      <c r="E356" s="46" t="s">
        <v>230</v>
      </c>
      <c r="F356" s="46">
        <v>15</v>
      </c>
      <c r="G356" s="97">
        <v>100000</v>
      </c>
      <c r="H356" s="46">
        <v>1</v>
      </c>
      <c r="I356" s="46" t="s">
        <v>41</v>
      </c>
      <c r="J356" s="46" t="s">
        <v>394</v>
      </c>
      <c r="K356" s="48">
        <v>1965</v>
      </c>
      <c r="L356" s="49">
        <v>23829</v>
      </c>
      <c r="M356" s="50">
        <v>35000</v>
      </c>
      <c r="N356" s="51">
        <v>5</v>
      </c>
      <c r="O356" s="51"/>
      <c r="P356" s="52" t="s">
        <v>996</v>
      </c>
      <c r="Q356" s="145" t="s">
        <v>997</v>
      </c>
      <c r="R356" s="54"/>
      <c r="S356" s="55" t="str">
        <f t="shared" si="80"/>
        <v>Cu</v>
      </c>
      <c r="T356" s="56"/>
      <c r="U356" s="56"/>
      <c r="V356" s="56"/>
      <c r="W356" s="56"/>
      <c r="X356" s="56"/>
      <c r="Y356" s="56"/>
      <c r="Z356" s="56"/>
      <c r="AA356" s="12"/>
      <c r="AB356" s="57">
        <f t="shared" si="73"/>
        <v>1.8453560034439615E-2</v>
      </c>
      <c r="AC356" s="57">
        <f t="shared" si="74"/>
        <v>0.12820512820512819</v>
      </c>
      <c r="AD356" s="57">
        <f t="shared" si="75"/>
        <v>0</v>
      </c>
      <c r="AE356" s="57">
        <f t="shared" si="81"/>
        <v>0.14665868823956782</v>
      </c>
      <c r="AF356" s="58"/>
      <c r="AG356" s="58">
        <f t="shared" si="77"/>
        <v>0</v>
      </c>
      <c r="AH356" s="58">
        <f t="shared" si="78"/>
        <v>0</v>
      </c>
      <c r="AI356" s="58">
        <f t="shared" si="79"/>
        <v>0.14665868823956782</v>
      </c>
      <c r="AK356" s="146"/>
      <c r="AL356" s="146"/>
      <c r="AM356" s="146"/>
      <c r="AN356" s="146"/>
      <c r="AO356" s="146"/>
      <c r="AP356" s="146"/>
      <c r="AQ356" s="146"/>
      <c r="AR356" s="146"/>
      <c r="AS356" s="146"/>
      <c r="AT356" s="146"/>
      <c r="AU356" s="146"/>
      <c r="AV356" s="146"/>
      <c r="AW356" s="146"/>
      <c r="AX356" s="146"/>
      <c r="AY356" s="146"/>
      <c r="AZ356" s="146"/>
      <c r="BA356" s="146"/>
      <c r="BB356" s="146"/>
      <c r="BC356" s="146"/>
      <c r="BD356" s="146"/>
      <c r="BE356" s="146"/>
      <c r="BF356" s="146"/>
      <c r="BG356" s="146"/>
      <c r="BH356" s="146"/>
      <c r="BI356" s="146"/>
      <c r="BJ356" s="146"/>
      <c r="BK356" s="146"/>
      <c r="BL356" s="146"/>
      <c r="BM356" s="146"/>
      <c r="BN356" s="146"/>
      <c r="BO356" s="146"/>
      <c r="BP356" s="146"/>
      <c r="BQ356" s="146"/>
      <c r="BR356" s="146"/>
      <c r="BS356" s="146"/>
      <c r="BT356" s="146"/>
      <c r="BU356" s="146"/>
      <c r="BV356" s="146"/>
      <c r="BW356" s="146"/>
      <c r="BX356" s="146"/>
      <c r="BY356" s="146"/>
      <c r="BZ356" s="146"/>
      <c r="CA356" s="146"/>
      <c r="CB356" s="146"/>
      <c r="CC356" s="146"/>
      <c r="CD356" s="146"/>
      <c r="CE356" s="146"/>
      <c r="CF356" s="146"/>
      <c r="CG356" s="146"/>
      <c r="CH356" s="146"/>
      <c r="CI356" s="146"/>
      <c r="CJ356" s="146"/>
      <c r="CK356" s="146"/>
      <c r="CL356" s="146"/>
      <c r="CM356" s="146"/>
      <c r="CN356" s="146"/>
      <c r="CO356" s="146"/>
      <c r="CP356" s="146"/>
      <c r="CQ356" s="146"/>
      <c r="CR356" s="146"/>
      <c r="CS356" s="146"/>
      <c r="CT356" s="146"/>
      <c r="CU356" s="146"/>
      <c r="CV356" s="146"/>
      <c r="CW356" s="146"/>
      <c r="CX356" s="146"/>
      <c r="CY356" s="146"/>
      <c r="CZ356" s="146"/>
      <c r="DA356" s="146"/>
      <c r="DB356" s="146"/>
      <c r="DC356" s="146"/>
      <c r="DD356" s="146"/>
      <c r="DE356" s="146"/>
      <c r="DF356" s="146"/>
      <c r="DG356" s="146"/>
      <c r="DH356" s="146"/>
      <c r="DI356" s="146"/>
      <c r="DJ356" s="146"/>
      <c r="DK356" s="146"/>
      <c r="DL356" s="146"/>
      <c r="DM356" s="146"/>
      <c r="DN356" s="146"/>
      <c r="DO356" s="146"/>
      <c r="DP356" s="146"/>
      <c r="DQ356" s="146"/>
      <c r="DR356" s="146"/>
      <c r="DS356" s="146"/>
      <c r="DT356" s="146"/>
      <c r="DU356" s="146"/>
      <c r="DV356" s="146"/>
      <c r="DW356" s="146"/>
      <c r="DX356" s="146"/>
      <c r="DY356" s="146"/>
      <c r="DZ356" s="146"/>
      <c r="EA356" s="146"/>
      <c r="EB356" s="146"/>
      <c r="EC356" s="146"/>
      <c r="ED356" s="146"/>
      <c r="EE356" s="146"/>
      <c r="EF356" s="146"/>
      <c r="EG356" s="146"/>
      <c r="EH356" s="146"/>
      <c r="EI356" s="146"/>
      <c r="EJ356" s="146"/>
      <c r="EK356" s="146"/>
      <c r="EL356" s="146"/>
      <c r="EM356" s="146"/>
      <c r="EN356" s="146"/>
      <c r="EO356" s="146"/>
      <c r="EP356" s="146"/>
      <c r="EQ356" s="146"/>
      <c r="ER356" s="146"/>
      <c r="ES356" s="146"/>
      <c r="ET356" s="146"/>
      <c r="EU356" s="146"/>
      <c r="EV356" s="146"/>
      <c r="EW356" s="146"/>
      <c r="EX356" s="146"/>
      <c r="EY356" s="146"/>
      <c r="EZ356" s="146"/>
      <c r="FA356" s="146"/>
      <c r="FB356" s="146"/>
      <c r="FC356" s="146"/>
      <c r="FD356" s="146"/>
      <c r="FE356" s="146"/>
      <c r="FF356" s="146"/>
      <c r="FG356" s="146"/>
      <c r="FH356" s="146"/>
      <c r="FI356" s="146"/>
      <c r="FJ356" s="146"/>
      <c r="FK356" s="146"/>
      <c r="FL356" s="146"/>
      <c r="FM356" s="146"/>
      <c r="FN356" s="146"/>
      <c r="FO356" s="146"/>
      <c r="FP356" s="146"/>
      <c r="FQ356" s="146"/>
      <c r="FR356" s="146"/>
      <c r="FS356" s="146"/>
      <c r="FT356" s="146"/>
      <c r="FU356" s="146"/>
      <c r="FV356" s="146"/>
      <c r="FW356" s="146"/>
      <c r="FX356" s="146"/>
      <c r="FY356" s="146"/>
      <c r="FZ356" s="146"/>
      <c r="GA356" s="146"/>
      <c r="GB356" s="146"/>
      <c r="GC356" s="146"/>
      <c r="GD356" s="146"/>
      <c r="GE356" s="146"/>
      <c r="GF356" s="146"/>
      <c r="GG356" s="146"/>
      <c r="GH356" s="146"/>
      <c r="GI356" s="146"/>
      <c r="GJ356" s="146"/>
      <c r="GK356" s="146"/>
      <c r="GL356" s="146"/>
      <c r="GM356" s="146"/>
      <c r="GN356" s="146"/>
      <c r="GO356" s="146"/>
      <c r="GP356" s="146"/>
      <c r="GQ356" s="146"/>
      <c r="GR356" s="146"/>
      <c r="GS356" s="146"/>
      <c r="GT356" s="146"/>
      <c r="GU356" s="146"/>
      <c r="GV356" s="146"/>
      <c r="GW356" s="146"/>
      <c r="GX356" s="146"/>
      <c r="GY356" s="146"/>
      <c r="GZ356" s="146"/>
      <c r="HA356" s="146"/>
      <c r="HB356" s="146"/>
      <c r="HC356" s="146"/>
      <c r="HD356" s="146"/>
      <c r="HE356" s="146"/>
      <c r="HF356" s="146"/>
      <c r="HG356" s="146"/>
      <c r="HH356" s="146"/>
      <c r="HI356" s="146"/>
      <c r="HJ356" s="146"/>
      <c r="HK356" s="146"/>
      <c r="HL356" s="146"/>
      <c r="HM356" s="146"/>
      <c r="HN356" s="146"/>
      <c r="HO356" s="146"/>
      <c r="HP356" s="146"/>
      <c r="HQ356" s="146"/>
      <c r="HR356" s="146"/>
      <c r="HS356" s="146"/>
      <c r="HT356" s="146"/>
      <c r="HU356" s="146"/>
      <c r="HV356" s="146"/>
      <c r="HW356" s="146"/>
      <c r="HX356" s="146"/>
      <c r="HY356" s="146"/>
      <c r="HZ356" s="146"/>
      <c r="IA356" s="146"/>
      <c r="IB356" s="146"/>
      <c r="IC356" s="146"/>
      <c r="ID356" s="146"/>
      <c r="IE356" s="146"/>
      <c r="IF356" s="146"/>
      <c r="IG356" s="146"/>
      <c r="IH356" s="146"/>
      <c r="II356" s="146"/>
      <c r="IJ356" s="146"/>
      <c r="IK356" s="146"/>
      <c r="IL356" s="146"/>
      <c r="IM356" s="146"/>
      <c r="IN356" s="146"/>
      <c r="IO356" s="146"/>
      <c r="IP356" s="146"/>
      <c r="IQ356" s="146"/>
      <c r="IR356" s="146"/>
      <c r="IS356" s="146"/>
      <c r="IT356" s="146"/>
      <c r="IU356" s="146"/>
      <c r="IV356" s="146"/>
      <c r="IW356" s="146"/>
      <c r="IX356" s="146"/>
      <c r="IY356" s="146"/>
      <c r="IZ356" s="146"/>
      <c r="JA356" s="146"/>
      <c r="JB356" s="146"/>
      <c r="JC356" s="146"/>
      <c r="JD356" s="146"/>
      <c r="JE356" s="146"/>
      <c r="JF356" s="146"/>
      <c r="JG356" s="146"/>
      <c r="JH356" s="146"/>
      <c r="JI356" s="146"/>
      <c r="JJ356" s="146"/>
      <c r="JK356" s="146"/>
      <c r="JL356" s="146"/>
      <c r="JM356" s="146"/>
      <c r="JN356" s="146"/>
      <c r="JO356" s="146"/>
      <c r="JP356" s="146"/>
      <c r="JQ356" s="146"/>
      <c r="JR356" s="146"/>
      <c r="JS356" s="146"/>
      <c r="JT356" s="146"/>
      <c r="JU356" s="146"/>
      <c r="JV356" s="146"/>
      <c r="JW356" s="146"/>
      <c r="JX356" s="146"/>
      <c r="JY356" s="146"/>
      <c r="JZ356" s="146"/>
      <c r="KA356" s="146"/>
      <c r="KB356" s="146"/>
      <c r="KC356" s="146"/>
      <c r="KD356" s="146"/>
      <c r="KE356" s="146"/>
      <c r="KF356" s="146"/>
      <c r="KG356" s="146"/>
      <c r="KH356" s="146"/>
      <c r="KI356" s="146"/>
      <c r="KJ356" s="146"/>
      <c r="KK356" s="146"/>
      <c r="KL356" s="146"/>
      <c r="KM356" s="146"/>
      <c r="KN356" s="146"/>
      <c r="KO356" s="146"/>
      <c r="KP356" s="146"/>
      <c r="KQ356" s="146"/>
      <c r="KR356" s="146"/>
      <c r="KS356" s="146"/>
      <c r="KT356" s="146"/>
      <c r="KU356" s="146"/>
      <c r="KV356" s="146"/>
      <c r="KW356" s="146"/>
      <c r="KX356" s="146"/>
      <c r="KY356" s="146"/>
      <c r="KZ356" s="146"/>
      <c r="LA356" s="146"/>
      <c r="LB356" s="146"/>
      <c r="LC356" s="146"/>
      <c r="LD356" s="146"/>
      <c r="LE356" s="146"/>
      <c r="LF356" s="146"/>
      <c r="LG356" s="146"/>
      <c r="LH356" s="146"/>
      <c r="LI356" s="146"/>
      <c r="LJ356" s="146"/>
      <c r="LK356" s="146"/>
      <c r="LL356" s="146"/>
      <c r="LM356" s="146"/>
      <c r="LN356" s="146"/>
      <c r="LO356" s="146"/>
      <c r="LP356" s="146"/>
      <c r="LQ356" s="146"/>
      <c r="LR356" s="146"/>
      <c r="LS356" s="146"/>
      <c r="LT356" s="146"/>
      <c r="LU356" s="146"/>
      <c r="LV356" s="146"/>
      <c r="LW356" s="146"/>
      <c r="LX356" s="146"/>
      <c r="LY356" s="146"/>
      <c r="LZ356" s="146"/>
      <c r="MA356" s="146"/>
      <c r="MB356" s="146"/>
      <c r="MC356" s="146"/>
      <c r="MD356" s="146"/>
      <c r="ME356" s="146"/>
      <c r="MF356" s="146"/>
      <c r="MG356" s="146"/>
      <c r="MH356" s="146"/>
      <c r="MI356" s="146"/>
      <c r="MJ356" s="146"/>
      <c r="MK356" s="146"/>
      <c r="ML356" s="146"/>
      <c r="MM356" s="146"/>
      <c r="MN356" s="146"/>
      <c r="MO356" s="146"/>
      <c r="MP356" s="146"/>
      <c r="MQ356" s="146"/>
      <c r="MR356" s="146"/>
      <c r="MS356" s="146"/>
      <c r="MT356" s="146"/>
      <c r="MU356" s="146"/>
      <c r="MV356" s="146"/>
      <c r="MW356" s="146"/>
      <c r="MX356" s="146"/>
      <c r="MY356" s="146"/>
      <c r="MZ356" s="146"/>
      <c r="NA356" s="146"/>
      <c r="NB356" s="146"/>
      <c r="NC356" s="146"/>
      <c r="ND356" s="146"/>
      <c r="NE356" s="146"/>
      <c r="NF356" s="146"/>
      <c r="NG356" s="146"/>
      <c r="NH356" s="146"/>
      <c r="NI356" s="146"/>
      <c r="NJ356" s="146"/>
      <c r="NK356" s="146"/>
      <c r="NL356" s="146"/>
      <c r="NM356" s="146"/>
      <c r="NN356" s="146"/>
      <c r="NO356" s="146"/>
      <c r="NP356" s="146"/>
      <c r="NQ356" s="146"/>
      <c r="NR356" s="146"/>
      <c r="NS356" s="146"/>
      <c r="NT356" s="146"/>
      <c r="NU356" s="146"/>
      <c r="NV356" s="146"/>
      <c r="NW356" s="146"/>
      <c r="NX356" s="146"/>
      <c r="NY356" s="146"/>
      <c r="NZ356" s="146"/>
      <c r="OA356" s="146"/>
      <c r="OB356" s="146"/>
      <c r="OC356" s="146"/>
      <c r="OD356" s="146"/>
      <c r="OE356" s="146"/>
      <c r="OF356" s="146"/>
      <c r="OG356" s="146"/>
      <c r="OH356" s="146"/>
      <c r="OI356" s="146"/>
      <c r="OJ356" s="146"/>
      <c r="OK356" s="146"/>
      <c r="OL356" s="146"/>
      <c r="OM356" s="146"/>
      <c r="ON356" s="146"/>
      <c r="OO356" s="146"/>
      <c r="OP356" s="146"/>
      <c r="OQ356" s="146"/>
      <c r="OR356" s="146"/>
      <c r="OS356" s="146"/>
      <c r="OT356" s="146"/>
      <c r="OU356" s="146"/>
      <c r="OV356" s="146"/>
      <c r="OW356" s="146"/>
      <c r="OX356" s="146"/>
      <c r="OY356" s="146"/>
      <c r="OZ356" s="146"/>
      <c r="PA356" s="146"/>
      <c r="PB356" s="146"/>
      <c r="PC356" s="146"/>
      <c r="PD356" s="146"/>
      <c r="PE356" s="146"/>
      <c r="PF356" s="146"/>
      <c r="PG356" s="146"/>
      <c r="PH356" s="146"/>
      <c r="PI356" s="146"/>
      <c r="PJ356" s="146"/>
      <c r="PK356" s="146"/>
      <c r="PL356" s="146"/>
      <c r="PM356" s="146"/>
      <c r="PN356" s="146"/>
      <c r="PO356" s="146"/>
      <c r="PP356" s="146"/>
      <c r="PQ356" s="146"/>
      <c r="PR356" s="146"/>
      <c r="PS356" s="146"/>
      <c r="PT356" s="146"/>
      <c r="PU356" s="146"/>
      <c r="PV356" s="146"/>
      <c r="PW356" s="146"/>
      <c r="PX356" s="146"/>
      <c r="PY356" s="146"/>
      <c r="PZ356" s="146"/>
      <c r="QA356" s="146"/>
      <c r="QB356" s="146"/>
      <c r="QC356" s="146"/>
      <c r="QD356" s="146"/>
      <c r="QE356" s="146"/>
      <c r="QF356" s="146"/>
      <c r="QG356" s="146"/>
      <c r="QH356" s="146"/>
      <c r="QI356" s="146"/>
      <c r="QJ356" s="146"/>
      <c r="QK356" s="146"/>
      <c r="QL356" s="146"/>
      <c r="QM356" s="146"/>
      <c r="QN356" s="146"/>
      <c r="QO356" s="146"/>
      <c r="QP356" s="146"/>
      <c r="QQ356" s="146"/>
      <c r="QR356" s="146"/>
      <c r="QS356" s="146"/>
      <c r="QT356" s="146"/>
      <c r="QU356" s="146"/>
      <c r="QV356" s="146"/>
      <c r="QW356" s="146"/>
      <c r="QX356" s="146"/>
      <c r="QY356" s="146"/>
      <c r="QZ356" s="146"/>
      <c r="RA356" s="146"/>
      <c r="RB356" s="146"/>
      <c r="RC356" s="146"/>
      <c r="RD356" s="146"/>
      <c r="RE356" s="146"/>
      <c r="RF356" s="146"/>
      <c r="RG356" s="146"/>
      <c r="RH356" s="146"/>
      <c r="RI356" s="146"/>
      <c r="RJ356" s="146"/>
      <c r="RK356" s="146"/>
      <c r="RL356" s="146"/>
      <c r="RM356" s="146"/>
      <c r="RN356" s="146"/>
      <c r="RO356" s="146"/>
      <c r="RP356" s="146"/>
      <c r="RQ356" s="146"/>
      <c r="RR356" s="146"/>
      <c r="RS356" s="146"/>
      <c r="RT356" s="146"/>
      <c r="RU356" s="146"/>
      <c r="RV356" s="146"/>
      <c r="RW356" s="146"/>
      <c r="RX356" s="146"/>
      <c r="RY356" s="146"/>
      <c r="RZ356" s="146"/>
      <c r="SA356" s="146"/>
      <c r="SB356" s="146"/>
      <c r="SC356" s="146"/>
      <c r="SD356" s="146"/>
      <c r="SE356" s="146"/>
      <c r="SF356" s="146"/>
      <c r="SG356" s="146"/>
      <c r="SH356" s="146"/>
      <c r="SI356" s="146"/>
      <c r="SJ356" s="146"/>
      <c r="SK356" s="146"/>
      <c r="SL356" s="146"/>
      <c r="SM356" s="146"/>
      <c r="SN356" s="146"/>
      <c r="SO356" s="146"/>
      <c r="SP356" s="146"/>
      <c r="SQ356" s="146"/>
      <c r="SR356" s="146"/>
      <c r="SS356" s="146"/>
      <c r="ST356" s="146"/>
      <c r="SU356" s="146"/>
      <c r="SV356" s="146"/>
      <c r="SW356" s="146"/>
      <c r="SX356" s="146"/>
      <c r="SY356" s="146"/>
      <c r="SZ356" s="146"/>
      <c r="TA356" s="146"/>
      <c r="TB356" s="146"/>
      <c r="TC356" s="146"/>
      <c r="TD356" s="146"/>
      <c r="TE356" s="146"/>
      <c r="TF356" s="146"/>
      <c r="TG356" s="146"/>
      <c r="TH356" s="146"/>
      <c r="TI356" s="146"/>
      <c r="TJ356" s="146"/>
      <c r="TK356" s="146"/>
      <c r="TL356" s="146"/>
      <c r="TM356" s="146"/>
      <c r="TN356" s="146"/>
      <c r="TO356" s="146"/>
      <c r="TP356" s="146"/>
      <c r="TQ356" s="146"/>
      <c r="TR356" s="146"/>
      <c r="TS356" s="146"/>
      <c r="TT356" s="146"/>
      <c r="TU356" s="146"/>
      <c r="TV356" s="146"/>
      <c r="TW356" s="146"/>
      <c r="TX356" s="146"/>
      <c r="TY356" s="146"/>
      <c r="TZ356" s="146"/>
      <c r="UA356" s="146"/>
      <c r="UB356" s="146"/>
      <c r="UC356" s="146"/>
      <c r="UD356" s="146"/>
      <c r="UE356" s="146"/>
      <c r="UF356" s="146"/>
      <c r="UG356" s="146"/>
      <c r="UH356" s="146"/>
      <c r="UI356" s="146"/>
      <c r="UJ356" s="146"/>
      <c r="UK356" s="146"/>
      <c r="UL356" s="146"/>
      <c r="UM356" s="146"/>
      <c r="UN356" s="146"/>
      <c r="UO356" s="146"/>
      <c r="UP356" s="146"/>
      <c r="UQ356" s="146"/>
      <c r="UR356" s="146"/>
      <c r="US356" s="146"/>
      <c r="UT356" s="146"/>
      <c r="UU356" s="146"/>
      <c r="UV356" s="146"/>
      <c r="UW356" s="146"/>
      <c r="UX356" s="146"/>
      <c r="UY356" s="146"/>
      <c r="UZ356" s="146"/>
      <c r="VA356" s="146"/>
      <c r="VB356" s="146"/>
      <c r="VC356" s="146"/>
      <c r="VD356" s="146"/>
      <c r="VE356" s="146"/>
      <c r="VF356" s="146"/>
      <c r="VG356" s="146"/>
      <c r="VH356" s="146"/>
      <c r="VI356" s="146"/>
      <c r="VJ356" s="146"/>
      <c r="VK356" s="146"/>
      <c r="VL356" s="146"/>
      <c r="VM356" s="146"/>
      <c r="VN356" s="146"/>
      <c r="VO356" s="146"/>
      <c r="VP356" s="146"/>
      <c r="VQ356" s="146"/>
      <c r="VR356" s="146"/>
      <c r="VS356" s="146"/>
      <c r="VT356" s="146"/>
      <c r="VU356" s="146"/>
      <c r="VV356" s="146"/>
      <c r="VW356" s="146"/>
      <c r="VX356" s="146"/>
      <c r="VY356" s="146"/>
      <c r="VZ356" s="146"/>
      <c r="WA356" s="146"/>
      <c r="WB356" s="146"/>
      <c r="WC356" s="146"/>
      <c r="WD356" s="146"/>
      <c r="WE356" s="146"/>
      <c r="WF356" s="146"/>
      <c r="WG356" s="146"/>
      <c r="WH356" s="146"/>
      <c r="WI356" s="146"/>
      <c r="WJ356" s="146"/>
      <c r="WK356" s="146"/>
      <c r="WL356" s="146"/>
      <c r="WM356" s="146"/>
      <c r="WN356" s="146"/>
      <c r="WO356" s="146"/>
      <c r="WP356" s="146"/>
      <c r="WQ356" s="146"/>
      <c r="WR356" s="146"/>
      <c r="WS356" s="146"/>
      <c r="WT356" s="146"/>
      <c r="WU356" s="146"/>
      <c r="WV356" s="146"/>
      <c r="WW356" s="146"/>
      <c r="WX356" s="146"/>
      <c r="WY356" s="146"/>
      <c r="WZ356" s="146"/>
      <c r="XA356" s="146"/>
      <c r="XB356" s="146"/>
      <c r="XC356" s="146"/>
      <c r="XD356" s="146"/>
      <c r="XE356" s="146"/>
      <c r="XF356" s="146"/>
      <c r="XG356" s="146"/>
      <c r="XH356" s="146"/>
      <c r="XI356" s="146"/>
      <c r="XJ356" s="146"/>
      <c r="XK356" s="146"/>
      <c r="XL356" s="146"/>
      <c r="XM356" s="146"/>
      <c r="XN356" s="146"/>
      <c r="XO356" s="146"/>
      <c r="XP356" s="146"/>
      <c r="XQ356" s="146"/>
      <c r="XR356" s="146"/>
      <c r="XS356" s="146"/>
      <c r="XT356" s="146"/>
      <c r="XU356" s="146"/>
      <c r="XV356" s="146"/>
      <c r="XW356" s="146"/>
      <c r="XX356" s="146"/>
      <c r="XY356" s="146"/>
      <c r="XZ356" s="146"/>
      <c r="YA356" s="146"/>
      <c r="YB356" s="146"/>
      <c r="YC356" s="146"/>
      <c r="YD356" s="146"/>
      <c r="YE356" s="146"/>
      <c r="YF356" s="146"/>
      <c r="YG356" s="146"/>
      <c r="YH356" s="146"/>
      <c r="YI356" s="146"/>
      <c r="YJ356" s="146"/>
      <c r="YK356" s="146"/>
      <c r="YL356" s="146"/>
      <c r="YM356" s="146"/>
      <c r="YN356" s="146"/>
      <c r="YO356" s="146"/>
      <c r="YP356" s="146"/>
      <c r="YQ356" s="146"/>
      <c r="YR356" s="146"/>
      <c r="YS356" s="146"/>
      <c r="YT356" s="146"/>
      <c r="YU356" s="146"/>
      <c r="YV356" s="146"/>
      <c r="YW356" s="146"/>
      <c r="YX356" s="146"/>
      <c r="YY356" s="146"/>
      <c r="YZ356" s="146"/>
      <c r="ZA356" s="146"/>
      <c r="ZB356" s="146"/>
      <c r="ZC356" s="146"/>
      <c r="ZD356" s="146"/>
      <c r="ZE356" s="146"/>
      <c r="ZF356" s="146"/>
      <c r="ZG356" s="146"/>
      <c r="ZH356" s="146"/>
      <c r="ZI356" s="146"/>
      <c r="ZJ356" s="146"/>
      <c r="ZK356" s="146"/>
      <c r="ZL356" s="146"/>
      <c r="ZM356" s="146"/>
      <c r="ZN356" s="146"/>
      <c r="ZO356" s="146"/>
      <c r="ZP356" s="146"/>
      <c r="ZQ356" s="146"/>
      <c r="ZR356" s="146"/>
      <c r="ZS356" s="146"/>
      <c r="ZT356" s="146"/>
      <c r="ZU356" s="146"/>
      <c r="ZV356" s="146"/>
      <c r="ZW356" s="146"/>
      <c r="ZX356" s="146"/>
      <c r="ZY356" s="146"/>
      <c r="ZZ356" s="146"/>
      <c r="AAA356" s="146"/>
      <c r="AAB356" s="146"/>
      <c r="AAC356" s="146"/>
      <c r="AAD356" s="146"/>
      <c r="AAE356" s="146"/>
      <c r="AAF356" s="146"/>
      <c r="AAG356" s="146"/>
      <c r="AAH356" s="146"/>
      <c r="AAI356" s="146"/>
      <c r="AAJ356" s="146"/>
      <c r="AAK356" s="146"/>
      <c r="AAL356" s="146"/>
      <c r="AAM356" s="146"/>
      <c r="AAN356" s="146"/>
      <c r="AAO356" s="146"/>
      <c r="AAP356" s="146"/>
      <c r="AAQ356" s="146"/>
      <c r="AAR356" s="146"/>
      <c r="AAS356" s="146"/>
      <c r="AAT356" s="146"/>
      <c r="AAU356" s="146"/>
      <c r="AAV356" s="146"/>
      <c r="AAW356" s="146"/>
      <c r="AAX356" s="146"/>
      <c r="AAY356" s="146"/>
      <c r="AAZ356" s="146"/>
      <c r="ABA356" s="146"/>
      <c r="ABB356" s="146"/>
      <c r="ABC356" s="146"/>
      <c r="ABD356" s="146"/>
      <c r="ABE356" s="146"/>
      <c r="ABF356" s="146"/>
      <c r="ABG356" s="146"/>
      <c r="ABH356" s="146"/>
      <c r="ABI356" s="146"/>
      <c r="ABJ356" s="146"/>
      <c r="ABK356" s="146"/>
      <c r="ABL356" s="146"/>
      <c r="ABM356" s="146"/>
      <c r="ABN356" s="146"/>
      <c r="ABO356" s="146"/>
      <c r="ABP356" s="146"/>
      <c r="ABQ356" s="146"/>
      <c r="ABR356" s="146"/>
      <c r="ABS356" s="146"/>
      <c r="ABT356" s="146"/>
      <c r="ABU356" s="146"/>
      <c r="ABV356" s="146"/>
      <c r="ABW356" s="146"/>
      <c r="ABX356" s="146"/>
      <c r="ABY356" s="146"/>
      <c r="ABZ356" s="146"/>
      <c r="ACA356" s="146"/>
      <c r="ACB356" s="146"/>
      <c r="ACC356" s="146"/>
      <c r="ACD356" s="146"/>
      <c r="ACE356" s="146"/>
      <c r="ACF356" s="146"/>
      <c r="ACG356" s="146"/>
      <c r="ACH356" s="146"/>
      <c r="ACI356" s="146"/>
      <c r="ACJ356" s="146"/>
      <c r="ACK356" s="146"/>
      <c r="ACL356" s="146"/>
      <c r="ACM356" s="146"/>
      <c r="ACN356" s="146"/>
      <c r="ACO356" s="146"/>
      <c r="ACP356" s="146"/>
      <c r="ACQ356" s="146"/>
      <c r="ACR356" s="146"/>
      <c r="ACS356" s="146"/>
      <c r="ACT356" s="146"/>
      <c r="ACU356" s="146"/>
      <c r="ACV356" s="146"/>
      <c r="ACW356" s="146"/>
      <c r="ACX356" s="146"/>
      <c r="ACY356" s="146"/>
      <c r="ACZ356" s="146"/>
      <c r="ADA356" s="146"/>
    </row>
    <row r="357" spans="1:781" s="99" customFormat="1" ht="24" x14ac:dyDescent="0.3">
      <c r="A357" s="64">
        <v>3</v>
      </c>
      <c r="B357" s="44" t="s">
        <v>998</v>
      </c>
      <c r="C357" s="45" t="s">
        <v>55</v>
      </c>
      <c r="D357" s="46" t="s">
        <v>212</v>
      </c>
      <c r="E357" s="46"/>
      <c r="F357" s="46">
        <v>15</v>
      </c>
      <c r="G357" s="97">
        <v>43000</v>
      </c>
      <c r="H357" s="46">
        <v>1</v>
      </c>
      <c r="I357" s="46" t="s">
        <v>41</v>
      </c>
      <c r="J357" s="46" t="s">
        <v>394</v>
      </c>
      <c r="K357" s="48">
        <v>1965</v>
      </c>
      <c r="L357" s="49">
        <v>23829</v>
      </c>
      <c r="M357" s="50">
        <v>21000</v>
      </c>
      <c r="N357" s="51">
        <v>5</v>
      </c>
      <c r="O357" s="51"/>
      <c r="P357" s="52" t="s">
        <v>585</v>
      </c>
      <c r="Q357" s="145" t="s">
        <v>999</v>
      </c>
      <c r="R357" s="54"/>
      <c r="S357" s="55" t="str">
        <f t="shared" si="80"/>
        <v>Cu</v>
      </c>
      <c r="T357" s="56"/>
      <c r="U357" s="56"/>
      <c r="V357" s="56"/>
      <c r="W357" s="56"/>
      <c r="X357" s="56"/>
      <c r="Y357" s="56"/>
      <c r="Z357" s="56"/>
      <c r="AA357" s="12"/>
      <c r="AB357" s="57">
        <f t="shared" si="73"/>
        <v>1.1072136020663769E-2</v>
      </c>
      <c r="AC357" s="57">
        <f t="shared" si="74"/>
        <v>0.12820512820512819</v>
      </c>
      <c r="AD357" s="57">
        <f t="shared" si="75"/>
        <v>0</v>
      </c>
      <c r="AE357" s="57">
        <f t="shared" si="81"/>
        <v>0.13927726422579195</v>
      </c>
      <c r="AF357" s="58"/>
      <c r="AG357" s="58">
        <f t="shared" si="77"/>
        <v>0</v>
      </c>
      <c r="AH357" s="58">
        <f t="shared" si="78"/>
        <v>0</v>
      </c>
      <c r="AI357" s="58">
        <f t="shared" si="79"/>
        <v>0.13927726422579195</v>
      </c>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c r="CV357" s="12"/>
      <c r="CW357" s="12"/>
      <c r="CX357" s="12"/>
      <c r="CY357" s="12"/>
      <c r="CZ357" s="12"/>
      <c r="DA357" s="12"/>
      <c r="DB357" s="12"/>
      <c r="DC357" s="12"/>
      <c r="DD357" s="12"/>
      <c r="DE357" s="12"/>
      <c r="DF357" s="12"/>
      <c r="DG357" s="12"/>
      <c r="DH357" s="12"/>
      <c r="DI357" s="12"/>
      <c r="DJ357" s="12"/>
      <c r="DK357" s="12"/>
      <c r="DL357" s="12"/>
      <c r="DM357" s="12"/>
      <c r="DN357" s="12"/>
      <c r="DO357" s="12"/>
      <c r="DP357" s="12"/>
      <c r="DQ357" s="12"/>
      <c r="DR357" s="12"/>
      <c r="DS357" s="12"/>
      <c r="DT357" s="12"/>
      <c r="DU357" s="12"/>
      <c r="DV357" s="12"/>
      <c r="DW357" s="12"/>
      <c r="DX357" s="12"/>
      <c r="DY357" s="12"/>
      <c r="DZ357" s="12"/>
      <c r="EA357" s="12"/>
      <c r="EB357" s="12"/>
      <c r="EC357" s="12"/>
      <c r="ED357" s="12"/>
      <c r="EE357" s="12"/>
      <c r="EF357" s="12"/>
      <c r="EG357" s="12"/>
      <c r="EH357" s="12"/>
      <c r="EI357" s="12"/>
      <c r="EJ357" s="12"/>
      <c r="EK357" s="12"/>
      <c r="EL357" s="12"/>
      <c r="EM357" s="12"/>
      <c r="EN357" s="12"/>
      <c r="EO357" s="12"/>
      <c r="EP357" s="12"/>
      <c r="EQ357" s="12"/>
      <c r="ER357" s="12"/>
      <c r="ES357" s="12"/>
      <c r="ET357" s="12"/>
      <c r="EU357" s="12"/>
      <c r="EV357" s="12"/>
      <c r="EW357" s="12"/>
      <c r="EX357" s="12"/>
      <c r="EY357" s="12"/>
      <c r="EZ357" s="12"/>
      <c r="FA357" s="12"/>
      <c r="FB357" s="12"/>
      <c r="FC357" s="12"/>
      <c r="FD357" s="12"/>
      <c r="FE357" s="12"/>
      <c r="FF357" s="12"/>
      <c r="FG357" s="12"/>
      <c r="FH357" s="12"/>
      <c r="FI357" s="12"/>
      <c r="FJ357" s="12"/>
      <c r="FK357" s="12"/>
      <c r="FL357" s="12"/>
      <c r="FM357" s="12"/>
      <c r="FN357" s="12"/>
      <c r="FO357" s="12"/>
      <c r="FP357" s="12"/>
      <c r="FQ357" s="12"/>
      <c r="FR357" s="12"/>
      <c r="FS357" s="12"/>
      <c r="FT357" s="12"/>
      <c r="FU357" s="12"/>
      <c r="FV357" s="12"/>
      <c r="FW357" s="12"/>
      <c r="FX357" s="12"/>
      <c r="FY357" s="12"/>
      <c r="FZ357" s="12"/>
      <c r="GA357" s="12"/>
      <c r="GB357" s="12"/>
      <c r="GC357" s="12"/>
      <c r="GD357" s="12"/>
      <c r="GE357" s="12"/>
      <c r="GF357" s="12"/>
      <c r="GG357" s="12"/>
      <c r="GH357" s="12"/>
      <c r="GI357" s="12"/>
      <c r="GJ357" s="12"/>
      <c r="GK357" s="12"/>
      <c r="GL357" s="12"/>
      <c r="GM357" s="12"/>
      <c r="GN357" s="12"/>
      <c r="GO357" s="12"/>
      <c r="GP357" s="12"/>
      <c r="GQ357" s="12"/>
      <c r="GR357" s="12"/>
      <c r="GS357" s="12"/>
      <c r="GT357" s="12"/>
      <c r="GU357" s="12"/>
      <c r="GV357" s="12"/>
      <c r="GW357" s="12"/>
      <c r="GX357" s="12"/>
      <c r="GY357" s="12"/>
      <c r="GZ357" s="12"/>
      <c r="HA357" s="12"/>
      <c r="HB357" s="12"/>
      <c r="HC357" s="12"/>
      <c r="HD357" s="12"/>
      <c r="HE357" s="12"/>
      <c r="HF357" s="12"/>
      <c r="HG357" s="12"/>
      <c r="HH357" s="12"/>
      <c r="HI357" s="12"/>
      <c r="HJ357" s="12"/>
      <c r="HK357" s="12"/>
      <c r="HL357" s="12"/>
      <c r="HM357" s="12"/>
      <c r="HN357" s="12"/>
      <c r="HO357" s="12"/>
      <c r="HP357" s="12"/>
      <c r="HQ357" s="12"/>
      <c r="HR357" s="12"/>
      <c r="HS357" s="12"/>
      <c r="HT357" s="12"/>
      <c r="HU357" s="12"/>
      <c r="HV357" s="12"/>
      <c r="HW357" s="12"/>
      <c r="HX357" s="12"/>
      <c r="HY357" s="12"/>
      <c r="HZ357" s="12"/>
      <c r="IA357" s="12"/>
      <c r="IB357" s="12"/>
      <c r="IC357" s="12"/>
      <c r="ID357" s="12"/>
      <c r="IE357" s="12"/>
      <c r="IF357" s="12"/>
      <c r="IG357" s="12"/>
      <c r="IH357" s="12"/>
      <c r="II357" s="12"/>
      <c r="IJ357" s="12"/>
      <c r="IK357" s="12"/>
      <c r="IL357" s="12"/>
      <c r="IM357" s="12"/>
      <c r="IN357" s="12"/>
      <c r="IO357" s="12"/>
      <c r="IP357" s="12"/>
      <c r="IQ357" s="12"/>
      <c r="IR357" s="12"/>
      <c r="IS357" s="12"/>
      <c r="IT357" s="12"/>
      <c r="IU357" s="12"/>
      <c r="IV357" s="12"/>
      <c r="IW357" s="12"/>
      <c r="IX357" s="12"/>
      <c r="IY357" s="12"/>
      <c r="IZ357" s="12"/>
      <c r="JA357" s="12"/>
      <c r="JB357" s="12"/>
      <c r="JC357" s="12"/>
      <c r="JD357" s="12"/>
      <c r="JE357" s="12"/>
      <c r="JF357" s="12"/>
      <c r="JG357" s="12"/>
      <c r="JH357" s="12"/>
      <c r="JI357" s="12"/>
      <c r="JJ357" s="12"/>
      <c r="JK357" s="12"/>
      <c r="JL357" s="12"/>
      <c r="JM357" s="12"/>
      <c r="JN357" s="12"/>
      <c r="JO357" s="12"/>
      <c r="JP357" s="12"/>
      <c r="JQ357" s="12"/>
      <c r="JR357" s="12"/>
      <c r="JS357" s="12"/>
      <c r="JT357" s="12"/>
      <c r="JU357" s="12"/>
      <c r="JV357" s="12"/>
      <c r="JW357" s="12"/>
      <c r="JX357" s="12"/>
      <c r="JY357" s="12"/>
      <c r="JZ357" s="12"/>
      <c r="KA357" s="12"/>
      <c r="KB357" s="12"/>
      <c r="KC357" s="12"/>
      <c r="KD357" s="12"/>
      <c r="KE357" s="12"/>
      <c r="KF357" s="12"/>
      <c r="KG357" s="12"/>
      <c r="KH357" s="12"/>
      <c r="KI357" s="12"/>
      <c r="KJ357" s="12"/>
      <c r="KK357" s="12"/>
      <c r="KL357" s="12"/>
      <c r="KM357" s="12"/>
      <c r="KN357" s="12"/>
      <c r="KO357" s="12"/>
      <c r="KP357" s="12"/>
      <c r="KQ357" s="12"/>
      <c r="KR357" s="12"/>
      <c r="KS357" s="12"/>
      <c r="KT357" s="12"/>
      <c r="KU357" s="12"/>
      <c r="KV357" s="12"/>
      <c r="KW357" s="12"/>
      <c r="KX357" s="12"/>
      <c r="KY357" s="12"/>
      <c r="KZ357" s="12"/>
      <c r="LA357" s="12"/>
      <c r="LB357" s="12"/>
      <c r="LC357" s="12"/>
      <c r="LD357" s="12"/>
      <c r="LE357" s="12"/>
      <c r="LF357" s="12"/>
      <c r="LG357" s="12"/>
      <c r="LH357" s="12"/>
      <c r="LI357" s="12"/>
      <c r="LJ357" s="12"/>
      <c r="LK357" s="12"/>
      <c r="LL357" s="12"/>
      <c r="LM357" s="12"/>
      <c r="LN357" s="12"/>
      <c r="LO357" s="12"/>
      <c r="LP357" s="12"/>
      <c r="LQ357" s="12"/>
      <c r="LR357" s="12"/>
      <c r="LS357" s="12"/>
      <c r="LT357" s="12"/>
      <c r="LU357" s="12"/>
      <c r="LV357" s="12"/>
      <c r="LW357" s="12"/>
      <c r="LX357" s="12"/>
      <c r="LY357" s="12"/>
      <c r="LZ357" s="12"/>
      <c r="MA357" s="12"/>
      <c r="MB357" s="12"/>
      <c r="MC357" s="12"/>
      <c r="MD357" s="12"/>
      <c r="ME357" s="12"/>
      <c r="MF357" s="12"/>
      <c r="MG357" s="12"/>
      <c r="MH357" s="12"/>
      <c r="MI357" s="12"/>
      <c r="MJ357" s="12"/>
      <c r="MK357" s="12"/>
      <c r="ML357" s="12"/>
      <c r="MM357" s="12"/>
      <c r="MN357" s="12"/>
      <c r="MO357" s="12"/>
      <c r="MP357" s="12"/>
      <c r="MQ357" s="12"/>
      <c r="MR357" s="12"/>
      <c r="MS357" s="12"/>
      <c r="MT357" s="12"/>
      <c r="MU357" s="12"/>
      <c r="MV357" s="12"/>
      <c r="MW357" s="12"/>
      <c r="MX357" s="12"/>
      <c r="MY357" s="12"/>
      <c r="MZ357" s="12"/>
      <c r="NA357" s="12"/>
      <c r="NB357" s="12"/>
      <c r="NC357" s="12"/>
      <c r="ND357" s="12"/>
      <c r="NE357" s="12"/>
      <c r="NF357" s="12"/>
      <c r="NG357" s="12"/>
      <c r="NH357" s="12"/>
      <c r="NI357" s="12"/>
      <c r="NJ357" s="12"/>
      <c r="NK357" s="12"/>
      <c r="NL357" s="12"/>
      <c r="NM357" s="12"/>
      <c r="NN357" s="12"/>
      <c r="NO357" s="12"/>
      <c r="NP357" s="12"/>
      <c r="NQ357" s="12"/>
      <c r="NR357" s="12"/>
      <c r="NS357" s="12"/>
      <c r="NT357" s="12"/>
      <c r="NU357" s="12"/>
      <c r="NV357" s="12"/>
      <c r="NW357" s="12"/>
      <c r="NX357" s="12"/>
      <c r="NY357" s="12"/>
      <c r="NZ357" s="12"/>
      <c r="OA357" s="12"/>
      <c r="OB357" s="12"/>
      <c r="OC357" s="12"/>
      <c r="OD357" s="12"/>
      <c r="OE357" s="12"/>
      <c r="OF357" s="12"/>
      <c r="OG357" s="12"/>
      <c r="OH357" s="12"/>
      <c r="OI357" s="12"/>
      <c r="OJ357" s="12"/>
      <c r="OK357" s="12"/>
      <c r="OL357" s="12"/>
      <c r="OM357" s="12"/>
      <c r="ON357" s="12"/>
      <c r="OO357" s="12"/>
      <c r="OP357" s="12"/>
      <c r="OQ357" s="12"/>
      <c r="OR357" s="12"/>
      <c r="OS357" s="12"/>
      <c r="OT357" s="12"/>
      <c r="OU357" s="12"/>
      <c r="OV357" s="12"/>
      <c r="OW357" s="12"/>
      <c r="OX357" s="12"/>
      <c r="OY357" s="12"/>
      <c r="OZ357" s="12"/>
      <c r="PA357" s="12"/>
      <c r="PB357" s="12"/>
      <c r="PC357" s="12"/>
      <c r="PD357" s="12"/>
      <c r="PE357" s="12"/>
      <c r="PF357" s="12"/>
      <c r="PG357" s="12"/>
      <c r="PH357" s="12"/>
      <c r="PI357" s="12"/>
      <c r="PJ357" s="12"/>
      <c r="PK357" s="12"/>
      <c r="PL357" s="12"/>
      <c r="PM357" s="12"/>
      <c r="PN357" s="12"/>
      <c r="PO357" s="12"/>
      <c r="PP357" s="12"/>
      <c r="PQ357" s="12"/>
      <c r="PR357" s="12"/>
      <c r="PS357" s="12"/>
      <c r="PT357" s="12"/>
      <c r="PU357" s="12"/>
      <c r="PV357" s="12"/>
      <c r="PW357" s="12"/>
      <c r="PX357" s="12"/>
      <c r="PY357" s="12"/>
      <c r="PZ357" s="12"/>
      <c r="QA357" s="12"/>
      <c r="QB357" s="12"/>
      <c r="QC357" s="12"/>
      <c r="QD357" s="12"/>
      <c r="QE357" s="12"/>
      <c r="QF357" s="12"/>
      <c r="QG357" s="12"/>
      <c r="QH357" s="12"/>
      <c r="QI357" s="12"/>
      <c r="QJ357" s="12"/>
      <c r="QK357" s="12"/>
      <c r="QL357" s="12"/>
      <c r="QM357" s="12"/>
      <c r="QN357" s="12"/>
      <c r="QO357" s="12"/>
      <c r="QP357" s="12"/>
      <c r="QQ357" s="12"/>
      <c r="QR357" s="12"/>
      <c r="QS357" s="12"/>
      <c r="QT357" s="12"/>
      <c r="QU357" s="12"/>
      <c r="QV357" s="12"/>
      <c r="QW357" s="12"/>
      <c r="QX357" s="12"/>
      <c r="QY357" s="12"/>
      <c r="QZ357" s="12"/>
      <c r="RA357" s="12"/>
      <c r="RB357" s="12"/>
      <c r="RC357" s="12"/>
      <c r="RD357" s="12"/>
      <c r="RE357" s="12"/>
      <c r="RF357" s="12"/>
      <c r="RG357" s="12"/>
      <c r="RH357" s="12"/>
      <c r="RI357" s="12"/>
      <c r="RJ357" s="12"/>
      <c r="RK357" s="12"/>
      <c r="RL357" s="12"/>
      <c r="RM357" s="12"/>
      <c r="RN357" s="12"/>
      <c r="RO357" s="12"/>
      <c r="RP357" s="12"/>
      <c r="RQ357" s="12"/>
      <c r="RR357" s="12"/>
      <c r="RS357" s="12"/>
      <c r="RT357" s="12"/>
      <c r="RU357" s="12"/>
      <c r="RV357" s="12"/>
      <c r="RW357" s="12"/>
      <c r="RX357" s="12"/>
      <c r="RY357" s="12"/>
      <c r="RZ357" s="12"/>
      <c r="SA357" s="12"/>
      <c r="SB357" s="12"/>
      <c r="SC357" s="12"/>
      <c r="SD357" s="12"/>
      <c r="SE357" s="12"/>
      <c r="SF357" s="12"/>
      <c r="SG357" s="12"/>
      <c r="SH357" s="12"/>
      <c r="SI357" s="12"/>
      <c r="SJ357" s="12"/>
      <c r="SK357" s="12"/>
      <c r="SL357" s="12"/>
      <c r="SM357" s="12"/>
      <c r="SN357" s="12"/>
      <c r="SO357" s="12"/>
      <c r="SP357" s="12"/>
      <c r="SQ357" s="12"/>
      <c r="SR357" s="12"/>
      <c r="SS357" s="12"/>
      <c r="ST357" s="12"/>
      <c r="SU357" s="12"/>
      <c r="SV357" s="12"/>
      <c r="SW357" s="12"/>
      <c r="SX357" s="12"/>
      <c r="SY357" s="12"/>
      <c r="SZ357" s="12"/>
      <c r="TA357" s="12"/>
      <c r="TB357" s="12"/>
      <c r="TC357" s="12"/>
      <c r="TD357" s="12"/>
      <c r="TE357" s="12"/>
      <c r="TF357" s="12"/>
      <c r="TG357" s="12"/>
      <c r="TH357" s="12"/>
      <c r="TI357" s="12"/>
      <c r="TJ357" s="12"/>
      <c r="TK357" s="12"/>
      <c r="TL357" s="12"/>
      <c r="TM357" s="12"/>
      <c r="TN357" s="12"/>
      <c r="TO357" s="12"/>
      <c r="TP357" s="12"/>
      <c r="TQ357" s="12"/>
      <c r="TR357" s="12"/>
      <c r="TS357" s="12"/>
      <c r="TT357" s="12"/>
      <c r="TU357" s="12"/>
      <c r="TV357" s="12"/>
      <c r="TW357" s="12"/>
      <c r="TX357" s="12"/>
      <c r="TY357" s="12"/>
      <c r="TZ357" s="12"/>
      <c r="UA357" s="12"/>
      <c r="UB357" s="12"/>
      <c r="UC357" s="12"/>
      <c r="UD357" s="12"/>
      <c r="UE357" s="12"/>
      <c r="UF357" s="12"/>
      <c r="UG357" s="12"/>
      <c r="UH357" s="12"/>
      <c r="UI357" s="12"/>
      <c r="UJ357" s="12"/>
      <c r="UK357" s="12"/>
      <c r="UL357" s="12"/>
      <c r="UM357" s="12"/>
      <c r="UN357" s="12"/>
      <c r="UO357" s="12"/>
      <c r="UP357" s="12"/>
      <c r="UQ357" s="12"/>
      <c r="UR357" s="12"/>
      <c r="US357" s="12"/>
      <c r="UT357" s="12"/>
      <c r="UU357" s="12"/>
      <c r="UV357" s="12"/>
      <c r="UW357" s="12"/>
      <c r="UX357" s="12"/>
      <c r="UY357" s="12"/>
      <c r="UZ357" s="12"/>
      <c r="VA357" s="12"/>
      <c r="VB357" s="12"/>
      <c r="VC357" s="12"/>
      <c r="VD357" s="12"/>
      <c r="VE357" s="12"/>
      <c r="VF357" s="12"/>
      <c r="VG357" s="12"/>
      <c r="VH357" s="12"/>
      <c r="VI357" s="12"/>
      <c r="VJ357" s="12"/>
      <c r="VK357" s="12"/>
      <c r="VL357" s="12"/>
      <c r="VM357" s="12"/>
      <c r="VN357" s="12"/>
      <c r="VO357" s="12"/>
      <c r="VP357" s="12"/>
      <c r="VQ357" s="12"/>
      <c r="VR357" s="12"/>
      <c r="VS357" s="12"/>
      <c r="VT357" s="12"/>
      <c r="VU357" s="12"/>
      <c r="VV357" s="12"/>
      <c r="VW357" s="12"/>
      <c r="VX357" s="12"/>
      <c r="VY357" s="12"/>
      <c r="VZ357" s="12"/>
      <c r="WA357" s="12"/>
      <c r="WB357" s="12"/>
      <c r="WC357" s="12"/>
      <c r="WD357" s="12"/>
      <c r="WE357" s="12"/>
      <c r="WF357" s="12"/>
      <c r="WG357" s="12"/>
      <c r="WH357" s="12"/>
      <c r="WI357" s="12"/>
      <c r="WJ357" s="12"/>
      <c r="WK357" s="12"/>
      <c r="WL357" s="12"/>
      <c r="WM357" s="12"/>
      <c r="WN357" s="12"/>
      <c r="WO357" s="12"/>
      <c r="WP357" s="12"/>
      <c r="WQ357" s="12"/>
      <c r="WR357" s="12"/>
      <c r="WS357" s="12"/>
      <c r="WT357" s="12"/>
      <c r="WU357" s="12"/>
      <c r="WV357" s="12"/>
      <c r="WW357" s="12"/>
      <c r="WX357" s="12"/>
      <c r="WY357" s="12"/>
      <c r="WZ357" s="12"/>
      <c r="XA357" s="12"/>
      <c r="XB357" s="12"/>
      <c r="XC357" s="12"/>
      <c r="XD357" s="12"/>
      <c r="XE357" s="12"/>
      <c r="XF357" s="12"/>
      <c r="XG357" s="12"/>
      <c r="XH357" s="12"/>
      <c r="XI357" s="12"/>
      <c r="XJ357" s="12"/>
      <c r="XK357" s="12"/>
      <c r="XL357" s="12"/>
      <c r="XM357" s="12"/>
      <c r="XN357" s="12"/>
      <c r="XO357" s="12"/>
      <c r="XP357" s="12"/>
      <c r="XQ357" s="12"/>
      <c r="XR357" s="12"/>
      <c r="XS357" s="12"/>
      <c r="XT357" s="12"/>
      <c r="XU357" s="12"/>
      <c r="XV357" s="12"/>
      <c r="XW357" s="12"/>
      <c r="XX357" s="12"/>
      <c r="XY357" s="12"/>
      <c r="XZ357" s="12"/>
      <c r="YA357" s="12"/>
      <c r="YB357" s="12"/>
      <c r="YC357" s="12"/>
      <c r="YD357" s="12"/>
      <c r="YE357" s="12"/>
      <c r="YF357" s="12"/>
      <c r="YG357" s="12"/>
      <c r="YH357" s="12"/>
      <c r="YI357" s="12"/>
      <c r="YJ357" s="12"/>
      <c r="YK357" s="12"/>
      <c r="YL357" s="12"/>
      <c r="YM357" s="12"/>
      <c r="YN357" s="12"/>
      <c r="YO357" s="12"/>
      <c r="YP357" s="12"/>
      <c r="YQ357" s="12"/>
      <c r="YR357" s="12"/>
      <c r="YS357" s="12"/>
      <c r="YT357" s="12"/>
      <c r="YU357" s="12"/>
      <c r="YV357" s="12"/>
      <c r="YW357" s="12"/>
      <c r="YX357" s="12"/>
      <c r="YY357" s="12"/>
      <c r="YZ357" s="12"/>
      <c r="ZA357" s="12"/>
      <c r="ZB357" s="12"/>
      <c r="ZC357" s="12"/>
      <c r="ZD357" s="12"/>
      <c r="ZE357" s="12"/>
      <c r="ZF357" s="12"/>
      <c r="ZG357" s="12"/>
      <c r="ZH357" s="12"/>
      <c r="ZI357" s="12"/>
      <c r="ZJ357" s="12"/>
      <c r="ZK357" s="12"/>
      <c r="ZL357" s="12"/>
      <c r="ZM357" s="12"/>
      <c r="ZN357" s="12"/>
      <c r="ZO357" s="12"/>
      <c r="ZP357" s="12"/>
      <c r="ZQ357" s="12"/>
      <c r="ZR357" s="12"/>
      <c r="ZS357" s="12"/>
      <c r="ZT357" s="12"/>
      <c r="ZU357" s="12"/>
      <c r="ZV357" s="12"/>
      <c r="ZW357" s="12"/>
      <c r="ZX357" s="12"/>
      <c r="ZY357" s="12"/>
      <c r="ZZ357" s="12"/>
      <c r="AAA357" s="12"/>
      <c r="AAB357" s="12"/>
      <c r="AAC357" s="12"/>
      <c r="AAD357" s="12"/>
      <c r="AAE357" s="12"/>
      <c r="AAF357" s="12"/>
      <c r="AAG357" s="12"/>
      <c r="AAH357" s="12"/>
      <c r="AAI357" s="12"/>
      <c r="AAJ357" s="12"/>
      <c r="AAK357" s="12"/>
      <c r="AAL357" s="12"/>
      <c r="AAM357" s="12"/>
      <c r="AAN357" s="12"/>
      <c r="AAO357" s="12"/>
      <c r="AAP357" s="12"/>
      <c r="AAQ357" s="12"/>
      <c r="AAR357" s="12"/>
      <c r="AAS357" s="12"/>
      <c r="AAT357" s="12"/>
      <c r="AAU357" s="12"/>
      <c r="AAV357" s="12"/>
      <c r="AAW357" s="12"/>
      <c r="AAX357" s="12"/>
      <c r="AAY357" s="12"/>
      <c r="AAZ357" s="12"/>
      <c r="ABA357" s="12"/>
      <c r="ABB357" s="12"/>
      <c r="ABC357" s="12"/>
      <c r="ABD357" s="12"/>
      <c r="ABE357" s="12"/>
      <c r="ABF357" s="12"/>
      <c r="ABG357" s="12"/>
      <c r="ABH357" s="12"/>
      <c r="ABI357" s="12"/>
      <c r="ABJ357" s="12"/>
      <c r="ABK357" s="12"/>
      <c r="ABL357" s="12"/>
      <c r="ABM357" s="12"/>
      <c r="ABN357" s="12"/>
      <c r="ABO357" s="12"/>
      <c r="ABP357" s="12"/>
      <c r="ABQ357" s="12"/>
      <c r="ABR357" s="12"/>
      <c r="ABS357" s="12"/>
      <c r="ABT357" s="12"/>
      <c r="ABU357" s="12"/>
      <c r="ABV357" s="12"/>
      <c r="ABW357" s="12"/>
      <c r="ABX357" s="12"/>
      <c r="ABY357" s="12"/>
      <c r="ABZ357" s="12"/>
      <c r="ACA357" s="12"/>
      <c r="ACB357" s="12"/>
      <c r="ACC357" s="12"/>
      <c r="ACD357" s="12"/>
      <c r="ACE357" s="12"/>
      <c r="ACF357" s="12"/>
      <c r="ACG357" s="12"/>
      <c r="ACH357" s="12"/>
      <c r="ACI357" s="12"/>
      <c r="ACJ357" s="12"/>
      <c r="ACK357" s="12"/>
      <c r="ACL357" s="12"/>
      <c r="ACM357" s="12"/>
      <c r="ACN357" s="12"/>
      <c r="ACO357" s="12"/>
      <c r="ACP357" s="12"/>
      <c r="ACQ357" s="12"/>
      <c r="ACR357" s="12"/>
      <c r="ACS357" s="12"/>
      <c r="ACT357" s="12"/>
      <c r="ACU357" s="12"/>
      <c r="ACV357" s="12"/>
      <c r="ACW357" s="12"/>
      <c r="ACX357" s="12"/>
      <c r="ACY357" s="12"/>
      <c r="ACZ357" s="12"/>
      <c r="ADA357" s="12"/>
    </row>
    <row r="358" spans="1:781" s="99" customFormat="1" ht="36" x14ac:dyDescent="0.3">
      <c r="A358" s="64">
        <v>3</v>
      </c>
      <c r="B358" s="44" t="s">
        <v>1000</v>
      </c>
      <c r="C358" s="45" t="s">
        <v>55</v>
      </c>
      <c r="D358" s="46" t="s">
        <v>212</v>
      </c>
      <c r="E358" s="46" t="s">
        <v>230</v>
      </c>
      <c r="F358" s="46">
        <v>20</v>
      </c>
      <c r="G358" s="97">
        <v>450000</v>
      </c>
      <c r="H358" s="46">
        <v>1</v>
      </c>
      <c r="I358" s="46" t="s">
        <v>41</v>
      </c>
      <c r="J358" s="46" t="s">
        <v>394</v>
      </c>
      <c r="K358" s="48">
        <v>1965</v>
      </c>
      <c r="L358" s="49">
        <v>23829</v>
      </c>
      <c r="M358" s="50">
        <v>70000</v>
      </c>
      <c r="N358" s="51">
        <v>0.8</v>
      </c>
      <c r="O358" s="51"/>
      <c r="P358" s="52" t="s">
        <v>601</v>
      </c>
      <c r="Q358" s="145" t="s">
        <v>1001</v>
      </c>
      <c r="R358" s="54" t="s">
        <v>495</v>
      </c>
      <c r="S358" s="55" t="str">
        <f t="shared" si="80"/>
        <v>Cu</v>
      </c>
      <c r="T358" s="56">
        <v>580</v>
      </c>
      <c r="U358" s="56">
        <v>1.1000000000000001</v>
      </c>
      <c r="V358" s="56"/>
      <c r="W358" s="56">
        <v>1.1000000000000001</v>
      </c>
      <c r="X358" s="56" t="s">
        <v>496</v>
      </c>
      <c r="Y358" s="56">
        <v>20</v>
      </c>
      <c r="Z358" s="56" t="s">
        <v>328</v>
      </c>
      <c r="AA358" s="12"/>
      <c r="AB358" s="57">
        <f t="shared" si="73"/>
        <v>3.690712006887923E-2</v>
      </c>
      <c r="AC358" s="57">
        <f t="shared" si="74"/>
        <v>2.0512820512820513E-2</v>
      </c>
      <c r="AD358" s="57">
        <f t="shared" si="75"/>
        <v>0</v>
      </c>
      <c r="AE358" s="57">
        <f t="shared" si="81"/>
        <v>5.7419940581699747E-2</v>
      </c>
      <c r="AF358" s="58"/>
      <c r="AG358" s="58">
        <f t="shared" si="77"/>
        <v>0</v>
      </c>
      <c r="AH358" s="58">
        <f t="shared" si="78"/>
        <v>0</v>
      </c>
      <c r="AI358" s="58">
        <f t="shared" si="79"/>
        <v>5.7419940581699747E-2</v>
      </c>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c r="CV358" s="12"/>
      <c r="CW358" s="12"/>
      <c r="CX358" s="12"/>
      <c r="CY358" s="12"/>
      <c r="CZ358" s="12"/>
      <c r="DA358" s="12"/>
      <c r="DB358" s="12"/>
      <c r="DC358" s="12"/>
      <c r="DD358" s="12"/>
      <c r="DE358" s="12"/>
      <c r="DF358" s="12"/>
      <c r="DG358" s="12"/>
      <c r="DH358" s="12"/>
      <c r="DI358" s="12"/>
      <c r="DJ358" s="12"/>
      <c r="DK358" s="12"/>
      <c r="DL358" s="12"/>
      <c r="DM358" s="12"/>
      <c r="DN358" s="12"/>
      <c r="DO358" s="12"/>
      <c r="DP358" s="12"/>
      <c r="DQ358" s="12"/>
      <c r="DR358" s="12"/>
      <c r="DS358" s="12"/>
      <c r="DT358" s="12"/>
      <c r="DU358" s="12"/>
      <c r="DV358" s="12"/>
      <c r="DW358" s="12"/>
      <c r="DX358" s="12"/>
      <c r="DY358" s="12"/>
      <c r="DZ358" s="12"/>
      <c r="EA358" s="12"/>
      <c r="EB358" s="12"/>
      <c r="EC358" s="12"/>
      <c r="ED358" s="12"/>
      <c r="EE358" s="12"/>
      <c r="EF358" s="12"/>
      <c r="EG358" s="12"/>
      <c r="EH358" s="12"/>
      <c r="EI358" s="12"/>
      <c r="EJ358" s="12"/>
      <c r="EK358" s="12"/>
      <c r="EL358" s="12"/>
      <c r="EM358" s="12"/>
      <c r="EN358" s="12"/>
      <c r="EO358" s="12"/>
      <c r="EP358" s="12"/>
      <c r="EQ358" s="12"/>
      <c r="ER358" s="12"/>
      <c r="ES358" s="12"/>
      <c r="ET358" s="12"/>
      <c r="EU358" s="12"/>
      <c r="EV358" s="12"/>
      <c r="EW358" s="12"/>
      <c r="EX358" s="12"/>
      <c r="EY358" s="12"/>
      <c r="EZ358" s="12"/>
      <c r="FA358" s="12"/>
      <c r="FB358" s="12"/>
      <c r="FC358" s="12"/>
      <c r="FD358" s="12"/>
      <c r="FE358" s="12"/>
      <c r="FF358" s="12"/>
      <c r="FG358" s="12"/>
      <c r="FH358" s="12"/>
      <c r="FI358" s="12"/>
      <c r="FJ358" s="12"/>
      <c r="FK358" s="12"/>
      <c r="FL358" s="12"/>
      <c r="FM358" s="12"/>
      <c r="FN358" s="12"/>
      <c r="FO358" s="12"/>
      <c r="FP358" s="12"/>
      <c r="FQ358" s="12"/>
      <c r="FR358" s="12"/>
      <c r="FS358" s="12"/>
      <c r="FT358" s="12"/>
      <c r="FU358" s="12"/>
      <c r="FV358" s="12"/>
      <c r="FW358" s="12"/>
      <c r="FX358" s="12"/>
      <c r="FY358" s="12"/>
      <c r="FZ358" s="12"/>
      <c r="GA358" s="12"/>
      <c r="GB358" s="12"/>
      <c r="GC358" s="12"/>
      <c r="GD358" s="12"/>
      <c r="GE358" s="12"/>
      <c r="GF358" s="12"/>
      <c r="GG358" s="12"/>
      <c r="GH358" s="12"/>
      <c r="GI358" s="12"/>
      <c r="GJ358" s="12"/>
      <c r="GK358" s="12"/>
      <c r="GL358" s="12"/>
      <c r="GM358" s="12"/>
      <c r="GN358" s="12"/>
      <c r="GO358" s="12"/>
      <c r="GP358" s="12"/>
      <c r="GQ358" s="12"/>
      <c r="GR358" s="12"/>
      <c r="GS358" s="12"/>
      <c r="GT358" s="12"/>
      <c r="GU358" s="12"/>
      <c r="GV358" s="12"/>
      <c r="GW358" s="12"/>
      <c r="GX358" s="12"/>
      <c r="GY358" s="12"/>
      <c r="GZ358" s="12"/>
      <c r="HA358" s="12"/>
      <c r="HB358" s="12"/>
      <c r="HC358" s="12"/>
      <c r="HD358" s="12"/>
      <c r="HE358" s="12"/>
      <c r="HF358" s="12"/>
      <c r="HG358" s="12"/>
      <c r="HH358" s="12"/>
      <c r="HI358" s="12"/>
      <c r="HJ358" s="12"/>
      <c r="HK358" s="12"/>
      <c r="HL358" s="12"/>
      <c r="HM358" s="12"/>
      <c r="HN358" s="12"/>
      <c r="HO358" s="12"/>
      <c r="HP358" s="12"/>
      <c r="HQ358" s="12"/>
      <c r="HR358" s="12"/>
      <c r="HS358" s="12"/>
      <c r="HT358" s="12"/>
      <c r="HU358" s="12"/>
      <c r="HV358" s="12"/>
      <c r="HW358" s="12"/>
      <c r="HX358" s="12"/>
      <c r="HY358" s="12"/>
      <c r="HZ358" s="12"/>
      <c r="IA358" s="12"/>
      <c r="IB358" s="12"/>
      <c r="IC358" s="12"/>
      <c r="ID358" s="12"/>
      <c r="IE358" s="12"/>
      <c r="IF358" s="12"/>
      <c r="IG358" s="12"/>
      <c r="IH358" s="12"/>
      <c r="II358" s="12"/>
      <c r="IJ358" s="12"/>
      <c r="IK358" s="12"/>
      <c r="IL358" s="12"/>
      <c r="IM358" s="12"/>
      <c r="IN358" s="12"/>
      <c r="IO358" s="12"/>
      <c r="IP358" s="12"/>
      <c r="IQ358" s="12"/>
      <c r="IR358" s="12"/>
      <c r="IS358" s="12"/>
      <c r="IT358" s="12"/>
      <c r="IU358" s="12"/>
      <c r="IV358" s="12"/>
      <c r="IW358" s="12"/>
      <c r="IX358" s="12"/>
      <c r="IY358" s="12"/>
      <c r="IZ358" s="12"/>
      <c r="JA358" s="12"/>
      <c r="JB358" s="12"/>
      <c r="JC358" s="12"/>
      <c r="JD358" s="12"/>
      <c r="JE358" s="12"/>
      <c r="JF358" s="12"/>
      <c r="JG358" s="12"/>
      <c r="JH358" s="12"/>
      <c r="JI358" s="12"/>
      <c r="JJ358" s="12"/>
      <c r="JK358" s="12"/>
      <c r="JL358" s="12"/>
      <c r="JM358" s="12"/>
      <c r="JN358" s="12"/>
      <c r="JO358" s="12"/>
      <c r="JP358" s="12"/>
      <c r="JQ358" s="12"/>
      <c r="JR358" s="12"/>
      <c r="JS358" s="12"/>
      <c r="JT358" s="12"/>
      <c r="JU358" s="12"/>
      <c r="JV358" s="12"/>
      <c r="JW358" s="12"/>
      <c r="JX358" s="12"/>
      <c r="JY358" s="12"/>
      <c r="JZ358" s="12"/>
      <c r="KA358" s="12"/>
      <c r="KB358" s="12"/>
      <c r="KC358" s="12"/>
      <c r="KD358" s="12"/>
      <c r="KE358" s="12"/>
      <c r="KF358" s="12"/>
      <c r="KG358" s="12"/>
      <c r="KH358" s="12"/>
      <c r="KI358" s="12"/>
      <c r="KJ358" s="12"/>
      <c r="KK358" s="12"/>
      <c r="KL358" s="12"/>
      <c r="KM358" s="12"/>
      <c r="KN358" s="12"/>
      <c r="KO358" s="12"/>
      <c r="KP358" s="12"/>
      <c r="KQ358" s="12"/>
      <c r="KR358" s="12"/>
      <c r="KS358" s="12"/>
      <c r="KT358" s="12"/>
      <c r="KU358" s="12"/>
      <c r="KV358" s="12"/>
      <c r="KW358" s="12"/>
      <c r="KX358" s="12"/>
      <c r="KY358" s="12"/>
      <c r="KZ358" s="12"/>
      <c r="LA358" s="12"/>
      <c r="LB358" s="12"/>
      <c r="LC358" s="12"/>
      <c r="LD358" s="12"/>
      <c r="LE358" s="12"/>
      <c r="LF358" s="12"/>
      <c r="LG358" s="12"/>
      <c r="LH358" s="12"/>
      <c r="LI358" s="12"/>
      <c r="LJ358" s="12"/>
      <c r="LK358" s="12"/>
      <c r="LL358" s="12"/>
      <c r="LM358" s="12"/>
      <c r="LN358" s="12"/>
      <c r="LO358" s="12"/>
      <c r="LP358" s="12"/>
      <c r="LQ358" s="12"/>
      <c r="LR358" s="12"/>
      <c r="LS358" s="12"/>
      <c r="LT358" s="12"/>
      <c r="LU358" s="12"/>
      <c r="LV358" s="12"/>
      <c r="LW358" s="12"/>
      <c r="LX358" s="12"/>
      <c r="LY358" s="12"/>
      <c r="LZ358" s="12"/>
      <c r="MA358" s="12"/>
      <c r="MB358" s="12"/>
      <c r="MC358" s="12"/>
      <c r="MD358" s="12"/>
      <c r="ME358" s="12"/>
      <c r="MF358" s="12"/>
      <c r="MG358" s="12"/>
      <c r="MH358" s="12"/>
      <c r="MI358" s="12"/>
      <c r="MJ358" s="12"/>
      <c r="MK358" s="12"/>
      <c r="ML358" s="12"/>
      <c r="MM358" s="12"/>
      <c r="MN358" s="12"/>
      <c r="MO358" s="12"/>
      <c r="MP358" s="12"/>
      <c r="MQ358" s="12"/>
      <c r="MR358" s="12"/>
      <c r="MS358" s="12"/>
      <c r="MT358" s="12"/>
      <c r="MU358" s="12"/>
      <c r="MV358" s="12"/>
      <c r="MW358" s="12"/>
      <c r="MX358" s="12"/>
      <c r="MY358" s="12"/>
      <c r="MZ358" s="12"/>
      <c r="NA358" s="12"/>
      <c r="NB358" s="12"/>
      <c r="NC358" s="12"/>
      <c r="ND358" s="12"/>
      <c r="NE358" s="12"/>
      <c r="NF358" s="12"/>
      <c r="NG358" s="12"/>
      <c r="NH358" s="12"/>
      <c r="NI358" s="12"/>
      <c r="NJ358" s="12"/>
      <c r="NK358" s="12"/>
      <c r="NL358" s="12"/>
      <c r="NM358" s="12"/>
      <c r="NN358" s="12"/>
      <c r="NO358" s="12"/>
      <c r="NP358" s="12"/>
      <c r="NQ358" s="12"/>
      <c r="NR358" s="12"/>
      <c r="NS358" s="12"/>
      <c r="NT358" s="12"/>
      <c r="NU358" s="12"/>
      <c r="NV358" s="12"/>
      <c r="NW358" s="12"/>
      <c r="NX358" s="12"/>
      <c r="NY358" s="12"/>
      <c r="NZ358" s="12"/>
      <c r="OA358" s="12"/>
      <c r="OB358" s="12"/>
      <c r="OC358" s="12"/>
      <c r="OD358" s="12"/>
      <c r="OE358" s="12"/>
      <c r="OF358" s="12"/>
      <c r="OG358" s="12"/>
      <c r="OH358" s="12"/>
      <c r="OI358" s="12"/>
      <c r="OJ358" s="12"/>
      <c r="OK358" s="12"/>
      <c r="OL358" s="12"/>
      <c r="OM358" s="12"/>
      <c r="ON358" s="12"/>
      <c r="OO358" s="12"/>
      <c r="OP358" s="12"/>
      <c r="OQ358" s="12"/>
      <c r="OR358" s="12"/>
      <c r="OS358" s="12"/>
      <c r="OT358" s="12"/>
      <c r="OU358" s="12"/>
      <c r="OV358" s="12"/>
      <c r="OW358" s="12"/>
      <c r="OX358" s="12"/>
      <c r="OY358" s="12"/>
      <c r="OZ358" s="12"/>
      <c r="PA358" s="12"/>
      <c r="PB358" s="12"/>
      <c r="PC358" s="12"/>
      <c r="PD358" s="12"/>
      <c r="PE358" s="12"/>
      <c r="PF358" s="12"/>
      <c r="PG358" s="12"/>
      <c r="PH358" s="12"/>
      <c r="PI358" s="12"/>
      <c r="PJ358" s="12"/>
      <c r="PK358" s="12"/>
      <c r="PL358" s="12"/>
      <c r="PM358" s="12"/>
      <c r="PN358" s="12"/>
      <c r="PO358" s="12"/>
      <c r="PP358" s="12"/>
      <c r="PQ358" s="12"/>
      <c r="PR358" s="12"/>
      <c r="PS358" s="12"/>
      <c r="PT358" s="12"/>
      <c r="PU358" s="12"/>
      <c r="PV358" s="12"/>
      <c r="PW358" s="12"/>
      <c r="PX358" s="12"/>
      <c r="PY358" s="12"/>
      <c r="PZ358" s="12"/>
      <c r="QA358" s="12"/>
      <c r="QB358" s="12"/>
      <c r="QC358" s="12"/>
      <c r="QD358" s="12"/>
      <c r="QE358" s="12"/>
      <c r="QF358" s="12"/>
      <c r="QG358" s="12"/>
      <c r="QH358" s="12"/>
      <c r="QI358" s="12"/>
      <c r="QJ358" s="12"/>
      <c r="QK358" s="12"/>
      <c r="QL358" s="12"/>
      <c r="QM358" s="12"/>
      <c r="QN358" s="12"/>
      <c r="QO358" s="12"/>
      <c r="QP358" s="12"/>
      <c r="QQ358" s="12"/>
      <c r="QR358" s="12"/>
      <c r="QS358" s="12"/>
      <c r="QT358" s="12"/>
      <c r="QU358" s="12"/>
      <c r="QV358" s="12"/>
      <c r="QW358" s="12"/>
      <c r="QX358" s="12"/>
      <c r="QY358" s="12"/>
      <c r="QZ358" s="12"/>
      <c r="RA358" s="12"/>
      <c r="RB358" s="12"/>
      <c r="RC358" s="12"/>
      <c r="RD358" s="12"/>
      <c r="RE358" s="12"/>
      <c r="RF358" s="12"/>
      <c r="RG358" s="12"/>
      <c r="RH358" s="12"/>
      <c r="RI358" s="12"/>
      <c r="RJ358" s="12"/>
      <c r="RK358" s="12"/>
      <c r="RL358" s="12"/>
      <c r="RM358" s="12"/>
      <c r="RN358" s="12"/>
      <c r="RO358" s="12"/>
      <c r="RP358" s="12"/>
      <c r="RQ358" s="12"/>
      <c r="RR358" s="12"/>
      <c r="RS358" s="12"/>
      <c r="RT358" s="12"/>
      <c r="RU358" s="12"/>
      <c r="RV358" s="12"/>
      <c r="RW358" s="12"/>
      <c r="RX358" s="12"/>
      <c r="RY358" s="12"/>
      <c r="RZ358" s="12"/>
      <c r="SA358" s="12"/>
      <c r="SB358" s="12"/>
      <c r="SC358" s="12"/>
      <c r="SD358" s="12"/>
      <c r="SE358" s="12"/>
      <c r="SF358" s="12"/>
      <c r="SG358" s="12"/>
      <c r="SH358" s="12"/>
      <c r="SI358" s="12"/>
      <c r="SJ358" s="12"/>
      <c r="SK358" s="12"/>
      <c r="SL358" s="12"/>
      <c r="SM358" s="12"/>
      <c r="SN358" s="12"/>
      <c r="SO358" s="12"/>
      <c r="SP358" s="12"/>
      <c r="SQ358" s="12"/>
      <c r="SR358" s="12"/>
      <c r="SS358" s="12"/>
      <c r="ST358" s="12"/>
      <c r="SU358" s="12"/>
      <c r="SV358" s="12"/>
      <c r="SW358" s="12"/>
      <c r="SX358" s="12"/>
      <c r="SY358" s="12"/>
      <c r="SZ358" s="12"/>
      <c r="TA358" s="12"/>
      <c r="TB358" s="12"/>
      <c r="TC358" s="12"/>
      <c r="TD358" s="12"/>
      <c r="TE358" s="12"/>
      <c r="TF358" s="12"/>
      <c r="TG358" s="12"/>
      <c r="TH358" s="12"/>
      <c r="TI358" s="12"/>
      <c r="TJ358" s="12"/>
      <c r="TK358" s="12"/>
      <c r="TL358" s="12"/>
      <c r="TM358" s="12"/>
      <c r="TN358" s="12"/>
      <c r="TO358" s="12"/>
      <c r="TP358" s="12"/>
      <c r="TQ358" s="12"/>
      <c r="TR358" s="12"/>
      <c r="TS358" s="12"/>
      <c r="TT358" s="12"/>
      <c r="TU358" s="12"/>
      <c r="TV358" s="12"/>
      <c r="TW358" s="12"/>
      <c r="TX358" s="12"/>
      <c r="TY358" s="12"/>
      <c r="TZ358" s="12"/>
      <c r="UA358" s="12"/>
      <c r="UB358" s="12"/>
      <c r="UC358" s="12"/>
      <c r="UD358" s="12"/>
      <c r="UE358" s="12"/>
      <c r="UF358" s="12"/>
      <c r="UG358" s="12"/>
      <c r="UH358" s="12"/>
      <c r="UI358" s="12"/>
      <c r="UJ358" s="12"/>
      <c r="UK358" s="12"/>
      <c r="UL358" s="12"/>
      <c r="UM358" s="12"/>
      <c r="UN358" s="12"/>
      <c r="UO358" s="12"/>
      <c r="UP358" s="12"/>
      <c r="UQ358" s="12"/>
      <c r="UR358" s="12"/>
      <c r="US358" s="12"/>
      <c r="UT358" s="12"/>
      <c r="UU358" s="12"/>
      <c r="UV358" s="12"/>
      <c r="UW358" s="12"/>
      <c r="UX358" s="12"/>
      <c r="UY358" s="12"/>
      <c r="UZ358" s="12"/>
      <c r="VA358" s="12"/>
      <c r="VB358" s="12"/>
      <c r="VC358" s="12"/>
      <c r="VD358" s="12"/>
      <c r="VE358" s="12"/>
      <c r="VF358" s="12"/>
      <c r="VG358" s="12"/>
      <c r="VH358" s="12"/>
      <c r="VI358" s="12"/>
      <c r="VJ358" s="12"/>
      <c r="VK358" s="12"/>
      <c r="VL358" s="12"/>
      <c r="VM358" s="12"/>
      <c r="VN358" s="12"/>
      <c r="VO358" s="12"/>
      <c r="VP358" s="12"/>
      <c r="VQ358" s="12"/>
      <c r="VR358" s="12"/>
      <c r="VS358" s="12"/>
      <c r="VT358" s="12"/>
      <c r="VU358" s="12"/>
      <c r="VV358" s="12"/>
      <c r="VW358" s="12"/>
      <c r="VX358" s="12"/>
      <c r="VY358" s="12"/>
      <c r="VZ358" s="12"/>
      <c r="WA358" s="12"/>
      <c r="WB358" s="12"/>
      <c r="WC358" s="12"/>
      <c r="WD358" s="12"/>
      <c r="WE358" s="12"/>
      <c r="WF358" s="12"/>
      <c r="WG358" s="12"/>
      <c r="WH358" s="12"/>
      <c r="WI358" s="12"/>
      <c r="WJ358" s="12"/>
      <c r="WK358" s="12"/>
      <c r="WL358" s="12"/>
      <c r="WM358" s="12"/>
      <c r="WN358" s="12"/>
      <c r="WO358" s="12"/>
      <c r="WP358" s="12"/>
      <c r="WQ358" s="12"/>
      <c r="WR358" s="12"/>
      <c r="WS358" s="12"/>
      <c r="WT358" s="12"/>
      <c r="WU358" s="12"/>
      <c r="WV358" s="12"/>
      <c r="WW358" s="12"/>
      <c r="WX358" s="12"/>
      <c r="WY358" s="12"/>
      <c r="WZ358" s="12"/>
      <c r="XA358" s="12"/>
      <c r="XB358" s="12"/>
      <c r="XC358" s="12"/>
      <c r="XD358" s="12"/>
      <c r="XE358" s="12"/>
      <c r="XF358" s="12"/>
      <c r="XG358" s="12"/>
      <c r="XH358" s="12"/>
      <c r="XI358" s="12"/>
      <c r="XJ358" s="12"/>
      <c r="XK358" s="12"/>
      <c r="XL358" s="12"/>
      <c r="XM358" s="12"/>
      <c r="XN358" s="12"/>
      <c r="XO358" s="12"/>
      <c r="XP358" s="12"/>
      <c r="XQ358" s="12"/>
      <c r="XR358" s="12"/>
      <c r="XS358" s="12"/>
      <c r="XT358" s="12"/>
      <c r="XU358" s="12"/>
      <c r="XV358" s="12"/>
      <c r="XW358" s="12"/>
      <c r="XX358" s="12"/>
      <c r="XY358" s="12"/>
      <c r="XZ358" s="12"/>
      <c r="YA358" s="12"/>
      <c r="YB358" s="12"/>
      <c r="YC358" s="12"/>
      <c r="YD358" s="12"/>
      <c r="YE358" s="12"/>
      <c r="YF358" s="12"/>
      <c r="YG358" s="12"/>
      <c r="YH358" s="12"/>
      <c r="YI358" s="12"/>
      <c r="YJ358" s="12"/>
      <c r="YK358" s="12"/>
      <c r="YL358" s="12"/>
      <c r="YM358" s="12"/>
      <c r="YN358" s="12"/>
      <c r="YO358" s="12"/>
      <c r="YP358" s="12"/>
      <c r="YQ358" s="12"/>
      <c r="YR358" s="12"/>
      <c r="YS358" s="12"/>
      <c r="YT358" s="12"/>
      <c r="YU358" s="12"/>
      <c r="YV358" s="12"/>
      <c r="YW358" s="12"/>
      <c r="YX358" s="12"/>
      <c r="YY358" s="12"/>
      <c r="YZ358" s="12"/>
      <c r="ZA358" s="12"/>
      <c r="ZB358" s="12"/>
      <c r="ZC358" s="12"/>
      <c r="ZD358" s="12"/>
      <c r="ZE358" s="12"/>
      <c r="ZF358" s="12"/>
      <c r="ZG358" s="12"/>
      <c r="ZH358" s="12"/>
      <c r="ZI358" s="12"/>
      <c r="ZJ358" s="12"/>
      <c r="ZK358" s="12"/>
      <c r="ZL358" s="12"/>
      <c r="ZM358" s="12"/>
      <c r="ZN358" s="12"/>
      <c r="ZO358" s="12"/>
      <c r="ZP358" s="12"/>
      <c r="ZQ358" s="12"/>
      <c r="ZR358" s="12"/>
      <c r="ZS358" s="12"/>
      <c r="ZT358" s="12"/>
      <c r="ZU358" s="12"/>
      <c r="ZV358" s="12"/>
      <c r="ZW358" s="12"/>
      <c r="ZX358" s="12"/>
      <c r="ZY358" s="12"/>
      <c r="ZZ358" s="12"/>
      <c r="AAA358" s="12"/>
      <c r="AAB358" s="12"/>
      <c r="AAC358" s="12"/>
      <c r="AAD358" s="12"/>
      <c r="AAE358" s="12"/>
      <c r="AAF358" s="12"/>
      <c r="AAG358" s="12"/>
      <c r="AAH358" s="12"/>
      <c r="AAI358" s="12"/>
      <c r="AAJ358" s="12"/>
      <c r="AAK358" s="12"/>
      <c r="AAL358" s="12"/>
      <c r="AAM358" s="12"/>
      <c r="AAN358" s="12"/>
      <c r="AAO358" s="12"/>
      <c r="AAP358" s="12"/>
      <c r="AAQ358" s="12"/>
      <c r="AAR358" s="12"/>
      <c r="AAS358" s="12"/>
      <c r="AAT358" s="12"/>
      <c r="AAU358" s="12"/>
      <c r="AAV358" s="12"/>
      <c r="AAW358" s="12"/>
      <c r="AAX358" s="12"/>
      <c r="AAY358" s="12"/>
      <c r="AAZ358" s="12"/>
      <c r="ABA358" s="12"/>
      <c r="ABB358" s="12"/>
      <c r="ABC358" s="12"/>
      <c r="ABD358" s="12"/>
      <c r="ABE358" s="12"/>
      <c r="ABF358" s="12"/>
      <c r="ABG358" s="12"/>
      <c r="ABH358" s="12"/>
      <c r="ABI358" s="12"/>
      <c r="ABJ358" s="12"/>
      <c r="ABK358" s="12"/>
      <c r="ABL358" s="12"/>
      <c r="ABM358" s="12"/>
      <c r="ABN358" s="12"/>
      <c r="ABO358" s="12"/>
      <c r="ABP358" s="12"/>
      <c r="ABQ358" s="12"/>
      <c r="ABR358" s="12"/>
      <c r="ABS358" s="12"/>
      <c r="ABT358" s="12"/>
      <c r="ABU358" s="12"/>
      <c r="ABV358" s="12"/>
      <c r="ABW358" s="12"/>
      <c r="ABX358" s="12"/>
      <c r="ABY358" s="12"/>
      <c r="ABZ358" s="12"/>
      <c r="ACA358" s="12"/>
      <c r="ACB358" s="12"/>
      <c r="ACC358" s="12"/>
      <c r="ACD358" s="12"/>
      <c r="ACE358" s="12"/>
      <c r="ACF358" s="12"/>
      <c r="ACG358" s="12"/>
      <c r="ACH358" s="12"/>
      <c r="ACI358" s="12"/>
      <c r="ACJ358" s="12"/>
      <c r="ACK358" s="12"/>
      <c r="ACL358" s="12"/>
      <c r="ACM358" s="12"/>
      <c r="ACN358" s="12"/>
      <c r="ACO358" s="12"/>
      <c r="ACP358" s="12"/>
      <c r="ACQ358" s="12"/>
      <c r="ACR358" s="12"/>
      <c r="ACS358" s="12"/>
      <c r="ACT358" s="12"/>
      <c r="ACU358" s="12"/>
      <c r="ACV358" s="12"/>
      <c r="ACW358" s="12"/>
      <c r="ACX358" s="12"/>
      <c r="ACY358" s="12"/>
      <c r="ACZ358" s="12"/>
      <c r="ADA358" s="12"/>
    </row>
    <row r="359" spans="1:781" s="99" customFormat="1" ht="36" x14ac:dyDescent="0.3">
      <c r="A359" s="64">
        <v>3</v>
      </c>
      <c r="B359" s="44" t="s">
        <v>1002</v>
      </c>
      <c r="C359" s="45" t="s">
        <v>55</v>
      </c>
      <c r="D359" s="46" t="s">
        <v>212</v>
      </c>
      <c r="E359" s="46" t="s">
        <v>230</v>
      </c>
      <c r="F359" s="46">
        <v>5</v>
      </c>
      <c r="G359" s="97"/>
      <c r="H359" s="46">
        <v>1</v>
      </c>
      <c r="I359" s="46" t="s">
        <v>41</v>
      </c>
      <c r="J359" s="46" t="s">
        <v>394</v>
      </c>
      <c r="K359" s="48">
        <v>1965</v>
      </c>
      <c r="L359" s="49">
        <v>23829</v>
      </c>
      <c r="M359" s="50">
        <v>800</v>
      </c>
      <c r="N359" s="51">
        <v>1</v>
      </c>
      <c r="O359" s="51"/>
      <c r="P359" s="52" t="s">
        <v>601</v>
      </c>
      <c r="Q359" s="145" t="s">
        <v>1003</v>
      </c>
      <c r="R359" s="54"/>
      <c r="S359" s="55" t="str">
        <f t="shared" si="80"/>
        <v>Cu</v>
      </c>
      <c r="T359" s="56"/>
      <c r="U359" s="56"/>
      <c r="V359" s="56"/>
      <c r="W359" s="56"/>
      <c r="X359" s="56"/>
      <c r="Y359" s="56"/>
      <c r="Z359" s="56"/>
      <c r="AA359" s="12"/>
      <c r="AB359" s="57">
        <f t="shared" si="73"/>
        <v>4.2179565793004837E-4</v>
      </c>
      <c r="AC359" s="57">
        <f t="shared" si="74"/>
        <v>2.564102564102564E-2</v>
      </c>
      <c r="AD359" s="57">
        <f t="shared" si="75"/>
        <v>0</v>
      </c>
      <c r="AE359" s="57">
        <f t="shared" si="81"/>
        <v>2.606282129895569E-2</v>
      </c>
      <c r="AF359" s="58"/>
      <c r="AG359" s="58">
        <f t="shared" si="77"/>
        <v>0</v>
      </c>
      <c r="AH359" s="58">
        <f t="shared" si="78"/>
        <v>0</v>
      </c>
      <c r="AI359" s="58">
        <f t="shared" si="79"/>
        <v>2.606282129895569E-2</v>
      </c>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2"/>
      <c r="DZ359" s="12"/>
      <c r="EA359" s="12"/>
      <c r="EB359" s="12"/>
      <c r="EC359" s="12"/>
      <c r="ED359" s="12"/>
      <c r="EE359" s="12"/>
      <c r="EF359" s="12"/>
      <c r="EG359" s="12"/>
      <c r="EH359" s="12"/>
      <c r="EI359" s="12"/>
      <c r="EJ359" s="12"/>
      <c r="EK359" s="12"/>
      <c r="EL359" s="12"/>
      <c r="EM359" s="12"/>
      <c r="EN359" s="12"/>
      <c r="EO359" s="12"/>
      <c r="EP359" s="12"/>
      <c r="EQ359" s="12"/>
      <c r="ER359" s="12"/>
      <c r="ES359" s="12"/>
      <c r="ET359" s="12"/>
      <c r="EU359" s="12"/>
      <c r="EV359" s="12"/>
      <c r="EW359" s="12"/>
      <c r="EX359" s="12"/>
      <c r="EY359" s="12"/>
      <c r="EZ359" s="12"/>
      <c r="FA359" s="12"/>
      <c r="FB359" s="12"/>
      <c r="FC359" s="12"/>
      <c r="FD359" s="12"/>
      <c r="FE359" s="12"/>
      <c r="FF359" s="12"/>
      <c r="FG359" s="12"/>
      <c r="FH359" s="12"/>
      <c r="FI359" s="12"/>
      <c r="FJ359" s="12"/>
      <c r="FK359" s="12"/>
      <c r="FL359" s="12"/>
      <c r="FM359" s="12"/>
      <c r="FN359" s="12"/>
      <c r="FO359" s="12"/>
      <c r="FP359" s="12"/>
      <c r="FQ359" s="12"/>
      <c r="FR359" s="12"/>
      <c r="FS359" s="12"/>
      <c r="FT359" s="12"/>
      <c r="FU359" s="12"/>
      <c r="FV359" s="12"/>
      <c r="FW359" s="12"/>
      <c r="FX359" s="12"/>
      <c r="FY359" s="12"/>
      <c r="FZ359" s="12"/>
      <c r="GA359" s="12"/>
      <c r="GB359" s="12"/>
      <c r="GC359" s="12"/>
      <c r="GD359" s="12"/>
      <c r="GE359" s="12"/>
      <c r="GF359" s="12"/>
      <c r="GG359" s="12"/>
      <c r="GH359" s="12"/>
      <c r="GI359" s="12"/>
      <c r="GJ359" s="12"/>
      <c r="GK359" s="12"/>
      <c r="GL359" s="12"/>
      <c r="GM359" s="12"/>
      <c r="GN359" s="12"/>
      <c r="GO359" s="12"/>
      <c r="GP359" s="12"/>
      <c r="GQ359" s="12"/>
      <c r="GR359" s="12"/>
      <c r="GS359" s="12"/>
      <c r="GT359" s="12"/>
      <c r="GU359" s="12"/>
      <c r="GV359" s="12"/>
      <c r="GW359" s="12"/>
      <c r="GX359" s="12"/>
      <c r="GY359" s="12"/>
      <c r="GZ359" s="12"/>
      <c r="HA359" s="12"/>
      <c r="HB359" s="12"/>
      <c r="HC359" s="12"/>
      <c r="HD359" s="12"/>
      <c r="HE359" s="12"/>
      <c r="HF359" s="12"/>
      <c r="HG359" s="12"/>
      <c r="HH359" s="12"/>
      <c r="HI359" s="12"/>
      <c r="HJ359" s="12"/>
      <c r="HK359" s="12"/>
      <c r="HL359" s="12"/>
      <c r="HM359" s="12"/>
      <c r="HN359" s="12"/>
      <c r="HO359" s="12"/>
      <c r="HP359" s="12"/>
      <c r="HQ359" s="12"/>
      <c r="HR359" s="12"/>
      <c r="HS359" s="12"/>
      <c r="HT359" s="12"/>
      <c r="HU359" s="12"/>
      <c r="HV359" s="12"/>
      <c r="HW359" s="12"/>
      <c r="HX359" s="12"/>
      <c r="HY359" s="12"/>
      <c r="HZ359" s="12"/>
      <c r="IA359" s="12"/>
      <c r="IB359" s="12"/>
      <c r="IC359" s="12"/>
      <c r="ID359" s="12"/>
      <c r="IE359" s="12"/>
      <c r="IF359" s="12"/>
      <c r="IG359" s="12"/>
      <c r="IH359" s="12"/>
      <c r="II359" s="12"/>
      <c r="IJ359" s="12"/>
      <c r="IK359" s="12"/>
      <c r="IL359" s="12"/>
      <c r="IM359" s="12"/>
      <c r="IN359" s="12"/>
      <c r="IO359" s="12"/>
      <c r="IP359" s="12"/>
      <c r="IQ359" s="12"/>
      <c r="IR359" s="12"/>
      <c r="IS359" s="12"/>
      <c r="IT359" s="12"/>
      <c r="IU359" s="12"/>
      <c r="IV359" s="12"/>
      <c r="IW359" s="12"/>
      <c r="IX359" s="12"/>
      <c r="IY359" s="12"/>
      <c r="IZ359" s="12"/>
      <c r="JA359" s="12"/>
      <c r="JB359" s="12"/>
      <c r="JC359" s="12"/>
      <c r="JD359" s="12"/>
      <c r="JE359" s="12"/>
      <c r="JF359" s="12"/>
      <c r="JG359" s="12"/>
      <c r="JH359" s="12"/>
      <c r="JI359" s="12"/>
      <c r="JJ359" s="12"/>
      <c r="JK359" s="12"/>
      <c r="JL359" s="12"/>
      <c r="JM359" s="12"/>
      <c r="JN359" s="12"/>
      <c r="JO359" s="12"/>
      <c r="JP359" s="12"/>
      <c r="JQ359" s="12"/>
      <c r="JR359" s="12"/>
      <c r="JS359" s="12"/>
      <c r="JT359" s="12"/>
      <c r="JU359" s="12"/>
      <c r="JV359" s="12"/>
      <c r="JW359" s="12"/>
      <c r="JX359" s="12"/>
      <c r="JY359" s="12"/>
      <c r="JZ359" s="12"/>
      <c r="KA359" s="12"/>
      <c r="KB359" s="12"/>
      <c r="KC359" s="12"/>
      <c r="KD359" s="12"/>
      <c r="KE359" s="12"/>
      <c r="KF359" s="12"/>
      <c r="KG359" s="12"/>
      <c r="KH359" s="12"/>
      <c r="KI359" s="12"/>
      <c r="KJ359" s="12"/>
      <c r="KK359" s="12"/>
      <c r="KL359" s="12"/>
      <c r="KM359" s="12"/>
      <c r="KN359" s="12"/>
      <c r="KO359" s="12"/>
      <c r="KP359" s="12"/>
      <c r="KQ359" s="12"/>
      <c r="KR359" s="12"/>
      <c r="KS359" s="12"/>
      <c r="KT359" s="12"/>
      <c r="KU359" s="12"/>
      <c r="KV359" s="12"/>
      <c r="KW359" s="12"/>
      <c r="KX359" s="12"/>
      <c r="KY359" s="12"/>
      <c r="KZ359" s="12"/>
      <c r="LA359" s="12"/>
      <c r="LB359" s="12"/>
      <c r="LC359" s="12"/>
      <c r="LD359" s="12"/>
      <c r="LE359" s="12"/>
      <c r="LF359" s="12"/>
      <c r="LG359" s="12"/>
      <c r="LH359" s="12"/>
      <c r="LI359" s="12"/>
      <c r="LJ359" s="12"/>
      <c r="LK359" s="12"/>
      <c r="LL359" s="12"/>
      <c r="LM359" s="12"/>
      <c r="LN359" s="12"/>
      <c r="LO359" s="12"/>
      <c r="LP359" s="12"/>
      <c r="LQ359" s="12"/>
      <c r="LR359" s="12"/>
      <c r="LS359" s="12"/>
      <c r="LT359" s="12"/>
      <c r="LU359" s="12"/>
      <c r="LV359" s="12"/>
      <c r="LW359" s="12"/>
      <c r="LX359" s="12"/>
      <c r="LY359" s="12"/>
      <c r="LZ359" s="12"/>
      <c r="MA359" s="12"/>
      <c r="MB359" s="12"/>
      <c r="MC359" s="12"/>
      <c r="MD359" s="12"/>
      <c r="ME359" s="12"/>
      <c r="MF359" s="12"/>
      <c r="MG359" s="12"/>
      <c r="MH359" s="12"/>
      <c r="MI359" s="12"/>
      <c r="MJ359" s="12"/>
      <c r="MK359" s="12"/>
      <c r="ML359" s="12"/>
      <c r="MM359" s="12"/>
      <c r="MN359" s="12"/>
      <c r="MO359" s="12"/>
      <c r="MP359" s="12"/>
      <c r="MQ359" s="12"/>
      <c r="MR359" s="12"/>
      <c r="MS359" s="12"/>
      <c r="MT359" s="12"/>
      <c r="MU359" s="12"/>
      <c r="MV359" s="12"/>
      <c r="MW359" s="12"/>
      <c r="MX359" s="12"/>
      <c r="MY359" s="12"/>
      <c r="MZ359" s="12"/>
      <c r="NA359" s="12"/>
      <c r="NB359" s="12"/>
      <c r="NC359" s="12"/>
      <c r="ND359" s="12"/>
      <c r="NE359" s="12"/>
      <c r="NF359" s="12"/>
      <c r="NG359" s="12"/>
      <c r="NH359" s="12"/>
      <c r="NI359" s="12"/>
      <c r="NJ359" s="12"/>
      <c r="NK359" s="12"/>
      <c r="NL359" s="12"/>
      <c r="NM359" s="12"/>
      <c r="NN359" s="12"/>
      <c r="NO359" s="12"/>
      <c r="NP359" s="12"/>
      <c r="NQ359" s="12"/>
      <c r="NR359" s="12"/>
      <c r="NS359" s="12"/>
      <c r="NT359" s="12"/>
      <c r="NU359" s="12"/>
      <c r="NV359" s="12"/>
      <c r="NW359" s="12"/>
      <c r="NX359" s="12"/>
      <c r="NY359" s="12"/>
      <c r="NZ359" s="12"/>
      <c r="OA359" s="12"/>
      <c r="OB359" s="12"/>
      <c r="OC359" s="12"/>
      <c r="OD359" s="12"/>
      <c r="OE359" s="12"/>
      <c r="OF359" s="12"/>
      <c r="OG359" s="12"/>
      <c r="OH359" s="12"/>
      <c r="OI359" s="12"/>
      <c r="OJ359" s="12"/>
      <c r="OK359" s="12"/>
      <c r="OL359" s="12"/>
      <c r="OM359" s="12"/>
      <c r="ON359" s="12"/>
      <c r="OO359" s="12"/>
      <c r="OP359" s="12"/>
      <c r="OQ359" s="12"/>
      <c r="OR359" s="12"/>
      <c r="OS359" s="12"/>
      <c r="OT359" s="12"/>
      <c r="OU359" s="12"/>
      <c r="OV359" s="12"/>
      <c r="OW359" s="12"/>
      <c r="OX359" s="12"/>
      <c r="OY359" s="12"/>
      <c r="OZ359" s="12"/>
      <c r="PA359" s="12"/>
      <c r="PB359" s="12"/>
      <c r="PC359" s="12"/>
      <c r="PD359" s="12"/>
      <c r="PE359" s="12"/>
      <c r="PF359" s="12"/>
      <c r="PG359" s="12"/>
      <c r="PH359" s="12"/>
      <c r="PI359" s="12"/>
      <c r="PJ359" s="12"/>
      <c r="PK359" s="12"/>
      <c r="PL359" s="12"/>
      <c r="PM359" s="12"/>
      <c r="PN359" s="12"/>
      <c r="PO359" s="12"/>
      <c r="PP359" s="12"/>
      <c r="PQ359" s="12"/>
      <c r="PR359" s="12"/>
      <c r="PS359" s="12"/>
      <c r="PT359" s="12"/>
      <c r="PU359" s="12"/>
      <c r="PV359" s="12"/>
      <c r="PW359" s="12"/>
      <c r="PX359" s="12"/>
      <c r="PY359" s="12"/>
      <c r="PZ359" s="12"/>
      <c r="QA359" s="12"/>
      <c r="QB359" s="12"/>
      <c r="QC359" s="12"/>
      <c r="QD359" s="12"/>
      <c r="QE359" s="12"/>
      <c r="QF359" s="12"/>
      <c r="QG359" s="12"/>
      <c r="QH359" s="12"/>
      <c r="QI359" s="12"/>
      <c r="QJ359" s="12"/>
      <c r="QK359" s="12"/>
      <c r="QL359" s="12"/>
      <c r="QM359" s="12"/>
      <c r="QN359" s="12"/>
      <c r="QO359" s="12"/>
      <c r="QP359" s="12"/>
      <c r="QQ359" s="12"/>
      <c r="QR359" s="12"/>
      <c r="QS359" s="12"/>
      <c r="QT359" s="12"/>
      <c r="QU359" s="12"/>
      <c r="QV359" s="12"/>
      <c r="QW359" s="12"/>
      <c r="QX359" s="12"/>
      <c r="QY359" s="12"/>
      <c r="QZ359" s="12"/>
      <c r="RA359" s="12"/>
      <c r="RB359" s="12"/>
      <c r="RC359" s="12"/>
      <c r="RD359" s="12"/>
      <c r="RE359" s="12"/>
      <c r="RF359" s="12"/>
      <c r="RG359" s="12"/>
      <c r="RH359" s="12"/>
      <c r="RI359" s="12"/>
      <c r="RJ359" s="12"/>
      <c r="RK359" s="12"/>
      <c r="RL359" s="12"/>
      <c r="RM359" s="12"/>
      <c r="RN359" s="12"/>
      <c r="RO359" s="12"/>
      <c r="RP359" s="12"/>
      <c r="RQ359" s="12"/>
      <c r="RR359" s="12"/>
      <c r="RS359" s="12"/>
      <c r="RT359" s="12"/>
      <c r="RU359" s="12"/>
      <c r="RV359" s="12"/>
      <c r="RW359" s="12"/>
      <c r="RX359" s="12"/>
      <c r="RY359" s="12"/>
      <c r="RZ359" s="12"/>
      <c r="SA359" s="12"/>
      <c r="SB359" s="12"/>
      <c r="SC359" s="12"/>
      <c r="SD359" s="12"/>
      <c r="SE359" s="12"/>
      <c r="SF359" s="12"/>
      <c r="SG359" s="12"/>
      <c r="SH359" s="12"/>
      <c r="SI359" s="12"/>
      <c r="SJ359" s="12"/>
      <c r="SK359" s="12"/>
      <c r="SL359" s="12"/>
      <c r="SM359" s="12"/>
      <c r="SN359" s="12"/>
      <c r="SO359" s="12"/>
      <c r="SP359" s="12"/>
      <c r="SQ359" s="12"/>
      <c r="SR359" s="12"/>
      <c r="SS359" s="12"/>
      <c r="ST359" s="12"/>
      <c r="SU359" s="12"/>
      <c r="SV359" s="12"/>
      <c r="SW359" s="12"/>
      <c r="SX359" s="12"/>
      <c r="SY359" s="12"/>
      <c r="SZ359" s="12"/>
      <c r="TA359" s="12"/>
      <c r="TB359" s="12"/>
      <c r="TC359" s="12"/>
      <c r="TD359" s="12"/>
      <c r="TE359" s="12"/>
      <c r="TF359" s="12"/>
      <c r="TG359" s="12"/>
      <c r="TH359" s="12"/>
      <c r="TI359" s="12"/>
      <c r="TJ359" s="12"/>
      <c r="TK359" s="12"/>
      <c r="TL359" s="12"/>
      <c r="TM359" s="12"/>
      <c r="TN359" s="12"/>
      <c r="TO359" s="12"/>
      <c r="TP359" s="12"/>
      <c r="TQ359" s="12"/>
      <c r="TR359" s="12"/>
      <c r="TS359" s="12"/>
      <c r="TT359" s="12"/>
      <c r="TU359" s="12"/>
      <c r="TV359" s="12"/>
      <c r="TW359" s="12"/>
      <c r="TX359" s="12"/>
      <c r="TY359" s="12"/>
      <c r="TZ359" s="12"/>
      <c r="UA359" s="12"/>
      <c r="UB359" s="12"/>
      <c r="UC359" s="12"/>
      <c r="UD359" s="12"/>
      <c r="UE359" s="12"/>
      <c r="UF359" s="12"/>
      <c r="UG359" s="12"/>
      <c r="UH359" s="12"/>
      <c r="UI359" s="12"/>
      <c r="UJ359" s="12"/>
      <c r="UK359" s="12"/>
      <c r="UL359" s="12"/>
      <c r="UM359" s="12"/>
      <c r="UN359" s="12"/>
      <c r="UO359" s="12"/>
      <c r="UP359" s="12"/>
      <c r="UQ359" s="12"/>
      <c r="UR359" s="12"/>
      <c r="US359" s="12"/>
      <c r="UT359" s="12"/>
      <c r="UU359" s="12"/>
      <c r="UV359" s="12"/>
      <c r="UW359" s="12"/>
      <c r="UX359" s="12"/>
      <c r="UY359" s="12"/>
      <c r="UZ359" s="12"/>
      <c r="VA359" s="12"/>
      <c r="VB359" s="12"/>
      <c r="VC359" s="12"/>
      <c r="VD359" s="12"/>
      <c r="VE359" s="12"/>
      <c r="VF359" s="12"/>
      <c r="VG359" s="12"/>
      <c r="VH359" s="12"/>
      <c r="VI359" s="12"/>
      <c r="VJ359" s="12"/>
      <c r="VK359" s="12"/>
      <c r="VL359" s="12"/>
      <c r="VM359" s="12"/>
      <c r="VN359" s="12"/>
      <c r="VO359" s="12"/>
      <c r="VP359" s="12"/>
      <c r="VQ359" s="12"/>
      <c r="VR359" s="12"/>
      <c r="VS359" s="12"/>
      <c r="VT359" s="12"/>
      <c r="VU359" s="12"/>
      <c r="VV359" s="12"/>
      <c r="VW359" s="12"/>
      <c r="VX359" s="12"/>
      <c r="VY359" s="12"/>
      <c r="VZ359" s="12"/>
      <c r="WA359" s="12"/>
      <c r="WB359" s="12"/>
      <c r="WC359" s="12"/>
      <c r="WD359" s="12"/>
      <c r="WE359" s="12"/>
      <c r="WF359" s="12"/>
      <c r="WG359" s="12"/>
      <c r="WH359" s="12"/>
      <c r="WI359" s="12"/>
      <c r="WJ359" s="12"/>
      <c r="WK359" s="12"/>
      <c r="WL359" s="12"/>
      <c r="WM359" s="12"/>
      <c r="WN359" s="12"/>
      <c r="WO359" s="12"/>
      <c r="WP359" s="12"/>
      <c r="WQ359" s="12"/>
      <c r="WR359" s="12"/>
      <c r="WS359" s="12"/>
      <c r="WT359" s="12"/>
      <c r="WU359" s="12"/>
      <c r="WV359" s="12"/>
      <c r="WW359" s="12"/>
      <c r="WX359" s="12"/>
      <c r="WY359" s="12"/>
      <c r="WZ359" s="12"/>
      <c r="XA359" s="12"/>
      <c r="XB359" s="12"/>
      <c r="XC359" s="12"/>
      <c r="XD359" s="12"/>
      <c r="XE359" s="12"/>
      <c r="XF359" s="12"/>
      <c r="XG359" s="12"/>
      <c r="XH359" s="12"/>
      <c r="XI359" s="12"/>
      <c r="XJ359" s="12"/>
      <c r="XK359" s="12"/>
      <c r="XL359" s="12"/>
      <c r="XM359" s="12"/>
      <c r="XN359" s="12"/>
      <c r="XO359" s="12"/>
      <c r="XP359" s="12"/>
      <c r="XQ359" s="12"/>
      <c r="XR359" s="12"/>
      <c r="XS359" s="12"/>
      <c r="XT359" s="12"/>
      <c r="XU359" s="12"/>
      <c r="XV359" s="12"/>
      <c r="XW359" s="12"/>
      <c r="XX359" s="12"/>
      <c r="XY359" s="12"/>
      <c r="XZ359" s="12"/>
      <c r="YA359" s="12"/>
      <c r="YB359" s="12"/>
      <c r="YC359" s="12"/>
      <c r="YD359" s="12"/>
      <c r="YE359" s="12"/>
      <c r="YF359" s="12"/>
      <c r="YG359" s="12"/>
      <c r="YH359" s="12"/>
      <c r="YI359" s="12"/>
      <c r="YJ359" s="12"/>
      <c r="YK359" s="12"/>
      <c r="YL359" s="12"/>
      <c r="YM359" s="12"/>
      <c r="YN359" s="12"/>
      <c r="YO359" s="12"/>
      <c r="YP359" s="12"/>
      <c r="YQ359" s="12"/>
      <c r="YR359" s="12"/>
      <c r="YS359" s="12"/>
      <c r="YT359" s="12"/>
      <c r="YU359" s="12"/>
      <c r="YV359" s="12"/>
      <c r="YW359" s="12"/>
      <c r="YX359" s="12"/>
      <c r="YY359" s="12"/>
      <c r="YZ359" s="12"/>
      <c r="ZA359" s="12"/>
      <c r="ZB359" s="12"/>
      <c r="ZC359" s="12"/>
      <c r="ZD359" s="12"/>
      <c r="ZE359" s="12"/>
      <c r="ZF359" s="12"/>
      <c r="ZG359" s="12"/>
      <c r="ZH359" s="12"/>
      <c r="ZI359" s="12"/>
      <c r="ZJ359" s="12"/>
      <c r="ZK359" s="12"/>
      <c r="ZL359" s="12"/>
      <c r="ZM359" s="12"/>
      <c r="ZN359" s="12"/>
      <c r="ZO359" s="12"/>
      <c r="ZP359" s="12"/>
      <c r="ZQ359" s="12"/>
      <c r="ZR359" s="12"/>
      <c r="ZS359" s="12"/>
      <c r="ZT359" s="12"/>
      <c r="ZU359" s="12"/>
      <c r="ZV359" s="12"/>
      <c r="ZW359" s="12"/>
      <c r="ZX359" s="12"/>
      <c r="ZY359" s="12"/>
      <c r="ZZ359" s="12"/>
      <c r="AAA359" s="12"/>
      <c r="AAB359" s="12"/>
      <c r="AAC359" s="12"/>
      <c r="AAD359" s="12"/>
      <c r="AAE359" s="12"/>
      <c r="AAF359" s="12"/>
      <c r="AAG359" s="12"/>
      <c r="AAH359" s="12"/>
      <c r="AAI359" s="12"/>
      <c r="AAJ359" s="12"/>
      <c r="AAK359" s="12"/>
      <c r="AAL359" s="12"/>
      <c r="AAM359" s="12"/>
      <c r="AAN359" s="12"/>
      <c r="AAO359" s="12"/>
      <c r="AAP359" s="12"/>
      <c r="AAQ359" s="12"/>
      <c r="AAR359" s="12"/>
      <c r="AAS359" s="12"/>
      <c r="AAT359" s="12"/>
      <c r="AAU359" s="12"/>
      <c r="AAV359" s="12"/>
      <c r="AAW359" s="12"/>
      <c r="AAX359" s="12"/>
      <c r="AAY359" s="12"/>
      <c r="AAZ359" s="12"/>
      <c r="ABA359" s="12"/>
      <c r="ABB359" s="12"/>
      <c r="ABC359" s="12"/>
      <c r="ABD359" s="12"/>
      <c r="ABE359" s="12"/>
      <c r="ABF359" s="12"/>
      <c r="ABG359" s="12"/>
      <c r="ABH359" s="12"/>
      <c r="ABI359" s="12"/>
      <c r="ABJ359" s="12"/>
      <c r="ABK359" s="12"/>
      <c r="ABL359" s="12"/>
      <c r="ABM359" s="12"/>
      <c r="ABN359" s="12"/>
      <c r="ABO359" s="12"/>
      <c r="ABP359" s="12"/>
      <c r="ABQ359" s="12"/>
      <c r="ABR359" s="12"/>
      <c r="ABS359" s="12"/>
      <c r="ABT359" s="12"/>
      <c r="ABU359" s="12"/>
      <c r="ABV359" s="12"/>
      <c r="ABW359" s="12"/>
      <c r="ABX359" s="12"/>
      <c r="ABY359" s="12"/>
      <c r="ABZ359" s="12"/>
      <c r="ACA359" s="12"/>
      <c r="ACB359" s="12"/>
      <c r="ACC359" s="12"/>
      <c r="ACD359" s="12"/>
      <c r="ACE359" s="12"/>
      <c r="ACF359" s="12"/>
      <c r="ACG359" s="12"/>
      <c r="ACH359" s="12"/>
      <c r="ACI359" s="12"/>
      <c r="ACJ359" s="12"/>
      <c r="ACK359" s="12"/>
      <c r="ACL359" s="12"/>
      <c r="ACM359" s="12"/>
      <c r="ACN359" s="12"/>
      <c r="ACO359" s="12"/>
      <c r="ACP359" s="12"/>
      <c r="ACQ359" s="12"/>
      <c r="ACR359" s="12"/>
      <c r="ACS359" s="12"/>
      <c r="ACT359" s="12"/>
      <c r="ACU359" s="12"/>
      <c r="ACV359" s="12"/>
      <c r="ACW359" s="12"/>
      <c r="ACX359" s="12"/>
      <c r="ACY359" s="12"/>
      <c r="ACZ359" s="12"/>
      <c r="ADA359" s="12"/>
    </row>
    <row r="360" spans="1:781" s="99" customFormat="1" ht="53.4" customHeight="1" x14ac:dyDescent="0.3">
      <c r="A360" s="64">
        <v>3</v>
      </c>
      <c r="B360" s="44" t="s">
        <v>1004</v>
      </c>
      <c r="C360" s="45" t="s">
        <v>55</v>
      </c>
      <c r="D360" s="46" t="s">
        <v>212</v>
      </c>
      <c r="E360" s="46" t="s">
        <v>230</v>
      </c>
      <c r="F360" s="46">
        <v>5</v>
      </c>
      <c r="G360" s="97"/>
      <c r="H360" s="46">
        <v>1</v>
      </c>
      <c r="I360" s="46" t="s">
        <v>41</v>
      </c>
      <c r="J360" s="46" t="s">
        <v>394</v>
      </c>
      <c r="K360" s="48">
        <v>1965</v>
      </c>
      <c r="L360" s="49">
        <v>23829</v>
      </c>
      <c r="M360" s="50">
        <v>150</v>
      </c>
      <c r="N360" s="51"/>
      <c r="O360" s="51"/>
      <c r="P360" s="52" t="s">
        <v>601</v>
      </c>
      <c r="Q360" s="145" t="s">
        <v>1005</v>
      </c>
      <c r="R360" s="54"/>
      <c r="S360" s="55" t="str">
        <f t="shared" si="80"/>
        <v>Cu</v>
      </c>
      <c r="T360" s="56"/>
      <c r="U360" s="56"/>
      <c r="V360" s="56"/>
      <c r="W360" s="56"/>
      <c r="X360" s="56"/>
      <c r="Y360" s="56"/>
      <c r="Z360" s="56"/>
      <c r="AA360" s="12"/>
      <c r="AB360" s="57">
        <f t="shared" si="73"/>
        <v>7.9086685861884073E-5</v>
      </c>
      <c r="AC360" s="57">
        <f t="shared" si="74"/>
        <v>0</v>
      </c>
      <c r="AD360" s="57">
        <f t="shared" si="75"/>
        <v>0</v>
      </c>
      <c r="AE360" s="57">
        <f t="shared" si="81"/>
        <v>7.9086685861884073E-5</v>
      </c>
      <c r="AF360" s="58"/>
      <c r="AG360" s="58">
        <f t="shared" si="77"/>
        <v>0</v>
      </c>
      <c r="AH360" s="58">
        <f t="shared" si="78"/>
        <v>0</v>
      </c>
      <c r="AI360" s="58">
        <f t="shared" si="79"/>
        <v>7.9086685861884073E-5</v>
      </c>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c r="CV360" s="12"/>
      <c r="CW360" s="12"/>
      <c r="CX360" s="12"/>
      <c r="CY360" s="12"/>
      <c r="CZ360" s="12"/>
      <c r="DA360" s="12"/>
      <c r="DB360" s="12"/>
      <c r="DC360" s="12"/>
      <c r="DD360" s="12"/>
      <c r="DE360" s="12"/>
      <c r="DF360" s="12"/>
      <c r="DG360" s="12"/>
      <c r="DH360" s="12"/>
      <c r="DI360" s="12"/>
      <c r="DJ360" s="12"/>
      <c r="DK360" s="12"/>
      <c r="DL360" s="12"/>
      <c r="DM360" s="12"/>
      <c r="DN360" s="12"/>
      <c r="DO360" s="12"/>
      <c r="DP360" s="12"/>
      <c r="DQ360" s="12"/>
      <c r="DR360" s="12"/>
      <c r="DS360" s="12"/>
      <c r="DT360" s="12"/>
      <c r="DU360" s="12"/>
      <c r="DV360" s="12"/>
      <c r="DW360" s="12"/>
      <c r="DX360" s="12"/>
      <c r="DY360" s="12"/>
      <c r="DZ360" s="12"/>
      <c r="EA360" s="12"/>
      <c r="EB360" s="12"/>
      <c r="EC360" s="12"/>
      <c r="ED360" s="12"/>
      <c r="EE360" s="12"/>
      <c r="EF360" s="12"/>
      <c r="EG360" s="12"/>
      <c r="EH360" s="12"/>
      <c r="EI360" s="12"/>
      <c r="EJ360" s="12"/>
      <c r="EK360" s="12"/>
      <c r="EL360" s="12"/>
      <c r="EM360" s="12"/>
      <c r="EN360" s="12"/>
      <c r="EO360" s="12"/>
      <c r="EP360" s="12"/>
      <c r="EQ360" s="12"/>
      <c r="ER360" s="12"/>
      <c r="ES360" s="12"/>
      <c r="ET360" s="12"/>
      <c r="EU360" s="12"/>
      <c r="EV360" s="12"/>
      <c r="EW360" s="12"/>
      <c r="EX360" s="12"/>
      <c r="EY360" s="12"/>
      <c r="EZ360" s="12"/>
      <c r="FA360" s="12"/>
      <c r="FB360" s="12"/>
      <c r="FC360" s="12"/>
      <c r="FD360" s="12"/>
      <c r="FE360" s="12"/>
      <c r="FF360" s="12"/>
      <c r="FG360" s="12"/>
      <c r="FH360" s="12"/>
      <c r="FI360" s="12"/>
      <c r="FJ360" s="12"/>
      <c r="FK360" s="12"/>
      <c r="FL360" s="12"/>
      <c r="FM360" s="12"/>
      <c r="FN360" s="12"/>
      <c r="FO360" s="12"/>
      <c r="FP360" s="12"/>
      <c r="FQ360" s="12"/>
      <c r="FR360" s="12"/>
      <c r="FS360" s="12"/>
      <c r="FT360" s="12"/>
      <c r="FU360" s="12"/>
      <c r="FV360" s="12"/>
      <c r="FW360" s="12"/>
      <c r="FX360" s="12"/>
      <c r="FY360" s="12"/>
      <c r="FZ360" s="12"/>
      <c r="GA360" s="12"/>
      <c r="GB360" s="12"/>
      <c r="GC360" s="12"/>
      <c r="GD360" s="12"/>
      <c r="GE360" s="12"/>
      <c r="GF360" s="12"/>
      <c r="GG360" s="12"/>
      <c r="GH360" s="12"/>
      <c r="GI360" s="12"/>
      <c r="GJ360" s="12"/>
      <c r="GK360" s="12"/>
      <c r="GL360" s="12"/>
      <c r="GM360" s="12"/>
      <c r="GN360" s="12"/>
      <c r="GO360" s="12"/>
      <c r="GP360" s="12"/>
      <c r="GQ360" s="12"/>
      <c r="GR360" s="12"/>
      <c r="GS360" s="12"/>
      <c r="GT360" s="12"/>
      <c r="GU360" s="12"/>
      <c r="GV360" s="12"/>
      <c r="GW360" s="12"/>
      <c r="GX360" s="12"/>
      <c r="GY360" s="12"/>
      <c r="GZ360" s="12"/>
      <c r="HA360" s="12"/>
      <c r="HB360" s="12"/>
      <c r="HC360" s="12"/>
      <c r="HD360" s="12"/>
      <c r="HE360" s="12"/>
      <c r="HF360" s="12"/>
      <c r="HG360" s="12"/>
      <c r="HH360" s="12"/>
      <c r="HI360" s="12"/>
      <c r="HJ360" s="12"/>
      <c r="HK360" s="12"/>
      <c r="HL360" s="12"/>
      <c r="HM360" s="12"/>
      <c r="HN360" s="12"/>
      <c r="HO360" s="12"/>
      <c r="HP360" s="12"/>
      <c r="HQ360" s="12"/>
      <c r="HR360" s="12"/>
      <c r="HS360" s="12"/>
      <c r="HT360" s="12"/>
      <c r="HU360" s="12"/>
      <c r="HV360" s="12"/>
      <c r="HW360" s="12"/>
      <c r="HX360" s="12"/>
      <c r="HY360" s="12"/>
      <c r="HZ360" s="12"/>
      <c r="IA360" s="12"/>
      <c r="IB360" s="12"/>
      <c r="IC360" s="12"/>
      <c r="ID360" s="12"/>
      <c r="IE360" s="12"/>
      <c r="IF360" s="12"/>
      <c r="IG360" s="12"/>
      <c r="IH360" s="12"/>
      <c r="II360" s="12"/>
      <c r="IJ360" s="12"/>
      <c r="IK360" s="12"/>
      <c r="IL360" s="12"/>
      <c r="IM360" s="12"/>
      <c r="IN360" s="12"/>
      <c r="IO360" s="12"/>
      <c r="IP360" s="12"/>
      <c r="IQ360" s="12"/>
      <c r="IR360" s="12"/>
      <c r="IS360" s="12"/>
      <c r="IT360" s="12"/>
      <c r="IU360" s="12"/>
      <c r="IV360" s="12"/>
      <c r="IW360" s="12"/>
      <c r="IX360" s="12"/>
      <c r="IY360" s="12"/>
      <c r="IZ360" s="12"/>
      <c r="JA360" s="12"/>
      <c r="JB360" s="12"/>
      <c r="JC360" s="12"/>
      <c r="JD360" s="12"/>
      <c r="JE360" s="12"/>
      <c r="JF360" s="12"/>
      <c r="JG360" s="12"/>
      <c r="JH360" s="12"/>
      <c r="JI360" s="12"/>
      <c r="JJ360" s="12"/>
      <c r="JK360" s="12"/>
      <c r="JL360" s="12"/>
      <c r="JM360" s="12"/>
      <c r="JN360" s="12"/>
      <c r="JO360" s="12"/>
      <c r="JP360" s="12"/>
      <c r="JQ360" s="12"/>
      <c r="JR360" s="12"/>
      <c r="JS360" s="12"/>
      <c r="JT360" s="12"/>
      <c r="JU360" s="12"/>
      <c r="JV360" s="12"/>
      <c r="JW360" s="12"/>
      <c r="JX360" s="12"/>
      <c r="JY360" s="12"/>
      <c r="JZ360" s="12"/>
      <c r="KA360" s="12"/>
      <c r="KB360" s="12"/>
      <c r="KC360" s="12"/>
      <c r="KD360" s="12"/>
      <c r="KE360" s="12"/>
      <c r="KF360" s="12"/>
      <c r="KG360" s="12"/>
      <c r="KH360" s="12"/>
      <c r="KI360" s="12"/>
      <c r="KJ360" s="12"/>
      <c r="KK360" s="12"/>
      <c r="KL360" s="12"/>
      <c r="KM360" s="12"/>
      <c r="KN360" s="12"/>
      <c r="KO360" s="12"/>
      <c r="KP360" s="12"/>
      <c r="KQ360" s="12"/>
      <c r="KR360" s="12"/>
      <c r="KS360" s="12"/>
      <c r="KT360" s="12"/>
      <c r="KU360" s="12"/>
      <c r="KV360" s="12"/>
      <c r="KW360" s="12"/>
      <c r="KX360" s="12"/>
      <c r="KY360" s="12"/>
      <c r="KZ360" s="12"/>
      <c r="LA360" s="12"/>
      <c r="LB360" s="12"/>
      <c r="LC360" s="12"/>
      <c r="LD360" s="12"/>
      <c r="LE360" s="12"/>
      <c r="LF360" s="12"/>
      <c r="LG360" s="12"/>
      <c r="LH360" s="12"/>
      <c r="LI360" s="12"/>
      <c r="LJ360" s="12"/>
      <c r="LK360" s="12"/>
      <c r="LL360" s="12"/>
      <c r="LM360" s="12"/>
      <c r="LN360" s="12"/>
      <c r="LO360" s="12"/>
      <c r="LP360" s="12"/>
      <c r="LQ360" s="12"/>
      <c r="LR360" s="12"/>
      <c r="LS360" s="12"/>
      <c r="LT360" s="12"/>
      <c r="LU360" s="12"/>
      <c r="LV360" s="12"/>
      <c r="LW360" s="12"/>
      <c r="LX360" s="12"/>
      <c r="LY360" s="12"/>
      <c r="LZ360" s="12"/>
      <c r="MA360" s="12"/>
      <c r="MB360" s="12"/>
      <c r="MC360" s="12"/>
      <c r="MD360" s="12"/>
      <c r="ME360" s="12"/>
      <c r="MF360" s="12"/>
      <c r="MG360" s="12"/>
      <c r="MH360" s="12"/>
      <c r="MI360" s="12"/>
      <c r="MJ360" s="12"/>
      <c r="MK360" s="12"/>
      <c r="ML360" s="12"/>
      <c r="MM360" s="12"/>
      <c r="MN360" s="12"/>
      <c r="MO360" s="12"/>
      <c r="MP360" s="12"/>
      <c r="MQ360" s="12"/>
      <c r="MR360" s="12"/>
      <c r="MS360" s="12"/>
      <c r="MT360" s="12"/>
      <c r="MU360" s="12"/>
      <c r="MV360" s="12"/>
      <c r="MW360" s="12"/>
      <c r="MX360" s="12"/>
      <c r="MY360" s="12"/>
      <c r="MZ360" s="12"/>
      <c r="NA360" s="12"/>
      <c r="NB360" s="12"/>
      <c r="NC360" s="12"/>
      <c r="ND360" s="12"/>
      <c r="NE360" s="12"/>
      <c r="NF360" s="12"/>
      <c r="NG360" s="12"/>
      <c r="NH360" s="12"/>
      <c r="NI360" s="12"/>
      <c r="NJ360" s="12"/>
      <c r="NK360" s="12"/>
      <c r="NL360" s="12"/>
      <c r="NM360" s="12"/>
      <c r="NN360" s="12"/>
      <c r="NO360" s="12"/>
      <c r="NP360" s="12"/>
      <c r="NQ360" s="12"/>
      <c r="NR360" s="12"/>
      <c r="NS360" s="12"/>
      <c r="NT360" s="12"/>
      <c r="NU360" s="12"/>
      <c r="NV360" s="12"/>
      <c r="NW360" s="12"/>
      <c r="NX360" s="12"/>
      <c r="NY360" s="12"/>
      <c r="NZ360" s="12"/>
      <c r="OA360" s="12"/>
      <c r="OB360" s="12"/>
      <c r="OC360" s="12"/>
      <c r="OD360" s="12"/>
      <c r="OE360" s="12"/>
      <c r="OF360" s="12"/>
      <c r="OG360" s="12"/>
      <c r="OH360" s="12"/>
      <c r="OI360" s="12"/>
      <c r="OJ360" s="12"/>
      <c r="OK360" s="12"/>
      <c r="OL360" s="12"/>
      <c r="OM360" s="12"/>
      <c r="ON360" s="12"/>
      <c r="OO360" s="12"/>
      <c r="OP360" s="12"/>
      <c r="OQ360" s="12"/>
      <c r="OR360" s="12"/>
      <c r="OS360" s="12"/>
      <c r="OT360" s="12"/>
      <c r="OU360" s="12"/>
      <c r="OV360" s="12"/>
      <c r="OW360" s="12"/>
      <c r="OX360" s="12"/>
      <c r="OY360" s="12"/>
      <c r="OZ360" s="12"/>
      <c r="PA360" s="12"/>
      <c r="PB360" s="12"/>
      <c r="PC360" s="12"/>
      <c r="PD360" s="12"/>
      <c r="PE360" s="12"/>
      <c r="PF360" s="12"/>
      <c r="PG360" s="12"/>
      <c r="PH360" s="12"/>
      <c r="PI360" s="12"/>
      <c r="PJ360" s="12"/>
      <c r="PK360" s="12"/>
      <c r="PL360" s="12"/>
      <c r="PM360" s="12"/>
      <c r="PN360" s="12"/>
      <c r="PO360" s="12"/>
      <c r="PP360" s="12"/>
      <c r="PQ360" s="12"/>
      <c r="PR360" s="12"/>
      <c r="PS360" s="12"/>
      <c r="PT360" s="12"/>
      <c r="PU360" s="12"/>
      <c r="PV360" s="12"/>
      <c r="PW360" s="12"/>
      <c r="PX360" s="12"/>
      <c r="PY360" s="12"/>
      <c r="PZ360" s="12"/>
      <c r="QA360" s="12"/>
      <c r="QB360" s="12"/>
      <c r="QC360" s="12"/>
      <c r="QD360" s="12"/>
      <c r="QE360" s="12"/>
      <c r="QF360" s="12"/>
      <c r="QG360" s="12"/>
      <c r="QH360" s="12"/>
      <c r="QI360" s="12"/>
      <c r="QJ360" s="12"/>
      <c r="QK360" s="12"/>
      <c r="QL360" s="12"/>
      <c r="QM360" s="12"/>
      <c r="QN360" s="12"/>
      <c r="QO360" s="12"/>
      <c r="QP360" s="12"/>
      <c r="QQ360" s="12"/>
      <c r="QR360" s="12"/>
      <c r="QS360" s="12"/>
      <c r="QT360" s="12"/>
      <c r="QU360" s="12"/>
      <c r="QV360" s="12"/>
      <c r="QW360" s="12"/>
      <c r="QX360" s="12"/>
      <c r="QY360" s="12"/>
      <c r="QZ360" s="12"/>
      <c r="RA360" s="12"/>
      <c r="RB360" s="12"/>
      <c r="RC360" s="12"/>
      <c r="RD360" s="12"/>
      <c r="RE360" s="12"/>
      <c r="RF360" s="12"/>
      <c r="RG360" s="12"/>
      <c r="RH360" s="12"/>
      <c r="RI360" s="12"/>
      <c r="RJ360" s="12"/>
      <c r="RK360" s="12"/>
      <c r="RL360" s="12"/>
      <c r="RM360" s="12"/>
      <c r="RN360" s="12"/>
      <c r="RO360" s="12"/>
      <c r="RP360" s="12"/>
      <c r="RQ360" s="12"/>
      <c r="RR360" s="12"/>
      <c r="RS360" s="12"/>
      <c r="RT360" s="12"/>
      <c r="RU360" s="12"/>
      <c r="RV360" s="12"/>
      <c r="RW360" s="12"/>
      <c r="RX360" s="12"/>
      <c r="RY360" s="12"/>
      <c r="RZ360" s="12"/>
      <c r="SA360" s="12"/>
      <c r="SB360" s="12"/>
      <c r="SC360" s="12"/>
      <c r="SD360" s="12"/>
      <c r="SE360" s="12"/>
      <c r="SF360" s="12"/>
      <c r="SG360" s="12"/>
      <c r="SH360" s="12"/>
      <c r="SI360" s="12"/>
      <c r="SJ360" s="12"/>
      <c r="SK360" s="12"/>
      <c r="SL360" s="12"/>
      <c r="SM360" s="12"/>
      <c r="SN360" s="12"/>
      <c r="SO360" s="12"/>
      <c r="SP360" s="12"/>
      <c r="SQ360" s="12"/>
      <c r="SR360" s="12"/>
      <c r="SS360" s="12"/>
      <c r="ST360" s="12"/>
      <c r="SU360" s="12"/>
      <c r="SV360" s="12"/>
      <c r="SW360" s="12"/>
      <c r="SX360" s="12"/>
      <c r="SY360" s="12"/>
      <c r="SZ360" s="12"/>
      <c r="TA360" s="12"/>
      <c r="TB360" s="12"/>
      <c r="TC360" s="12"/>
      <c r="TD360" s="12"/>
      <c r="TE360" s="12"/>
      <c r="TF360" s="12"/>
      <c r="TG360" s="12"/>
      <c r="TH360" s="12"/>
      <c r="TI360" s="12"/>
      <c r="TJ360" s="12"/>
      <c r="TK360" s="12"/>
      <c r="TL360" s="12"/>
      <c r="TM360" s="12"/>
      <c r="TN360" s="12"/>
      <c r="TO360" s="12"/>
      <c r="TP360" s="12"/>
      <c r="TQ360" s="12"/>
      <c r="TR360" s="12"/>
      <c r="TS360" s="12"/>
      <c r="TT360" s="12"/>
      <c r="TU360" s="12"/>
      <c r="TV360" s="12"/>
      <c r="TW360" s="12"/>
      <c r="TX360" s="12"/>
      <c r="TY360" s="12"/>
      <c r="TZ360" s="12"/>
      <c r="UA360" s="12"/>
      <c r="UB360" s="12"/>
      <c r="UC360" s="12"/>
      <c r="UD360" s="12"/>
      <c r="UE360" s="12"/>
      <c r="UF360" s="12"/>
      <c r="UG360" s="12"/>
      <c r="UH360" s="12"/>
      <c r="UI360" s="12"/>
      <c r="UJ360" s="12"/>
      <c r="UK360" s="12"/>
      <c r="UL360" s="12"/>
      <c r="UM360" s="12"/>
      <c r="UN360" s="12"/>
      <c r="UO360" s="12"/>
      <c r="UP360" s="12"/>
      <c r="UQ360" s="12"/>
      <c r="UR360" s="12"/>
      <c r="US360" s="12"/>
      <c r="UT360" s="12"/>
      <c r="UU360" s="12"/>
      <c r="UV360" s="12"/>
      <c r="UW360" s="12"/>
      <c r="UX360" s="12"/>
      <c r="UY360" s="12"/>
      <c r="UZ360" s="12"/>
      <c r="VA360" s="12"/>
      <c r="VB360" s="12"/>
      <c r="VC360" s="12"/>
      <c r="VD360" s="12"/>
      <c r="VE360" s="12"/>
      <c r="VF360" s="12"/>
      <c r="VG360" s="12"/>
      <c r="VH360" s="12"/>
      <c r="VI360" s="12"/>
      <c r="VJ360" s="12"/>
      <c r="VK360" s="12"/>
      <c r="VL360" s="12"/>
      <c r="VM360" s="12"/>
      <c r="VN360" s="12"/>
      <c r="VO360" s="12"/>
      <c r="VP360" s="12"/>
      <c r="VQ360" s="12"/>
      <c r="VR360" s="12"/>
      <c r="VS360" s="12"/>
      <c r="VT360" s="12"/>
      <c r="VU360" s="12"/>
      <c r="VV360" s="12"/>
      <c r="VW360" s="12"/>
      <c r="VX360" s="12"/>
      <c r="VY360" s="12"/>
      <c r="VZ360" s="12"/>
      <c r="WA360" s="12"/>
      <c r="WB360" s="12"/>
      <c r="WC360" s="12"/>
      <c r="WD360" s="12"/>
      <c r="WE360" s="12"/>
      <c r="WF360" s="12"/>
      <c r="WG360" s="12"/>
      <c r="WH360" s="12"/>
      <c r="WI360" s="12"/>
      <c r="WJ360" s="12"/>
      <c r="WK360" s="12"/>
      <c r="WL360" s="12"/>
      <c r="WM360" s="12"/>
      <c r="WN360" s="12"/>
      <c r="WO360" s="12"/>
      <c r="WP360" s="12"/>
      <c r="WQ360" s="12"/>
      <c r="WR360" s="12"/>
      <c r="WS360" s="12"/>
      <c r="WT360" s="12"/>
      <c r="WU360" s="12"/>
      <c r="WV360" s="12"/>
      <c r="WW360" s="12"/>
      <c r="WX360" s="12"/>
      <c r="WY360" s="12"/>
      <c r="WZ360" s="12"/>
      <c r="XA360" s="12"/>
      <c r="XB360" s="12"/>
      <c r="XC360" s="12"/>
      <c r="XD360" s="12"/>
      <c r="XE360" s="12"/>
      <c r="XF360" s="12"/>
      <c r="XG360" s="12"/>
      <c r="XH360" s="12"/>
      <c r="XI360" s="12"/>
      <c r="XJ360" s="12"/>
      <c r="XK360" s="12"/>
      <c r="XL360" s="12"/>
      <c r="XM360" s="12"/>
      <c r="XN360" s="12"/>
      <c r="XO360" s="12"/>
      <c r="XP360" s="12"/>
      <c r="XQ360" s="12"/>
      <c r="XR360" s="12"/>
      <c r="XS360" s="12"/>
      <c r="XT360" s="12"/>
      <c r="XU360" s="12"/>
      <c r="XV360" s="12"/>
      <c r="XW360" s="12"/>
      <c r="XX360" s="12"/>
      <c r="XY360" s="12"/>
      <c r="XZ360" s="12"/>
      <c r="YA360" s="12"/>
      <c r="YB360" s="12"/>
      <c r="YC360" s="12"/>
      <c r="YD360" s="12"/>
      <c r="YE360" s="12"/>
      <c r="YF360" s="12"/>
      <c r="YG360" s="12"/>
      <c r="YH360" s="12"/>
      <c r="YI360" s="12"/>
      <c r="YJ360" s="12"/>
      <c r="YK360" s="12"/>
      <c r="YL360" s="12"/>
      <c r="YM360" s="12"/>
      <c r="YN360" s="12"/>
      <c r="YO360" s="12"/>
      <c r="YP360" s="12"/>
      <c r="YQ360" s="12"/>
      <c r="YR360" s="12"/>
      <c r="YS360" s="12"/>
      <c r="YT360" s="12"/>
      <c r="YU360" s="12"/>
      <c r="YV360" s="12"/>
      <c r="YW360" s="12"/>
      <c r="YX360" s="12"/>
      <c r="YY360" s="12"/>
      <c r="YZ360" s="12"/>
      <c r="ZA360" s="12"/>
      <c r="ZB360" s="12"/>
      <c r="ZC360" s="12"/>
      <c r="ZD360" s="12"/>
      <c r="ZE360" s="12"/>
      <c r="ZF360" s="12"/>
      <c r="ZG360" s="12"/>
      <c r="ZH360" s="12"/>
      <c r="ZI360" s="12"/>
      <c r="ZJ360" s="12"/>
      <c r="ZK360" s="12"/>
      <c r="ZL360" s="12"/>
      <c r="ZM360" s="12"/>
      <c r="ZN360" s="12"/>
      <c r="ZO360" s="12"/>
      <c r="ZP360" s="12"/>
      <c r="ZQ360" s="12"/>
      <c r="ZR360" s="12"/>
      <c r="ZS360" s="12"/>
      <c r="ZT360" s="12"/>
      <c r="ZU360" s="12"/>
      <c r="ZV360" s="12"/>
      <c r="ZW360" s="12"/>
      <c r="ZX360" s="12"/>
      <c r="ZY360" s="12"/>
      <c r="ZZ360" s="12"/>
      <c r="AAA360" s="12"/>
      <c r="AAB360" s="12"/>
      <c r="AAC360" s="12"/>
      <c r="AAD360" s="12"/>
      <c r="AAE360" s="12"/>
      <c r="AAF360" s="12"/>
      <c r="AAG360" s="12"/>
      <c r="AAH360" s="12"/>
      <c r="AAI360" s="12"/>
      <c r="AAJ360" s="12"/>
      <c r="AAK360" s="12"/>
      <c r="AAL360" s="12"/>
      <c r="AAM360" s="12"/>
      <c r="AAN360" s="12"/>
      <c r="AAO360" s="12"/>
      <c r="AAP360" s="12"/>
      <c r="AAQ360" s="12"/>
      <c r="AAR360" s="12"/>
      <c r="AAS360" s="12"/>
      <c r="AAT360" s="12"/>
      <c r="AAU360" s="12"/>
      <c r="AAV360" s="12"/>
      <c r="AAW360" s="12"/>
      <c r="AAX360" s="12"/>
      <c r="AAY360" s="12"/>
      <c r="AAZ360" s="12"/>
      <c r="ABA360" s="12"/>
      <c r="ABB360" s="12"/>
      <c r="ABC360" s="12"/>
      <c r="ABD360" s="12"/>
      <c r="ABE360" s="12"/>
      <c r="ABF360" s="12"/>
      <c r="ABG360" s="12"/>
      <c r="ABH360" s="12"/>
      <c r="ABI360" s="12"/>
      <c r="ABJ360" s="12"/>
      <c r="ABK360" s="12"/>
      <c r="ABL360" s="12"/>
      <c r="ABM360" s="12"/>
      <c r="ABN360" s="12"/>
      <c r="ABO360" s="12"/>
      <c r="ABP360" s="12"/>
      <c r="ABQ360" s="12"/>
      <c r="ABR360" s="12"/>
      <c r="ABS360" s="12"/>
      <c r="ABT360" s="12"/>
      <c r="ABU360" s="12"/>
      <c r="ABV360" s="12"/>
      <c r="ABW360" s="12"/>
      <c r="ABX360" s="12"/>
      <c r="ABY360" s="12"/>
      <c r="ABZ360" s="12"/>
      <c r="ACA360" s="12"/>
      <c r="ACB360" s="12"/>
      <c r="ACC360" s="12"/>
      <c r="ACD360" s="12"/>
      <c r="ACE360" s="12"/>
      <c r="ACF360" s="12"/>
      <c r="ACG360" s="12"/>
      <c r="ACH360" s="12"/>
      <c r="ACI360" s="12"/>
      <c r="ACJ360" s="12"/>
      <c r="ACK360" s="12"/>
      <c r="ACL360" s="12"/>
      <c r="ACM360" s="12"/>
      <c r="ACN360" s="12"/>
      <c r="ACO360" s="12"/>
      <c r="ACP360" s="12"/>
      <c r="ACQ360" s="12"/>
      <c r="ACR360" s="12"/>
      <c r="ACS360" s="12"/>
      <c r="ACT360" s="12"/>
      <c r="ACU360" s="12"/>
      <c r="ACV360" s="12"/>
      <c r="ACW360" s="12"/>
      <c r="ACX360" s="12"/>
      <c r="ACY360" s="12"/>
      <c r="ACZ360" s="12"/>
      <c r="ADA360" s="12"/>
    </row>
    <row r="361" spans="1:781" s="99" customFormat="1" ht="24" x14ac:dyDescent="0.3">
      <c r="A361" s="64">
        <v>3</v>
      </c>
      <c r="B361" s="44" t="s">
        <v>1006</v>
      </c>
      <c r="C361" s="45" t="s">
        <v>444</v>
      </c>
      <c r="D361" s="46" t="s">
        <v>434</v>
      </c>
      <c r="E361" s="46" t="s">
        <v>599</v>
      </c>
      <c r="F361" s="46">
        <v>9</v>
      </c>
      <c r="G361" s="97"/>
      <c r="H361" s="46">
        <v>1</v>
      </c>
      <c r="I361" s="46" t="s">
        <v>41</v>
      </c>
      <c r="J361" s="46" t="s">
        <v>394</v>
      </c>
      <c r="K361" s="48">
        <v>1965</v>
      </c>
      <c r="L361" s="49">
        <v>23829</v>
      </c>
      <c r="M361" s="50"/>
      <c r="N361" s="51"/>
      <c r="O361" s="51"/>
      <c r="P361" s="52" t="s">
        <v>601</v>
      </c>
      <c r="Q361" s="145" t="s">
        <v>1007</v>
      </c>
      <c r="R361" s="54" t="s">
        <v>432</v>
      </c>
      <c r="S361" s="55" t="str">
        <f t="shared" si="80"/>
        <v>Limestone</v>
      </c>
      <c r="T361" s="56"/>
      <c r="U361" s="56"/>
      <c r="V361" s="56"/>
      <c r="W361" s="56"/>
      <c r="X361" s="56"/>
      <c r="Y361" s="56"/>
      <c r="Z361" s="56"/>
      <c r="AA361" s="12"/>
      <c r="AB361" s="57">
        <f t="shared" si="73"/>
        <v>0</v>
      </c>
      <c r="AC361" s="57">
        <f t="shared" si="74"/>
        <v>0</v>
      </c>
      <c r="AD361" s="57">
        <f t="shared" si="75"/>
        <v>0</v>
      </c>
      <c r="AE361" s="57">
        <f t="shared" si="81"/>
        <v>0</v>
      </c>
      <c r="AF361" s="58"/>
      <c r="AG361" s="58">
        <f t="shared" si="77"/>
        <v>0</v>
      </c>
      <c r="AH361" s="58">
        <f t="shared" si="78"/>
        <v>0</v>
      </c>
      <c r="AI361" s="58">
        <f t="shared" si="79"/>
        <v>0</v>
      </c>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c r="CV361" s="12"/>
      <c r="CW361" s="12"/>
      <c r="CX361" s="12"/>
      <c r="CY361" s="12"/>
      <c r="CZ361" s="12"/>
      <c r="DA361" s="12"/>
      <c r="DB361" s="12"/>
      <c r="DC361" s="12"/>
      <c r="DD361" s="12"/>
      <c r="DE361" s="12"/>
      <c r="DF361" s="12"/>
      <c r="DG361" s="12"/>
      <c r="DH361" s="12"/>
      <c r="DI361" s="12"/>
      <c r="DJ361" s="12"/>
      <c r="DK361" s="12"/>
      <c r="DL361" s="12"/>
      <c r="DM361" s="12"/>
      <c r="DN361" s="12"/>
      <c r="DO361" s="12"/>
      <c r="DP361" s="12"/>
      <c r="DQ361" s="12"/>
      <c r="DR361" s="12"/>
      <c r="DS361" s="12"/>
      <c r="DT361" s="12"/>
      <c r="DU361" s="12"/>
      <c r="DV361" s="12"/>
      <c r="DW361" s="12"/>
      <c r="DX361" s="12"/>
      <c r="DY361" s="12"/>
      <c r="DZ361" s="12"/>
      <c r="EA361" s="12"/>
      <c r="EB361" s="12"/>
      <c r="EC361" s="12"/>
      <c r="ED361" s="12"/>
      <c r="EE361" s="12"/>
      <c r="EF361" s="12"/>
      <c r="EG361" s="12"/>
      <c r="EH361" s="12"/>
      <c r="EI361" s="12"/>
      <c r="EJ361" s="12"/>
      <c r="EK361" s="12"/>
      <c r="EL361" s="12"/>
      <c r="EM361" s="12"/>
      <c r="EN361" s="12"/>
      <c r="EO361" s="12"/>
      <c r="EP361" s="12"/>
      <c r="EQ361" s="12"/>
      <c r="ER361" s="12"/>
      <c r="ES361" s="12"/>
      <c r="ET361" s="12"/>
      <c r="EU361" s="12"/>
      <c r="EV361" s="12"/>
      <c r="EW361" s="12"/>
      <c r="EX361" s="12"/>
      <c r="EY361" s="12"/>
      <c r="EZ361" s="12"/>
      <c r="FA361" s="12"/>
      <c r="FB361" s="12"/>
      <c r="FC361" s="12"/>
      <c r="FD361" s="12"/>
      <c r="FE361" s="12"/>
      <c r="FF361" s="12"/>
      <c r="FG361" s="12"/>
      <c r="FH361" s="12"/>
      <c r="FI361" s="12"/>
      <c r="FJ361" s="12"/>
      <c r="FK361" s="12"/>
      <c r="FL361" s="12"/>
      <c r="FM361" s="12"/>
      <c r="FN361" s="12"/>
      <c r="FO361" s="12"/>
      <c r="FP361" s="12"/>
      <c r="FQ361" s="12"/>
      <c r="FR361" s="12"/>
      <c r="FS361" s="12"/>
      <c r="FT361" s="12"/>
      <c r="FU361" s="12"/>
      <c r="FV361" s="12"/>
      <c r="FW361" s="12"/>
      <c r="FX361" s="12"/>
      <c r="FY361" s="12"/>
      <c r="FZ361" s="12"/>
      <c r="GA361" s="12"/>
      <c r="GB361" s="12"/>
      <c r="GC361" s="12"/>
      <c r="GD361" s="12"/>
      <c r="GE361" s="12"/>
      <c r="GF361" s="12"/>
      <c r="GG361" s="12"/>
      <c r="GH361" s="12"/>
      <c r="GI361" s="12"/>
      <c r="GJ361" s="12"/>
      <c r="GK361" s="12"/>
      <c r="GL361" s="12"/>
      <c r="GM361" s="12"/>
      <c r="GN361" s="12"/>
      <c r="GO361" s="12"/>
      <c r="GP361" s="12"/>
      <c r="GQ361" s="12"/>
      <c r="GR361" s="12"/>
      <c r="GS361" s="12"/>
      <c r="GT361" s="12"/>
      <c r="GU361" s="12"/>
      <c r="GV361" s="12"/>
      <c r="GW361" s="12"/>
      <c r="GX361" s="12"/>
      <c r="GY361" s="12"/>
      <c r="GZ361" s="12"/>
      <c r="HA361" s="12"/>
      <c r="HB361" s="12"/>
      <c r="HC361" s="12"/>
      <c r="HD361" s="12"/>
      <c r="HE361" s="12"/>
      <c r="HF361" s="12"/>
      <c r="HG361" s="12"/>
      <c r="HH361" s="12"/>
      <c r="HI361" s="12"/>
      <c r="HJ361" s="12"/>
      <c r="HK361" s="12"/>
      <c r="HL361" s="12"/>
      <c r="HM361" s="12"/>
      <c r="HN361" s="12"/>
      <c r="HO361" s="12"/>
      <c r="HP361" s="12"/>
      <c r="HQ361" s="12"/>
      <c r="HR361" s="12"/>
      <c r="HS361" s="12"/>
      <c r="HT361" s="12"/>
      <c r="HU361" s="12"/>
      <c r="HV361" s="12"/>
      <c r="HW361" s="12"/>
      <c r="HX361" s="12"/>
      <c r="HY361" s="12"/>
      <c r="HZ361" s="12"/>
      <c r="IA361" s="12"/>
      <c r="IB361" s="12"/>
      <c r="IC361" s="12"/>
      <c r="ID361" s="12"/>
      <c r="IE361" s="12"/>
      <c r="IF361" s="12"/>
      <c r="IG361" s="12"/>
      <c r="IH361" s="12"/>
      <c r="II361" s="12"/>
      <c r="IJ361" s="12"/>
      <c r="IK361" s="12"/>
      <c r="IL361" s="12"/>
      <c r="IM361" s="12"/>
      <c r="IN361" s="12"/>
      <c r="IO361" s="12"/>
      <c r="IP361" s="12"/>
      <c r="IQ361" s="12"/>
      <c r="IR361" s="12"/>
      <c r="IS361" s="12"/>
      <c r="IT361" s="12"/>
      <c r="IU361" s="12"/>
      <c r="IV361" s="12"/>
      <c r="IW361" s="12"/>
      <c r="IX361" s="12"/>
      <c r="IY361" s="12"/>
      <c r="IZ361" s="12"/>
      <c r="JA361" s="12"/>
      <c r="JB361" s="12"/>
      <c r="JC361" s="12"/>
      <c r="JD361" s="12"/>
      <c r="JE361" s="12"/>
      <c r="JF361" s="12"/>
      <c r="JG361" s="12"/>
      <c r="JH361" s="12"/>
      <c r="JI361" s="12"/>
      <c r="JJ361" s="12"/>
      <c r="JK361" s="12"/>
      <c r="JL361" s="12"/>
      <c r="JM361" s="12"/>
      <c r="JN361" s="12"/>
      <c r="JO361" s="12"/>
      <c r="JP361" s="12"/>
      <c r="JQ361" s="12"/>
      <c r="JR361" s="12"/>
      <c r="JS361" s="12"/>
      <c r="JT361" s="12"/>
      <c r="JU361" s="12"/>
      <c r="JV361" s="12"/>
      <c r="JW361" s="12"/>
      <c r="JX361" s="12"/>
      <c r="JY361" s="12"/>
      <c r="JZ361" s="12"/>
      <c r="KA361" s="12"/>
      <c r="KB361" s="12"/>
      <c r="KC361" s="12"/>
      <c r="KD361" s="12"/>
      <c r="KE361" s="12"/>
      <c r="KF361" s="12"/>
      <c r="KG361" s="12"/>
      <c r="KH361" s="12"/>
      <c r="KI361" s="12"/>
      <c r="KJ361" s="12"/>
      <c r="KK361" s="12"/>
      <c r="KL361" s="12"/>
      <c r="KM361" s="12"/>
      <c r="KN361" s="12"/>
      <c r="KO361" s="12"/>
      <c r="KP361" s="12"/>
      <c r="KQ361" s="12"/>
      <c r="KR361" s="12"/>
      <c r="KS361" s="12"/>
      <c r="KT361" s="12"/>
      <c r="KU361" s="12"/>
      <c r="KV361" s="12"/>
      <c r="KW361" s="12"/>
      <c r="KX361" s="12"/>
      <c r="KY361" s="12"/>
      <c r="KZ361" s="12"/>
      <c r="LA361" s="12"/>
      <c r="LB361" s="12"/>
      <c r="LC361" s="12"/>
      <c r="LD361" s="12"/>
      <c r="LE361" s="12"/>
      <c r="LF361" s="12"/>
      <c r="LG361" s="12"/>
      <c r="LH361" s="12"/>
      <c r="LI361" s="12"/>
      <c r="LJ361" s="12"/>
      <c r="LK361" s="12"/>
      <c r="LL361" s="12"/>
      <c r="LM361" s="12"/>
      <c r="LN361" s="12"/>
      <c r="LO361" s="12"/>
      <c r="LP361" s="12"/>
      <c r="LQ361" s="12"/>
      <c r="LR361" s="12"/>
      <c r="LS361" s="12"/>
      <c r="LT361" s="12"/>
      <c r="LU361" s="12"/>
      <c r="LV361" s="12"/>
      <c r="LW361" s="12"/>
      <c r="LX361" s="12"/>
      <c r="LY361" s="12"/>
      <c r="LZ361" s="12"/>
      <c r="MA361" s="12"/>
      <c r="MB361" s="12"/>
      <c r="MC361" s="12"/>
      <c r="MD361" s="12"/>
      <c r="ME361" s="12"/>
      <c r="MF361" s="12"/>
      <c r="MG361" s="12"/>
      <c r="MH361" s="12"/>
      <c r="MI361" s="12"/>
      <c r="MJ361" s="12"/>
      <c r="MK361" s="12"/>
      <c r="ML361" s="12"/>
      <c r="MM361" s="12"/>
      <c r="MN361" s="12"/>
      <c r="MO361" s="12"/>
      <c r="MP361" s="12"/>
      <c r="MQ361" s="12"/>
      <c r="MR361" s="12"/>
      <c r="MS361" s="12"/>
      <c r="MT361" s="12"/>
      <c r="MU361" s="12"/>
      <c r="MV361" s="12"/>
      <c r="MW361" s="12"/>
      <c r="MX361" s="12"/>
      <c r="MY361" s="12"/>
      <c r="MZ361" s="12"/>
      <c r="NA361" s="12"/>
      <c r="NB361" s="12"/>
      <c r="NC361" s="12"/>
      <c r="ND361" s="12"/>
      <c r="NE361" s="12"/>
      <c r="NF361" s="12"/>
      <c r="NG361" s="12"/>
      <c r="NH361" s="12"/>
      <c r="NI361" s="12"/>
      <c r="NJ361" s="12"/>
      <c r="NK361" s="12"/>
      <c r="NL361" s="12"/>
      <c r="NM361" s="12"/>
      <c r="NN361" s="12"/>
      <c r="NO361" s="12"/>
      <c r="NP361" s="12"/>
      <c r="NQ361" s="12"/>
      <c r="NR361" s="12"/>
      <c r="NS361" s="12"/>
      <c r="NT361" s="12"/>
      <c r="NU361" s="12"/>
      <c r="NV361" s="12"/>
      <c r="NW361" s="12"/>
      <c r="NX361" s="12"/>
      <c r="NY361" s="12"/>
      <c r="NZ361" s="12"/>
      <c r="OA361" s="12"/>
      <c r="OB361" s="12"/>
      <c r="OC361" s="12"/>
      <c r="OD361" s="12"/>
      <c r="OE361" s="12"/>
      <c r="OF361" s="12"/>
      <c r="OG361" s="12"/>
      <c r="OH361" s="12"/>
      <c r="OI361" s="12"/>
      <c r="OJ361" s="12"/>
      <c r="OK361" s="12"/>
      <c r="OL361" s="12"/>
      <c r="OM361" s="12"/>
      <c r="ON361" s="12"/>
      <c r="OO361" s="12"/>
      <c r="OP361" s="12"/>
      <c r="OQ361" s="12"/>
      <c r="OR361" s="12"/>
      <c r="OS361" s="12"/>
      <c r="OT361" s="12"/>
      <c r="OU361" s="12"/>
      <c r="OV361" s="12"/>
      <c r="OW361" s="12"/>
      <c r="OX361" s="12"/>
      <c r="OY361" s="12"/>
      <c r="OZ361" s="12"/>
      <c r="PA361" s="12"/>
      <c r="PB361" s="12"/>
      <c r="PC361" s="12"/>
      <c r="PD361" s="12"/>
      <c r="PE361" s="12"/>
      <c r="PF361" s="12"/>
      <c r="PG361" s="12"/>
      <c r="PH361" s="12"/>
      <c r="PI361" s="12"/>
      <c r="PJ361" s="12"/>
      <c r="PK361" s="12"/>
      <c r="PL361" s="12"/>
      <c r="PM361" s="12"/>
      <c r="PN361" s="12"/>
      <c r="PO361" s="12"/>
      <c r="PP361" s="12"/>
      <c r="PQ361" s="12"/>
      <c r="PR361" s="12"/>
      <c r="PS361" s="12"/>
      <c r="PT361" s="12"/>
      <c r="PU361" s="12"/>
      <c r="PV361" s="12"/>
      <c r="PW361" s="12"/>
      <c r="PX361" s="12"/>
      <c r="PY361" s="12"/>
      <c r="PZ361" s="12"/>
      <c r="QA361" s="12"/>
      <c r="QB361" s="12"/>
      <c r="QC361" s="12"/>
      <c r="QD361" s="12"/>
      <c r="QE361" s="12"/>
      <c r="QF361" s="12"/>
      <c r="QG361" s="12"/>
      <c r="QH361" s="12"/>
      <c r="QI361" s="12"/>
      <c r="QJ361" s="12"/>
      <c r="QK361" s="12"/>
      <c r="QL361" s="12"/>
      <c r="QM361" s="12"/>
      <c r="QN361" s="12"/>
      <c r="QO361" s="12"/>
      <c r="QP361" s="12"/>
      <c r="QQ361" s="12"/>
      <c r="QR361" s="12"/>
      <c r="QS361" s="12"/>
      <c r="QT361" s="12"/>
      <c r="QU361" s="12"/>
      <c r="QV361" s="12"/>
      <c r="QW361" s="12"/>
      <c r="QX361" s="12"/>
      <c r="QY361" s="12"/>
      <c r="QZ361" s="12"/>
      <c r="RA361" s="12"/>
      <c r="RB361" s="12"/>
      <c r="RC361" s="12"/>
      <c r="RD361" s="12"/>
      <c r="RE361" s="12"/>
      <c r="RF361" s="12"/>
      <c r="RG361" s="12"/>
      <c r="RH361" s="12"/>
      <c r="RI361" s="12"/>
      <c r="RJ361" s="12"/>
      <c r="RK361" s="12"/>
      <c r="RL361" s="12"/>
      <c r="RM361" s="12"/>
      <c r="RN361" s="12"/>
      <c r="RO361" s="12"/>
      <c r="RP361" s="12"/>
      <c r="RQ361" s="12"/>
      <c r="RR361" s="12"/>
      <c r="RS361" s="12"/>
      <c r="RT361" s="12"/>
      <c r="RU361" s="12"/>
      <c r="RV361" s="12"/>
      <c r="RW361" s="12"/>
      <c r="RX361" s="12"/>
      <c r="RY361" s="12"/>
      <c r="RZ361" s="12"/>
      <c r="SA361" s="12"/>
      <c r="SB361" s="12"/>
      <c r="SC361" s="12"/>
      <c r="SD361" s="12"/>
      <c r="SE361" s="12"/>
      <c r="SF361" s="12"/>
      <c r="SG361" s="12"/>
      <c r="SH361" s="12"/>
      <c r="SI361" s="12"/>
      <c r="SJ361" s="12"/>
      <c r="SK361" s="12"/>
      <c r="SL361" s="12"/>
      <c r="SM361" s="12"/>
      <c r="SN361" s="12"/>
      <c r="SO361" s="12"/>
      <c r="SP361" s="12"/>
      <c r="SQ361" s="12"/>
      <c r="SR361" s="12"/>
      <c r="SS361" s="12"/>
      <c r="ST361" s="12"/>
      <c r="SU361" s="12"/>
      <c r="SV361" s="12"/>
      <c r="SW361" s="12"/>
      <c r="SX361" s="12"/>
      <c r="SY361" s="12"/>
      <c r="SZ361" s="12"/>
      <c r="TA361" s="12"/>
      <c r="TB361" s="12"/>
      <c r="TC361" s="12"/>
      <c r="TD361" s="12"/>
      <c r="TE361" s="12"/>
      <c r="TF361" s="12"/>
      <c r="TG361" s="12"/>
      <c r="TH361" s="12"/>
      <c r="TI361" s="12"/>
      <c r="TJ361" s="12"/>
      <c r="TK361" s="12"/>
      <c r="TL361" s="12"/>
      <c r="TM361" s="12"/>
      <c r="TN361" s="12"/>
      <c r="TO361" s="12"/>
      <c r="TP361" s="12"/>
      <c r="TQ361" s="12"/>
      <c r="TR361" s="12"/>
      <c r="TS361" s="12"/>
      <c r="TT361" s="12"/>
      <c r="TU361" s="12"/>
      <c r="TV361" s="12"/>
      <c r="TW361" s="12"/>
      <c r="TX361" s="12"/>
      <c r="TY361" s="12"/>
      <c r="TZ361" s="12"/>
      <c r="UA361" s="12"/>
      <c r="UB361" s="12"/>
      <c r="UC361" s="12"/>
      <c r="UD361" s="12"/>
      <c r="UE361" s="12"/>
      <c r="UF361" s="12"/>
      <c r="UG361" s="12"/>
      <c r="UH361" s="12"/>
      <c r="UI361" s="12"/>
      <c r="UJ361" s="12"/>
      <c r="UK361" s="12"/>
      <c r="UL361" s="12"/>
      <c r="UM361" s="12"/>
      <c r="UN361" s="12"/>
      <c r="UO361" s="12"/>
      <c r="UP361" s="12"/>
      <c r="UQ361" s="12"/>
      <c r="UR361" s="12"/>
      <c r="US361" s="12"/>
      <c r="UT361" s="12"/>
      <c r="UU361" s="12"/>
      <c r="UV361" s="12"/>
      <c r="UW361" s="12"/>
      <c r="UX361" s="12"/>
      <c r="UY361" s="12"/>
      <c r="UZ361" s="12"/>
      <c r="VA361" s="12"/>
      <c r="VB361" s="12"/>
      <c r="VC361" s="12"/>
      <c r="VD361" s="12"/>
      <c r="VE361" s="12"/>
      <c r="VF361" s="12"/>
      <c r="VG361" s="12"/>
      <c r="VH361" s="12"/>
      <c r="VI361" s="12"/>
      <c r="VJ361" s="12"/>
      <c r="VK361" s="12"/>
      <c r="VL361" s="12"/>
      <c r="VM361" s="12"/>
      <c r="VN361" s="12"/>
      <c r="VO361" s="12"/>
      <c r="VP361" s="12"/>
      <c r="VQ361" s="12"/>
      <c r="VR361" s="12"/>
      <c r="VS361" s="12"/>
      <c r="VT361" s="12"/>
      <c r="VU361" s="12"/>
      <c r="VV361" s="12"/>
      <c r="VW361" s="12"/>
      <c r="VX361" s="12"/>
      <c r="VY361" s="12"/>
      <c r="VZ361" s="12"/>
      <c r="WA361" s="12"/>
      <c r="WB361" s="12"/>
      <c r="WC361" s="12"/>
      <c r="WD361" s="12"/>
      <c r="WE361" s="12"/>
      <c r="WF361" s="12"/>
      <c r="WG361" s="12"/>
      <c r="WH361" s="12"/>
      <c r="WI361" s="12"/>
      <c r="WJ361" s="12"/>
      <c r="WK361" s="12"/>
      <c r="WL361" s="12"/>
      <c r="WM361" s="12"/>
      <c r="WN361" s="12"/>
      <c r="WO361" s="12"/>
      <c r="WP361" s="12"/>
      <c r="WQ361" s="12"/>
      <c r="WR361" s="12"/>
      <c r="WS361" s="12"/>
      <c r="WT361" s="12"/>
      <c r="WU361" s="12"/>
      <c r="WV361" s="12"/>
      <c r="WW361" s="12"/>
      <c r="WX361" s="12"/>
      <c r="WY361" s="12"/>
      <c r="WZ361" s="12"/>
      <c r="XA361" s="12"/>
      <c r="XB361" s="12"/>
      <c r="XC361" s="12"/>
      <c r="XD361" s="12"/>
      <c r="XE361" s="12"/>
      <c r="XF361" s="12"/>
      <c r="XG361" s="12"/>
      <c r="XH361" s="12"/>
      <c r="XI361" s="12"/>
      <c r="XJ361" s="12"/>
      <c r="XK361" s="12"/>
      <c r="XL361" s="12"/>
      <c r="XM361" s="12"/>
      <c r="XN361" s="12"/>
      <c r="XO361" s="12"/>
      <c r="XP361" s="12"/>
      <c r="XQ361" s="12"/>
      <c r="XR361" s="12"/>
      <c r="XS361" s="12"/>
      <c r="XT361" s="12"/>
      <c r="XU361" s="12"/>
      <c r="XV361" s="12"/>
      <c r="XW361" s="12"/>
      <c r="XX361" s="12"/>
      <c r="XY361" s="12"/>
      <c r="XZ361" s="12"/>
      <c r="YA361" s="12"/>
      <c r="YB361" s="12"/>
      <c r="YC361" s="12"/>
      <c r="YD361" s="12"/>
      <c r="YE361" s="12"/>
      <c r="YF361" s="12"/>
      <c r="YG361" s="12"/>
      <c r="YH361" s="12"/>
      <c r="YI361" s="12"/>
      <c r="YJ361" s="12"/>
      <c r="YK361" s="12"/>
      <c r="YL361" s="12"/>
      <c r="YM361" s="12"/>
      <c r="YN361" s="12"/>
      <c r="YO361" s="12"/>
      <c r="YP361" s="12"/>
      <c r="YQ361" s="12"/>
      <c r="YR361" s="12"/>
      <c r="YS361" s="12"/>
      <c r="YT361" s="12"/>
      <c r="YU361" s="12"/>
      <c r="YV361" s="12"/>
      <c r="YW361" s="12"/>
      <c r="YX361" s="12"/>
      <c r="YY361" s="12"/>
      <c r="YZ361" s="12"/>
      <c r="ZA361" s="12"/>
      <c r="ZB361" s="12"/>
      <c r="ZC361" s="12"/>
      <c r="ZD361" s="12"/>
      <c r="ZE361" s="12"/>
      <c r="ZF361" s="12"/>
      <c r="ZG361" s="12"/>
      <c r="ZH361" s="12"/>
      <c r="ZI361" s="12"/>
      <c r="ZJ361" s="12"/>
      <c r="ZK361" s="12"/>
      <c r="ZL361" s="12"/>
      <c r="ZM361" s="12"/>
      <c r="ZN361" s="12"/>
      <c r="ZO361" s="12"/>
      <c r="ZP361" s="12"/>
      <c r="ZQ361" s="12"/>
      <c r="ZR361" s="12"/>
      <c r="ZS361" s="12"/>
      <c r="ZT361" s="12"/>
      <c r="ZU361" s="12"/>
      <c r="ZV361" s="12"/>
      <c r="ZW361" s="12"/>
      <c r="ZX361" s="12"/>
      <c r="ZY361" s="12"/>
      <c r="ZZ361" s="12"/>
      <c r="AAA361" s="12"/>
      <c r="AAB361" s="12"/>
      <c r="AAC361" s="12"/>
      <c r="AAD361" s="12"/>
      <c r="AAE361" s="12"/>
      <c r="AAF361" s="12"/>
      <c r="AAG361" s="12"/>
      <c r="AAH361" s="12"/>
      <c r="AAI361" s="12"/>
      <c r="AAJ361" s="12"/>
      <c r="AAK361" s="12"/>
      <c r="AAL361" s="12"/>
      <c r="AAM361" s="12"/>
      <c r="AAN361" s="12"/>
      <c r="AAO361" s="12"/>
      <c r="AAP361" s="12"/>
      <c r="AAQ361" s="12"/>
      <c r="AAR361" s="12"/>
      <c r="AAS361" s="12"/>
      <c r="AAT361" s="12"/>
      <c r="AAU361" s="12"/>
      <c r="AAV361" s="12"/>
      <c r="AAW361" s="12"/>
      <c r="AAX361" s="12"/>
      <c r="AAY361" s="12"/>
      <c r="AAZ361" s="12"/>
      <c r="ABA361" s="12"/>
      <c r="ABB361" s="12"/>
      <c r="ABC361" s="12"/>
      <c r="ABD361" s="12"/>
      <c r="ABE361" s="12"/>
      <c r="ABF361" s="12"/>
      <c r="ABG361" s="12"/>
      <c r="ABH361" s="12"/>
      <c r="ABI361" s="12"/>
      <c r="ABJ361" s="12"/>
      <c r="ABK361" s="12"/>
      <c r="ABL361" s="12"/>
      <c r="ABM361" s="12"/>
      <c r="ABN361" s="12"/>
      <c r="ABO361" s="12"/>
      <c r="ABP361" s="12"/>
      <c r="ABQ361" s="12"/>
      <c r="ABR361" s="12"/>
      <c r="ABS361" s="12"/>
      <c r="ABT361" s="12"/>
      <c r="ABU361" s="12"/>
      <c r="ABV361" s="12"/>
      <c r="ABW361" s="12"/>
      <c r="ABX361" s="12"/>
      <c r="ABY361" s="12"/>
      <c r="ABZ361" s="12"/>
      <c r="ACA361" s="12"/>
      <c r="ACB361" s="12"/>
      <c r="ACC361" s="12"/>
      <c r="ACD361" s="12"/>
      <c r="ACE361" s="12"/>
      <c r="ACF361" s="12"/>
      <c r="ACG361" s="12"/>
      <c r="ACH361" s="12"/>
      <c r="ACI361" s="12"/>
      <c r="ACJ361" s="12"/>
      <c r="ACK361" s="12"/>
      <c r="ACL361" s="12"/>
      <c r="ACM361" s="12"/>
      <c r="ACN361" s="12"/>
      <c r="ACO361" s="12"/>
      <c r="ACP361" s="12"/>
      <c r="ACQ361" s="12"/>
      <c r="ACR361" s="12"/>
      <c r="ACS361" s="12"/>
      <c r="ACT361" s="12"/>
      <c r="ACU361" s="12"/>
      <c r="ACV361" s="12"/>
      <c r="ACW361" s="12"/>
      <c r="ACX361" s="12"/>
      <c r="ACY361" s="12"/>
      <c r="ACZ361" s="12"/>
      <c r="ADA361" s="12"/>
    </row>
    <row r="362" spans="1:781" s="99" customFormat="1" ht="48" x14ac:dyDescent="0.3">
      <c r="A362" s="64">
        <v>3</v>
      </c>
      <c r="B362" s="44" t="s">
        <v>1008</v>
      </c>
      <c r="C362" s="45" t="s">
        <v>55</v>
      </c>
      <c r="D362" s="46" t="s">
        <v>212</v>
      </c>
      <c r="E362" s="46" t="s">
        <v>230</v>
      </c>
      <c r="F362" s="46">
        <v>25</v>
      </c>
      <c r="G362" s="97"/>
      <c r="H362" s="46">
        <v>1</v>
      </c>
      <c r="I362" s="46" t="s">
        <v>46</v>
      </c>
      <c r="J362" s="46" t="s">
        <v>394</v>
      </c>
      <c r="K362" s="48">
        <v>1965</v>
      </c>
      <c r="L362" s="49">
        <v>23829</v>
      </c>
      <c r="M362" s="50"/>
      <c r="N362" s="51"/>
      <c r="O362" s="51"/>
      <c r="P362" s="52" t="s">
        <v>601</v>
      </c>
      <c r="Q362" s="145" t="s">
        <v>1009</v>
      </c>
      <c r="R362" s="54"/>
      <c r="S362" s="55" t="str">
        <f t="shared" si="80"/>
        <v>Cu</v>
      </c>
      <c r="T362" s="56"/>
      <c r="U362" s="56"/>
      <c r="V362" s="56"/>
      <c r="W362" s="56"/>
      <c r="X362" s="56"/>
      <c r="Y362" s="56"/>
      <c r="Z362" s="56"/>
      <c r="AA362" s="12"/>
      <c r="AB362" s="57">
        <f t="shared" si="73"/>
        <v>0</v>
      </c>
      <c r="AC362" s="57">
        <f t="shared" si="74"/>
        <v>0</v>
      </c>
      <c r="AD362" s="57">
        <f t="shared" si="75"/>
        <v>0</v>
      </c>
      <c r="AE362" s="57">
        <f t="shared" si="81"/>
        <v>0</v>
      </c>
      <c r="AF362" s="58"/>
      <c r="AG362" s="58">
        <f t="shared" si="77"/>
        <v>0</v>
      </c>
      <c r="AH362" s="58">
        <f t="shared" si="78"/>
        <v>0</v>
      </c>
      <c r="AI362" s="58">
        <f t="shared" si="79"/>
        <v>0</v>
      </c>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c r="CV362" s="12"/>
      <c r="CW362" s="12"/>
      <c r="CX362" s="12"/>
      <c r="CY362" s="12"/>
      <c r="CZ362" s="12"/>
      <c r="DA362" s="12"/>
      <c r="DB362" s="12"/>
      <c r="DC362" s="12"/>
      <c r="DD362" s="12"/>
      <c r="DE362" s="12"/>
      <c r="DF362" s="12"/>
      <c r="DG362" s="12"/>
      <c r="DH362" s="12"/>
      <c r="DI362" s="12"/>
      <c r="DJ362" s="12"/>
      <c r="DK362" s="12"/>
      <c r="DL362" s="12"/>
      <c r="DM362" s="12"/>
      <c r="DN362" s="12"/>
      <c r="DO362" s="12"/>
      <c r="DP362" s="12"/>
      <c r="DQ362" s="12"/>
      <c r="DR362" s="12"/>
      <c r="DS362" s="12"/>
      <c r="DT362" s="12"/>
      <c r="DU362" s="12"/>
      <c r="DV362" s="12"/>
      <c r="DW362" s="12"/>
      <c r="DX362" s="12"/>
      <c r="DY362" s="12"/>
      <c r="DZ362" s="12"/>
      <c r="EA362" s="12"/>
      <c r="EB362" s="12"/>
      <c r="EC362" s="12"/>
      <c r="ED362" s="12"/>
      <c r="EE362" s="12"/>
      <c r="EF362" s="12"/>
      <c r="EG362" s="12"/>
      <c r="EH362" s="12"/>
      <c r="EI362" s="12"/>
      <c r="EJ362" s="12"/>
      <c r="EK362" s="12"/>
      <c r="EL362" s="12"/>
      <c r="EM362" s="12"/>
      <c r="EN362" s="12"/>
      <c r="EO362" s="12"/>
      <c r="EP362" s="12"/>
      <c r="EQ362" s="12"/>
      <c r="ER362" s="12"/>
      <c r="ES362" s="12"/>
      <c r="ET362" s="12"/>
      <c r="EU362" s="12"/>
      <c r="EV362" s="12"/>
      <c r="EW362" s="12"/>
      <c r="EX362" s="12"/>
      <c r="EY362" s="12"/>
      <c r="EZ362" s="12"/>
      <c r="FA362" s="12"/>
      <c r="FB362" s="12"/>
      <c r="FC362" s="12"/>
      <c r="FD362" s="12"/>
      <c r="FE362" s="12"/>
      <c r="FF362" s="12"/>
      <c r="FG362" s="12"/>
      <c r="FH362" s="12"/>
      <c r="FI362" s="12"/>
      <c r="FJ362" s="12"/>
      <c r="FK362" s="12"/>
      <c r="FL362" s="12"/>
      <c r="FM362" s="12"/>
      <c r="FN362" s="12"/>
      <c r="FO362" s="12"/>
      <c r="FP362" s="12"/>
      <c r="FQ362" s="12"/>
      <c r="FR362" s="12"/>
      <c r="FS362" s="12"/>
      <c r="FT362" s="12"/>
      <c r="FU362" s="12"/>
      <c r="FV362" s="12"/>
      <c r="FW362" s="12"/>
      <c r="FX362" s="12"/>
      <c r="FY362" s="12"/>
      <c r="FZ362" s="12"/>
      <c r="GA362" s="12"/>
      <c r="GB362" s="12"/>
      <c r="GC362" s="12"/>
      <c r="GD362" s="12"/>
      <c r="GE362" s="12"/>
      <c r="GF362" s="12"/>
      <c r="GG362" s="12"/>
      <c r="GH362" s="12"/>
      <c r="GI362" s="12"/>
      <c r="GJ362" s="12"/>
      <c r="GK362" s="12"/>
      <c r="GL362" s="12"/>
      <c r="GM362" s="12"/>
      <c r="GN362" s="12"/>
      <c r="GO362" s="12"/>
      <c r="GP362" s="12"/>
      <c r="GQ362" s="12"/>
      <c r="GR362" s="12"/>
      <c r="GS362" s="12"/>
      <c r="GT362" s="12"/>
      <c r="GU362" s="12"/>
      <c r="GV362" s="12"/>
      <c r="GW362" s="12"/>
      <c r="GX362" s="12"/>
      <c r="GY362" s="12"/>
      <c r="GZ362" s="12"/>
      <c r="HA362" s="12"/>
      <c r="HB362" s="12"/>
      <c r="HC362" s="12"/>
      <c r="HD362" s="12"/>
      <c r="HE362" s="12"/>
      <c r="HF362" s="12"/>
      <c r="HG362" s="12"/>
      <c r="HH362" s="12"/>
      <c r="HI362" s="12"/>
      <c r="HJ362" s="12"/>
      <c r="HK362" s="12"/>
      <c r="HL362" s="12"/>
      <c r="HM362" s="12"/>
      <c r="HN362" s="12"/>
      <c r="HO362" s="12"/>
      <c r="HP362" s="12"/>
      <c r="HQ362" s="12"/>
      <c r="HR362" s="12"/>
      <c r="HS362" s="12"/>
      <c r="HT362" s="12"/>
      <c r="HU362" s="12"/>
      <c r="HV362" s="12"/>
      <c r="HW362" s="12"/>
      <c r="HX362" s="12"/>
      <c r="HY362" s="12"/>
      <c r="HZ362" s="12"/>
      <c r="IA362" s="12"/>
      <c r="IB362" s="12"/>
      <c r="IC362" s="12"/>
      <c r="ID362" s="12"/>
      <c r="IE362" s="12"/>
      <c r="IF362" s="12"/>
      <c r="IG362" s="12"/>
      <c r="IH362" s="12"/>
      <c r="II362" s="12"/>
      <c r="IJ362" s="12"/>
      <c r="IK362" s="12"/>
      <c r="IL362" s="12"/>
      <c r="IM362" s="12"/>
      <c r="IN362" s="12"/>
      <c r="IO362" s="12"/>
      <c r="IP362" s="12"/>
      <c r="IQ362" s="12"/>
      <c r="IR362" s="12"/>
      <c r="IS362" s="12"/>
      <c r="IT362" s="12"/>
      <c r="IU362" s="12"/>
      <c r="IV362" s="12"/>
      <c r="IW362" s="12"/>
      <c r="IX362" s="12"/>
      <c r="IY362" s="12"/>
      <c r="IZ362" s="12"/>
      <c r="JA362" s="12"/>
      <c r="JB362" s="12"/>
      <c r="JC362" s="12"/>
      <c r="JD362" s="12"/>
      <c r="JE362" s="12"/>
      <c r="JF362" s="12"/>
      <c r="JG362" s="12"/>
      <c r="JH362" s="12"/>
      <c r="JI362" s="12"/>
      <c r="JJ362" s="12"/>
      <c r="JK362" s="12"/>
      <c r="JL362" s="12"/>
      <c r="JM362" s="12"/>
      <c r="JN362" s="12"/>
      <c r="JO362" s="12"/>
      <c r="JP362" s="12"/>
      <c r="JQ362" s="12"/>
      <c r="JR362" s="12"/>
      <c r="JS362" s="12"/>
      <c r="JT362" s="12"/>
      <c r="JU362" s="12"/>
      <c r="JV362" s="12"/>
      <c r="JW362" s="12"/>
      <c r="JX362" s="12"/>
      <c r="JY362" s="12"/>
      <c r="JZ362" s="12"/>
      <c r="KA362" s="12"/>
      <c r="KB362" s="12"/>
      <c r="KC362" s="12"/>
      <c r="KD362" s="12"/>
      <c r="KE362" s="12"/>
      <c r="KF362" s="12"/>
      <c r="KG362" s="12"/>
      <c r="KH362" s="12"/>
      <c r="KI362" s="12"/>
      <c r="KJ362" s="12"/>
      <c r="KK362" s="12"/>
      <c r="KL362" s="12"/>
      <c r="KM362" s="12"/>
      <c r="KN362" s="12"/>
      <c r="KO362" s="12"/>
      <c r="KP362" s="12"/>
      <c r="KQ362" s="12"/>
      <c r="KR362" s="12"/>
      <c r="KS362" s="12"/>
      <c r="KT362" s="12"/>
      <c r="KU362" s="12"/>
      <c r="KV362" s="12"/>
      <c r="KW362" s="12"/>
      <c r="KX362" s="12"/>
      <c r="KY362" s="12"/>
      <c r="KZ362" s="12"/>
      <c r="LA362" s="12"/>
      <c r="LB362" s="12"/>
      <c r="LC362" s="12"/>
      <c r="LD362" s="12"/>
      <c r="LE362" s="12"/>
      <c r="LF362" s="12"/>
      <c r="LG362" s="12"/>
      <c r="LH362" s="12"/>
      <c r="LI362" s="12"/>
      <c r="LJ362" s="12"/>
      <c r="LK362" s="12"/>
      <c r="LL362" s="12"/>
      <c r="LM362" s="12"/>
      <c r="LN362" s="12"/>
      <c r="LO362" s="12"/>
      <c r="LP362" s="12"/>
      <c r="LQ362" s="12"/>
      <c r="LR362" s="12"/>
      <c r="LS362" s="12"/>
      <c r="LT362" s="12"/>
      <c r="LU362" s="12"/>
      <c r="LV362" s="12"/>
      <c r="LW362" s="12"/>
      <c r="LX362" s="12"/>
      <c r="LY362" s="12"/>
      <c r="LZ362" s="12"/>
      <c r="MA362" s="12"/>
      <c r="MB362" s="12"/>
      <c r="MC362" s="12"/>
      <c r="MD362" s="12"/>
      <c r="ME362" s="12"/>
      <c r="MF362" s="12"/>
      <c r="MG362" s="12"/>
      <c r="MH362" s="12"/>
      <c r="MI362" s="12"/>
      <c r="MJ362" s="12"/>
      <c r="MK362" s="12"/>
      <c r="ML362" s="12"/>
      <c r="MM362" s="12"/>
      <c r="MN362" s="12"/>
      <c r="MO362" s="12"/>
      <c r="MP362" s="12"/>
      <c r="MQ362" s="12"/>
      <c r="MR362" s="12"/>
      <c r="MS362" s="12"/>
      <c r="MT362" s="12"/>
      <c r="MU362" s="12"/>
      <c r="MV362" s="12"/>
      <c r="MW362" s="12"/>
      <c r="MX362" s="12"/>
      <c r="MY362" s="12"/>
      <c r="MZ362" s="12"/>
      <c r="NA362" s="12"/>
      <c r="NB362" s="12"/>
      <c r="NC362" s="12"/>
      <c r="ND362" s="12"/>
      <c r="NE362" s="12"/>
      <c r="NF362" s="12"/>
      <c r="NG362" s="12"/>
      <c r="NH362" s="12"/>
      <c r="NI362" s="12"/>
      <c r="NJ362" s="12"/>
      <c r="NK362" s="12"/>
      <c r="NL362" s="12"/>
      <c r="NM362" s="12"/>
      <c r="NN362" s="12"/>
      <c r="NO362" s="12"/>
      <c r="NP362" s="12"/>
      <c r="NQ362" s="12"/>
      <c r="NR362" s="12"/>
      <c r="NS362" s="12"/>
      <c r="NT362" s="12"/>
      <c r="NU362" s="12"/>
      <c r="NV362" s="12"/>
      <c r="NW362" s="12"/>
      <c r="NX362" s="12"/>
      <c r="NY362" s="12"/>
      <c r="NZ362" s="12"/>
      <c r="OA362" s="12"/>
      <c r="OB362" s="12"/>
      <c r="OC362" s="12"/>
      <c r="OD362" s="12"/>
      <c r="OE362" s="12"/>
      <c r="OF362" s="12"/>
      <c r="OG362" s="12"/>
      <c r="OH362" s="12"/>
      <c r="OI362" s="12"/>
      <c r="OJ362" s="12"/>
      <c r="OK362" s="12"/>
      <c r="OL362" s="12"/>
      <c r="OM362" s="12"/>
      <c r="ON362" s="12"/>
      <c r="OO362" s="12"/>
      <c r="OP362" s="12"/>
      <c r="OQ362" s="12"/>
      <c r="OR362" s="12"/>
      <c r="OS362" s="12"/>
      <c r="OT362" s="12"/>
      <c r="OU362" s="12"/>
      <c r="OV362" s="12"/>
      <c r="OW362" s="12"/>
      <c r="OX362" s="12"/>
      <c r="OY362" s="12"/>
      <c r="OZ362" s="12"/>
      <c r="PA362" s="12"/>
      <c r="PB362" s="12"/>
      <c r="PC362" s="12"/>
      <c r="PD362" s="12"/>
      <c r="PE362" s="12"/>
      <c r="PF362" s="12"/>
      <c r="PG362" s="12"/>
      <c r="PH362" s="12"/>
      <c r="PI362" s="12"/>
      <c r="PJ362" s="12"/>
      <c r="PK362" s="12"/>
      <c r="PL362" s="12"/>
      <c r="PM362" s="12"/>
      <c r="PN362" s="12"/>
      <c r="PO362" s="12"/>
      <c r="PP362" s="12"/>
      <c r="PQ362" s="12"/>
      <c r="PR362" s="12"/>
      <c r="PS362" s="12"/>
      <c r="PT362" s="12"/>
      <c r="PU362" s="12"/>
      <c r="PV362" s="12"/>
      <c r="PW362" s="12"/>
      <c r="PX362" s="12"/>
      <c r="PY362" s="12"/>
      <c r="PZ362" s="12"/>
      <c r="QA362" s="12"/>
      <c r="QB362" s="12"/>
      <c r="QC362" s="12"/>
      <c r="QD362" s="12"/>
      <c r="QE362" s="12"/>
      <c r="QF362" s="12"/>
      <c r="QG362" s="12"/>
      <c r="QH362" s="12"/>
      <c r="QI362" s="12"/>
      <c r="QJ362" s="12"/>
      <c r="QK362" s="12"/>
      <c r="QL362" s="12"/>
      <c r="QM362" s="12"/>
      <c r="QN362" s="12"/>
      <c r="QO362" s="12"/>
      <c r="QP362" s="12"/>
      <c r="QQ362" s="12"/>
      <c r="QR362" s="12"/>
      <c r="QS362" s="12"/>
      <c r="QT362" s="12"/>
      <c r="QU362" s="12"/>
      <c r="QV362" s="12"/>
      <c r="QW362" s="12"/>
      <c r="QX362" s="12"/>
      <c r="QY362" s="12"/>
      <c r="QZ362" s="12"/>
      <c r="RA362" s="12"/>
      <c r="RB362" s="12"/>
      <c r="RC362" s="12"/>
      <c r="RD362" s="12"/>
      <c r="RE362" s="12"/>
      <c r="RF362" s="12"/>
      <c r="RG362" s="12"/>
      <c r="RH362" s="12"/>
      <c r="RI362" s="12"/>
      <c r="RJ362" s="12"/>
      <c r="RK362" s="12"/>
      <c r="RL362" s="12"/>
      <c r="RM362" s="12"/>
      <c r="RN362" s="12"/>
      <c r="RO362" s="12"/>
      <c r="RP362" s="12"/>
      <c r="RQ362" s="12"/>
      <c r="RR362" s="12"/>
      <c r="RS362" s="12"/>
      <c r="RT362" s="12"/>
      <c r="RU362" s="12"/>
      <c r="RV362" s="12"/>
      <c r="RW362" s="12"/>
      <c r="RX362" s="12"/>
      <c r="RY362" s="12"/>
      <c r="RZ362" s="12"/>
      <c r="SA362" s="12"/>
      <c r="SB362" s="12"/>
      <c r="SC362" s="12"/>
      <c r="SD362" s="12"/>
      <c r="SE362" s="12"/>
      <c r="SF362" s="12"/>
      <c r="SG362" s="12"/>
      <c r="SH362" s="12"/>
      <c r="SI362" s="12"/>
      <c r="SJ362" s="12"/>
      <c r="SK362" s="12"/>
      <c r="SL362" s="12"/>
      <c r="SM362" s="12"/>
      <c r="SN362" s="12"/>
      <c r="SO362" s="12"/>
      <c r="SP362" s="12"/>
      <c r="SQ362" s="12"/>
      <c r="SR362" s="12"/>
      <c r="SS362" s="12"/>
      <c r="ST362" s="12"/>
      <c r="SU362" s="12"/>
      <c r="SV362" s="12"/>
      <c r="SW362" s="12"/>
      <c r="SX362" s="12"/>
      <c r="SY362" s="12"/>
      <c r="SZ362" s="12"/>
      <c r="TA362" s="12"/>
      <c r="TB362" s="12"/>
      <c r="TC362" s="12"/>
      <c r="TD362" s="12"/>
      <c r="TE362" s="12"/>
      <c r="TF362" s="12"/>
      <c r="TG362" s="12"/>
      <c r="TH362" s="12"/>
      <c r="TI362" s="12"/>
      <c r="TJ362" s="12"/>
      <c r="TK362" s="12"/>
      <c r="TL362" s="12"/>
      <c r="TM362" s="12"/>
      <c r="TN362" s="12"/>
      <c r="TO362" s="12"/>
      <c r="TP362" s="12"/>
      <c r="TQ362" s="12"/>
      <c r="TR362" s="12"/>
      <c r="TS362" s="12"/>
      <c r="TT362" s="12"/>
      <c r="TU362" s="12"/>
      <c r="TV362" s="12"/>
      <c r="TW362" s="12"/>
      <c r="TX362" s="12"/>
      <c r="TY362" s="12"/>
      <c r="TZ362" s="12"/>
      <c r="UA362" s="12"/>
      <c r="UB362" s="12"/>
      <c r="UC362" s="12"/>
      <c r="UD362" s="12"/>
      <c r="UE362" s="12"/>
      <c r="UF362" s="12"/>
      <c r="UG362" s="12"/>
      <c r="UH362" s="12"/>
      <c r="UI362" s="12"/>
      <c r="UJ362" s="12"/>
      <c r="UK362" s="12"/>
      <c r="UL362" s="12"/>
      <c r="UM362" s="12"/>
      <c r="UN362" s="12"/>
      <c r="UO362" s="12"/>
      <c r="UP362" s="12"/>
      <c r="UQ362" s="12"/>
      <c r="UR362" s="12"/>
      <c r="US362" s="12"/>
      <c r="UT362" s="12"/>
      <c r="UU362" s="12"/>
      <c r="UV362" s="12"/>
      <c r="UW362" s="12"/>
      <c r="UX362" s="12"/>
      <c r="UY362" s="12"/>
      <c r="UZ362" s="12"/>
      <c r="VA362" s="12"/>
      <c r="VB362" s="12"/>
      <c r="VC362" s="12"/>
      <c r="VD362" s="12"/>
      <c r="VE362" s="12"/>
      <c r="VF362" s="12"/>
      <c r="VG362" s="12"/>
      <c r="VH362" s="12"/>
      <c r="VI362" s="12"/>
      <c r="VJ362" s="12"/>
      <c r="VK362" s="12"/>
      <c r="VL362" s="12"/>
      <c r="VM362" s="12"/>
      <c r="VN362" s="12"/>
      <c r="VO362" s="12"/>
      <c r="VP362" s="12"/>
      <c r="VQ362" s="12"/>
      <c r="VR362" s="12"/>
      <c r="VS362" s="12"/>
      <c r="VT362" s="12"/>
      <c r="VU362" s="12"/>
      <c r="VV362" s="12"/>
      <c r="VW362" s="12"/>
      <c r="VX362" s="12"/>
      <c r="VY362" s="12"/>
      <c r="VZ362" s="12"/>
      <c r="WA362" s="12"/>
      <c r="WB362" s="12"/>
      <c r="WC362" s="12"/>
      <c r="WD362" s="12"/>
      <c r="WE362" s="12"/>
      <c r="WF362" s="12"/>
      <c r="WG362" s="12"/>
      <c r="WH362" s="12"/>
      <c r="WI362" s="12"/>
      <c r="WJ362" s="12"/>
      <c r="WK362" s="12"/>
      <c r="WL362" s="12"/>
      <c r="WM362" s="12"/>
      <c r="WN362" s="12"/>
      <c r="WO362" s="12"/>
      <c r="WP362" s="12"/>
      <c r="WQ362" s="12"/>
      <c r="WR362" s="12"/>
      <c r="WS362" s="12"/>
      <c r="WT362" s="12"/>
      <c r="WU362" s="12"/>
      <c r="WV362" s="12"/>
      <c r="WW362" s="12"/>
      <c r="WX362" s="12"/>
      <c r="WY362" s="12"/>
      <c r="WZ362" s="12"/>
      <c r="XA362" s="12"/>
      <c r="XB362" s="12"/>
      <c r="XC362" s="12"/>
      <c r="XD362" s="12"/>
      <c r="XE362" s="12"/>
      <c r="XF362" s="12"/>
      <c r="XG362" s="12"/>
      <c r="XH362" s="12"/>
      <c r="XI362" s="12"/>
      <c r="XJ362" s="12"/>
      <c r="XK362" s="12"/>
      <c r="XL362" s="12"/>
      <c r="XM362" s="12"/>
      <c r="XN362" s="12"/>
      <c r="XO362" s="12"/>
      <c r="XP362" s="12"/>
      <c r="XQ362" s="12"/>
      <c r="XR362" s="12"/>
      <c r="XS362" s="12"/>
      <c r="XT362" s="12"/>
      <c r="XU362" s="12"/>
      <c r="XV362" s="12"/>
      <c r="XW362" s="12"/>
      <c r="XX362" s="12"/>
      <c r="XY362" s="12"/>
      <c r="XZ362" s="12"/>
      <c r="YA362" s="12"/>
      <c r="YB362" s="12"/>
      <c r="YC362" s="12"/>
      <c r="YD362" s="12"/>
      <c r="YE362" s="12"/>
      <c r="YF362" s="12"/>
      <c r="YG362" s="12"/>
      <c r="YH362" s="12"/>
      <c r="YI362" s="12"/>
      <c r="YJ362" s="12"/>
      <c r="YK362" s="12"/>
      <c r="YL362" s="12"/>
      <c r="YM362" s="12"/>
      <c r="YN362" s="12"/>
      <c r="YO362" s="12"/>
      <c r="YP362" s="12"/>
      <c r="YQ362" s="12"/>
      <c r="YR362" s="12"/>
      <c r="YS362" s="12"/>
      <c r="YT362" s="12"/>
      <c r="YU362" s="12"/>
      <c r="YV362" s="12"/>
      <c r="YW362" s="12"/>
      <c r="YX362" s="12"/>
      <c r="YY362" s="12"/>
      <c r="YZ362" s="12"/>
      <c r="ZA362" s="12"/>
      <c r="ZB362" s="12"/>
      <c r="ZC362" s="12"/>
      <c r="ZD362" s="12"/>
      <c r="ZE362" s="12"/>
      <c r="ZF362" s="12"/>
      <c r="ZG362" s="12"/>
      <c r="ZH362" s="12"/>
      <c r="ZI362" s="12"/>
      <c r="ZJ362" s="12"/>
      <c r="ZK362" s="12"/>
      <c r="ZL362" s="12"/>
      <c r="ZM362" s="12"/>
      <c r="ZN362" s="12"/>
      <c r="ZO362" s="12"/>
      <c r="ZP362" s="12"/>
      <c r="ZQ362" s="12"/>
      <c r="ZR362" s="12"/>
      <c r="ZS362" s="12"/>
      <c r="ZT362" s="12"/>
      <c r="ZU362" s="12"/>
      <c r="ZV362" s="12"/>
      <c r="ZW362" s="12"/>
      <c r="ZX362" s="12"/>
      <c r="ZY362" s="12"/>
      <c r="ZZ362" s="12"/>
      <c r="AAA362" s="12"/>
      <c r="AAB362" s="12"/>
      <c r="AAC362" s="12"/>
      <c r="AAD362" s="12"/>
      <c r="AAE362" s="12"/>
      <c r="AAF362" s="12"/>
      <c r="AAG362" s="12"/>
      <c r="AAH362" s="12"/>
      <c r="AAI362" s="12"/>
      <c r="AAJ362" s="12"/>
      <c r="AAK362" s="12"/>
      <c r="AAL362" s="12"/>
      <c r="AAM362" s="12"/>
      <c r="AAN362" s="12"/>
      <c r="AAO362" s="12"/>
      <c r="AAP362" s="12"/>
      <c r="AAQ362" s="12"/>
      <c r="AAR362" s="12"/>
      <c r="AAS362" s="12"/>
      <c r="AAT362" s="12"/>
      <c r="AAU362" s="12"/>
      <c r="AAV362" s="12"/>
      <c r="AAW362" s="12"/>
      <c r="AAX362" s="12"/>
      <c r="AAY362" s="12"/>
      <c r="AAZ362" s="12"/>
      <c r="ABA362" s="12"/>
      <c r="ABB362" s="12"/>
      <c r="ABC362" s="12"/>
      <c r="ABD362" s="12"/>
      <c r="ABE362" s="12"/>
      <c r="ABF362" s="12"/>
      <c r="ABG362" s="12"/>
      <c r="ABH362" s="12"/>
      <c r="ABI362" s="12"/>
      <c r="ABJ362" s="12"/>
      <c r="ABK362" s="12"/>
      <c r="ABL362" s="12"/>
      <c r="ABM362" s="12"/>
      <c r="ABN362" s="12"/>
      <c r="ABO362" s="12"/>
      <c r="ABP362" s="12"/>
      <c r="ABQ362" s="12"/>
      <c r="ABR362" s="12"/>
      <c r="ABS362" s="12"/>
      <c r="ABT362" s="12"/>
      <c r="ABU362" s="12"/>
      <c r="ABV362" s="12"/>
      <c r="ABW362" s="12"/>
      <c r="ABX362" s="12"/>
      <c r="ABY362" s="12"/>
      <c r="ABZ362" s="12"/>
      <c r="ACA362" s="12"/>
      <c r="ACB362" s="12"/>
      <c r="ACC362" s="12"/>
      <c r="ACD362" s="12"/>
      <c r="ACE362" s="12"/>
      <c r="ACF362" s="12"/>
      <c r="ACG362" s="12"/>
      <c r="ACH362" s="12"/>
      <c r="ACI362" s="12"/>
      <c r="ACJ362" s="12"/>
      <c r="ACK362" s="12"/>
      <c r="ACL362" s="12"/>
      <c r="ACM362" s="12"/>
      <c r="ACN362" s="12"/>
      <c r="ACO362" s="12"/>
      <c r="ACP362" s="12"/>
      <c r="ACQ362" s="12"/>
      <c r="ACR362" s="12"/>
      <c r="ACS362" s="12"/>
      <c r="ACT362" s="12"/>
      <c r="ACU362" s="12"/>
      <c r="ACV362" s="12"/>
      <c r="ACW362" s="12"/>
      <c r="ACX362" s="12"/>
      <c r="ACY362" s="12"/>
      <c r="ACZ362" s="12"/>
      <c r="ADA362" s="12"/>
    </row>
    <row r="363" spans="1:781" s="99" customFormat="1" ht="48" x14ac:dyDescent="0.3">
      <c r="A363" s="64">
        <v>3</v>
      </c>
      <c r="B363" s="44" t="s">
        <v>1010</v>
      </c>
      <c r="C363" s="45" t="s">
        <v>55</v>
      </c>
      <c r="D363" s="46" t="s">
        <v>212</v>
      </c>
      <c r="E363" s="46" t="s">
        <v>230</v>
      </c>
      <c r="F363" s="46">
        <v>15</v>
      </c>
      <c r="G363" s="97">
        <v>30000</v>
      </c>
      <c r="H363" s="46">
        <v>1</v>
      </c>
      <c r="I363" s="46" t="s">
        <v>46</v>
      </c>
      <c r="J363" s="46" t="s">
        <v>394</v>
      </c>
      <c r="K363" s="48">
        <v>1965</v>
      </c>
      <c r="L363" s="49">
        <v>23829</v>
      </c>
      <c r="M363" s="50">
        <v>20000</v>
      </c>
      <c r="N363" s="51"/>
      <c r="O363" s="51"/>
      <c r="P363" s="52" t="s">
        <v>1011</v>
      </c>
      <c r="Q363" s="145" t="s">
        <v>1012</v>
      </c>
      <c r="R363" s="54"/>
      <c r="S363" s="55" t="str">
        <f t="shared" si="80"/>
        <v>Cu</v>
      </c>
      <c r="T363" s="56"/>
      <c r="U363" s="56"/>
      <c r="V363" s="56"/>
      <c r="W363" s="56"/>
      <c r="X363" s="56"/>
      <c r="Y363" s="56"/>
      <c r="Z363" s="56"/>
      <c r="AA363" s="12"/>
      <c r="AB363" s="57">
        <f t="shared" si="73"/>
        <v>1.0544891448251209E-2</v>
      </c>
      <c r="AC363" s="57">
        <f t="shared" si="74"/>
        <v>0</v>
      </c>
      <c r="AD363" s="57">
        <f t="shared" si="75"/>
        <v>0</v>
      </c>
      <c r="AE363" s="57">
        <f t="shared" si="81"/>
        <v>1.0544891448251209E-2</v>
      </c>
      <c r="AF363" s="58"/>
      <c r="AG363" s="58">
        <f t="shared" si="77"/>
        <v>0</v>
      </c>
      <c r="AH363" s="58">
        <f t="shared" si="78"/>
        <v>0</v>
      </c>
      <c r="AI363" s="58">
        <f t="shared" si="79"/>
        <v>1.0544891448251209E-2</v>
      </c>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c r="CV363" s="12"/>
      <c r="CW363" s="12"/>
      <c r="CX363" s="12"/>
      <c r="CY363" s="12"/>
      <c r="CZ363" s="12"/>
      <c r="DA363" s="12"/>
      <c r="DB363" s="12"/>
      <c r="DC363" s="12"/>
      <c r="DD363" s="12"/>
      <c r="DE363" s="12"/>
      <c r="DF363" s="12"/>
      <c r="DG363" s="12"/>
      <c r="DH363" s="12"/>
      <c r="DI363" s="12"/>
      <c r="DJ363" s="12"/>
      <c r="DK363" s="12"/>
      <c r="DL363" s="12"/>
      <c r="DM363" s="12"/>
      <c r="DN363" s="12"/>
      <c r="DO363" s="12"/>
      <c r="DP363" s="12"/>
      <c r="DQ363" s="12"/>
      <c r="DR363" s="12"/>
      <c r="DS363" s="12"/>
      <c r="DT363" s="12"/>
      <c r="DU363" s="12"/>
      <c r="DV363" s="12"/>
      <c r="DW363" s="12"/>
      <c r="DX363" s="12"/>
      <c r="DY363" s="12"/>
      <c r="DZ363" s="12"/>
      <c r="EA363" s="12"/>
      <c r="EB363" s="12"/>
      <c r="EC363" s="12"/>
      <c r="ED363" s="12"/>
      <c r="EE363" s="12"/>
      <c r="EF363" s="12"/>
      <c r="EG363" s="12"/>
      <c r="EH363" s="12"/>
      <c r="EI363" s="12"/>
      <c r="EJ363" s="12"/>
      <c r="EK363" s="12"/>
      <c r="EL363" s="12"/>
      <c r="EM363" s="12"/>
      <c r="EN363" s="12"/>
      <c r="EO363" s="12"/>
      <c r="EP363" s="12"/>
      <c r="EQ363" s="12"/>
      <c r="ER363" s="12"/>
      <c r="ES363" s="12"/>
      <c r="ET363" s="12"/>
      <c r="EU363" s="12"/>
      <c r="EV363" s="12"/>
      <c r="EW363" s="12"/>
      <c r="EX363" s="12"/>
      <c r="EY363" s="12"/>
      <c r="EZ363" s="12"/>
      <c r="FA363" s="12"/>
      <c r="FB363" s="12"/>
      <c r="FC363" s="12"/>
      <c r="FD363" s="12"/>
      <c r="FE363" s="12"/>
      <c r="FF363" s="12"/>
      <c r="FG363" s="12"/>
      <c r="FH363" s="12"/>
      <c r="FI363" s="12"/>
      <c r="FJ363" s="12"/>
      <c r="FK363" s="12"/>
      <c r="FL363" s="12"/>
      <c r="FM363" s="12"/>
      <c r="FN363" s="12"/>
      <c r="FO363" s="12"/>
      <c r="FP363" s="12"/>
      <c r="FQ363" s="12"/>
      <c r="FR363" s="12"/>
      <c r="FS363" s="12"/>
      <c r="FT363" s="12"/>
      <c r="FU363" s="12"/>
      <c r="FV363" s="12"/>
      <c r="FW363" s="12"/>
      <c r="FX363" s="12"/>
      <c r="FY363" s="12"/>
      <c r="FZ363" s="12"/>
      <c r="GA363" s="12"/>
      <c r="GB363" s="12"/>
      <c r="GC363" s="12"/>
      <c r="GD363" s="12"/>
      <c r="GE363" s="12"/>
      <c r="GF363" s="12"/>
      <c r="GG363" s="12"/>
      <c r="GH363" s="12"/>
      <c r="GI363" s="12"/>
      <c r="GJ363" s="12"/>
      <c r="GK363" s="12"/>
      <c r="GL363" s="12"/>
      <c r="GM363" s="12"/>
      <c r="GN363" s="12"/>
      <c r="GO363" s="12"/>
      <c r="GP363" s="12"/>
      <c r="GQ363" s="12"/>
      <c r="GR363" s="12"/>
      <c r="GS363" s="12"/>
      <c r="GT363" s="12"/>
      <c r="GU363" s="12"/>
      <c r="GV363" s="12"/>
      <c r="GW363" s="12"/>
      <c r="GX363" s="12"/>
      <c r="GY363" s="12"/>
      <c r="GZ363" s="12"/>
      <c r="HA363" s="12"/>
      <c r="HB363" s="12"/>
      <c r="HC363" s="12"/>
      <c r="HD363" s="12"/>
      <c r="HE363" s="12"/>
      <c r="HF363" s="12"/>
      <c r="HG363" s="12"/>
      <c r="HH363" s="12"/>
      <c r="HI363" s="12"/>
      <c r="HJ363" s="12"/>
      <c r="HK363" s="12"/>
      <c r="HL363" s="12"/>
      <c r="HM363" s="12"/>
      <c r="HN363" s="12"/>
      <c r="HO363" s="12"/>
      <c r="HP363" s="12"/>
      <c r="HQ363" s="12"/>
      <c r="HR363" s="12"/>
      <c r="HS363" s="12"/>
      <c r="HT363" s="12"/>
      <c r="HU363" s="12"/>
      <c r="HV363" s="12"/>
      <c r="HW363" s="12"/>
      <c r="HX363" s="12"/>
      <c r="HY363" s="12"/>
      <c r="HZ363" s="12"/>
      <c r="IA363" s="12"/>
      <c r="IB363" s="12"/>
      <c r="IC363" s="12"/>
      <c r="ID363" s="12"/>
      <c r="IE363" s="12"/>
      <c r="IF363" s="12"/>
      <c r="IG363" s="12"/>
      <c r="IH363" s="12"/>
      <c r="II363" s="12"/>
      <c r="IJ363" s="12"/>
      <c r="IK363" s="12"/>
      <c r="IL363" s="12"/>
      <c r="IM363" s="12"/>
      <c r="IN363" s="12"/>
      <c r="IO363" s="12"/>
      <c r="IP363" s="12"/>
      <c r="IQ363" s="12"/>
      <c r="IR363" s="12"/>
      <c r="IS363" s="12"/>
      <c r="IT363" s="12"/>
      <c r="IU363" s="12"/>
      <c r="IV363" s="12"/>
      <c r="IW363" s="12"/>
      <c r="IX363" s="12"/>
      <c r="IY363" s="12"/>
      <c r="IZ363" s="12"/>
      <c r="JA363" s="12"/>
      <c r="JB363" s="12"/>
      <c r="JC363" s="12"/>
      <c r="JD363" s="12"/>
      <c r="JE363" s="12"/>
      <c r="JF363" s="12"/>
      <c r="JG363" s="12"/>
      <c r="JH363" s="12"/>
      <c r="JI363" s="12"/>
      <c r="JJ363" s="12"/>
      <c r="JK363" s="12"/>
      <c r="JL363" s="12"/>
      <c r="JM363" s="12"/>
      <c r="JN363" s="12"/>
      <c r="JO363" s="12"/>
      <c r="JP363" s="12"/>
      <c r="JQ363" s="12"/>
      <c r="JR363" s="12"/>
      <c r="JS363" s="12"/>
      <c r="JT363" s="12"/>
      <c r="JU363" s="12"/>
      <c r="JV363" s="12"/>
      <c r="JW363" s="12"/>
      <c r="JX363" s="12"/>
      <c r="JY363" s="12"/>
      <c r="JZ363" s="12"/>
      <c r="KA363" s="12"/>
      <c r="KB363" s="12"/>
      <c r="KC363" s="12"/>
      <c r="KD363" s="12"/>
      <c r="KE363" s="12"/>
      <c r="KF363" s="12"/>
      <c r="KG363" s="12"/>
      <c r="KH363" s="12"/>
      <c r="KI363" s="12"/>
      <c r="KJ363" s="12"/>
      <c r="KK363" s="12"/>
      <c r="KL363" s="12"/>
      <c r="KM363" s="12"/>
      <c r="KN363" s="12"/>
      <c r="KO363" s="12"/>
      <c r="KP363" s="12"/>
      <c r="KQ363" s="12"/>
      <c r="KR363" s="12"/>
      <c r="KS363" s="12"/>
      <c r="KT363" s="12"/>
      <c r="KU363" s="12"/>
      <c r="KV363" s="12"/>
      <c r="KW363" s="12"/>
      <c r="KX363" s="12"/>
      <c r="KY363" s="12"/>
      <c r="KZ363" s="12"/>
      <c r="LA363" s="12"/>
      <c r="LB363" s="12"/>
      <c r="LC363" s="12"/>
      <c r="LD363" s="12"/>
      <c r="LE363" s="12"/>
      <c r="LF363" s="12"/>
      <c r="LG363" s="12"/>
      <c r="LH363" s="12"/>
      <c r="LI363" s="12"/>
      <c r="LJ363" s="12"/>
      <c r="LK363" s="12"/>
      <c r="LL363" s="12"/>
      <c r="LM363" s="12"/>
      <c r="LN363" s="12"/>
      <c r="LO363" s="12"/>
      <c r="LP363" s="12"/>
      <c r="LQ363" s="12"/>
      <c r="LR363" s="12"/>
      <c r="LS363" s="12"/>
      <c r="LT363" s="12"/>
      <c r="LU363" s="12"/>
      <c r="LV363" s="12"/>
      <c r="LW363" s="12"/>
      <c r="LX363" s="12"/>
      <c r="LY363" s="12"/>
      <c r="LZ363" s="12"/>
      <c r="MA363" s="12"/>
      <c r="MB363" s="12"/>
      <c r="MC363" s="12"/>
      <c r="MD363" s="12"/>
      <c r="ME363" s="12"/>
      <c r="MF363" s="12"/>
      <c r="MG363" s="12"/>
      <c r="MH363" s="12"/>
      <c r="MI363" s="12"/>
      <c r="MJ363" s="12"/>
      <c r="MK363" s="12"/>
      <c r="ML363" s="12"/>
      <c r="MM363" s="12"/>
      <c r="MN363" s="12"/>
      <c r="MO363" s="12"/>
      <c r="MP363" s="12"/>
      <c r="MQ363" s="12"/>
      <c r="MR363" s="12"/>
      <c r="MS363" s="12"/>
      <c r="MT363" s="12"/>
      <c r="MU363" s="12"/>
      <c r="MV363" s="12"/>
      <c r="MW363" s="12"/>
      <c r="MX363" s="12"/>
      <c r="MY363" s="12"/>
      <c r="MZ363" s="12"/>
      <c r="NA363" s="12"/>
      <c r="NB363" s="12"/>
      <c r="NC363" s="12"/>
      <c r="ND363" s="12"/>
      <c r="NE363" s="12"/>
      <c r="NF363" s="12"/>
      <c r="NG363" s="12"/>
      <c r="NH363" s="12"/>
      <c r="NI363" s="12"/>
      <c r="NJ363" s="12"/>
      <c r="NK363" s="12"/>
      <c r="NL363" s="12"/>
      <c r="NM363" s="12"/>
      <c r="NN363" s="12"/>
      <c r="NO363" s="12"/>
      <c r="NP363" s="12"/>
      <c r="NQ363" s="12"/>
      <c r="NR363" s="12"/>
      <c r="NS363" s="12"/>
      <c r="NT363" s="12"/>
      <c r="NU363" s="12"/>
      <c r="NV363" s="12"/>
      <c r="NW363" s="12"/>
      <c r="NX363" s="12"/>
      <c r="NY363" s="12"/>
      <c r="NZ363" s="12"/>
      <c r="OA363" s="12"/>
      <c r="OB363" s="12"/>
      <c r="OC363" s="12"/>
      <c r="OD363" s="12"/>
      <c r="OE363" s="12"/>
      <c r="OF363" s="12"/>
      <c r="OG363" s="12"/>
      <c r="OH363" s="12"/>
      <c r="OI363" s="12"/>
      <c r="OJ363" s="12"/>
      <c r="OK363" s="12"/>
      <c r="OL363" s="12"/>
      <c r="OM363" s="12"/>
      <c r="ON363" s="12"/>
      <c r="OO363" s="12"/>
      <c r="OP363" s="12"/>
      <c r="OQ363" s="12"/>
      <c r="OR363" s="12"/>
      <c r="OS363" s="12"/>
      <c r="OT363" s="12"/>
      <c r="OU363" s="12"/>
      <c r="OV363" s="12"/>
      <c r="OW363" s="12"/>
      <c r="OX363" s="12"/>
      <c r="OY363" s="12"/>
      <c r="OZ363" s="12"/>
      <c r="PA363" s="12"/>
      <c r="PB363" s="12"/>
      <c r="PC363" s="12"/>
      <c r="PD363" s="12"/>
      <c r="PE363" s="12"/>
      <c r="PF363" s="12"/>
      <c r="PG363" s="12"/>
      <c r="PH363" s="12"/>
      <c r="PI363" s="12"/>
      <c r="PJ363" s="12"/>
      <c r="PK363" s="12"/>
      <c r="PL363" s="12"/>
      <c r="PM363" s="12"/>
      <c r="PN363" s="12"/>
      <c r="PO363" s="12"/>
      <c r="PP363" s="12"/>
      <c r="PQ363" s="12"/>
      <c r="PR363" s="12"/>
      <c r="PS363" s="12"/>
      <c r="PT363" s="12"/>
      <c r="PU363" s="12"/>
      <c r="PV363" s="12"/>
      <c r="PW363" s="12"/>
      <c r="PX363" s="12"/>
      <c r="PY363" s="12"/>
      <c r="PZ363" s="12"/>
      <c r="QA363" s="12"/>
      <c r="QB363" s="12"/>
      <c r="QC363" s="12"/>
      <c r="QD363" s="12"/>
      <c r="QE363" s="12"/>
      <c r="QF363" s="12"/>
      <c r="QG363" s="12"/>
      <c r="QH363" s="12"/>
      <c r="QI363" s="12"/>
      <c r="QJ363" s="12"/>
      <c r="QK363" s="12"/>
      <c r="QL363" s="12"/>
      <c r="QM363" s="12"/>
      <c r="QN363" s="12"/>
      <c r="QO363" s="12"/>
      <c r="QP363" s="12"/>
      <c r="QQ363" s="12"/>
      <c r="QR363" s="12"/>
      <c r="QS363" s="12"/>
      <c r="QT363" s="12"/>
      <c r="QU363" s="12"/>
      <c r="QV363" s="12"/>
      <c r="QW363" s="12"/>
      <c r="QX363" s="12"/>
      <c r="QY363" s="12"/>
      <c r="QZ363" s="12"/>
      <c r="RA363" s="12"/>
      <c r="RB363" s="12"/>
      <c r="RC363" s="12"/>
      <c r="RD363" s="12"/>
      <c r="RE363" s="12"/>
      <c r="RF363" s="12"/>
      <c r="RG363" s="12"/>
      <c r="RH363" s="12"/>
      <c r="RI363" s="12"/>
      <c r="RJ363" s="12"/>
      <c r="RK363" s="12"/>
      <c r="RL363" s="12"/>
      <c r="RM363" s="12"/>
      <c r="RN363" s="12"/>
      <c r="RO363" s="12"/>
      <c r="RP363" s="12"/>
      <c r="RQ363" s="12"/>
      <c r="RR363" s="12"/>
      <c r="RS363" s="12"/>
      <c r="RT363" s="12"/>
      <c r="RU363" s="12"/>
      <c r="RV363" s="12"/>
      <c r="RW363" s="12"/>
      <c r="RX363" s="12"/>
      <c r="RY363" s="12"/>
      <c r="RZ363" s="12"/>
      <c r="SA363" s="12"/>
      <c r="SB363" s="12"/>
      <c r="SC363" s="12"/>
      <c r="SD363" s="12"/>
      <c r="SE363" s="12"/>
      <c r="SF363" s="12"/>
      <c r="SG363" s="12"/>
      <c r="SH363" s="12"/>
      <c r="SI363" s="12"/>
      <c r="SJ363" s="12"/>
      <c r="SK363" s="12"/>
      <c r="SL363" s="12"/>
      <c r="SM363" s="12"/>
      <c r="SN363" s="12"/>
      <c r="SO363" s="12"/>
      <c r="SP363" s="12"/>
      <c r="SQ363" s="12"/>
      <c r="SR363" s="12"/>
      <c r="SS363" s="12"/>
      <c r="ST363" s="12"/>
      <c r="SU363" s="12"/>
      <c r="SV363" s="12"/>
      <c r="SW363" s="12"/>
      <c r="SX363" s="12"/>
      <c r="SY363" s="12"/>
      <c r="SZ363" s="12"/>
      <c r="TA363" s="12"/>
      <c r="TB363" s="12"/>
      <c r="TC363" s="12"/>
      <c r="TD363" s="12"/>
      <c r="TE363" s="12"/>
      <c r="TF363" s="12"/>
      <c r="TG363" s="12"/>
      <c r="TH363" s="12"/>
      <c r="TI363" s="12"/>
      <c r="TJ363" s="12"/>
      <c r="TK363" s="12"/>
      <c r="TL363" s="12"/>
      <c r="TM363" s="12"/>
      <c r="TN363" s="12"/>
      <c r="TO363" s="12"/>
      <c r="TP363" s="12"/>
      <c r="TQ363" s="12"/>
      <c r="TR363" s="12"/>
      <c r="TS363" s="12"/>
      <c r="TT363" s="12"/>
      <c r="TU363" s="12"/>
      <c r="TV363" s="12"/>
      <c r="TW363" s="12"/>
      <c r="TX363" s="12"/>
      <c r="TY363" s="12"/>
      <c r="TZ363" s="12"/>
      <c r="UA363" s="12"/>
      <c r="UB363" s="12"/>
      <c r="UC363" s="12"/>
      <c r="UD363" s="12"/>
      <c r="UE363" s="12"/>
      <c r="UF363" s="12"/>
      <c r="UG363" s="12"/>
      <c r="UH363" s="12"/>
      <c r="UI363" s="12"/>
      <c r="UJ363" s="12"/>
      <c r="UK363" s="12"/>
      <c r="UL363" s="12"/>
      <c r="UM363" s="12"/>
      <c r="UN363" s="12"/>
      <c r="UO363" s="12"/>
      <c r="UP363" s="12"/>
      <c r="UQ363" s="12"/>
      <c r="UR363" s="12"/>
      <c r="US363" s="12"/>
      <c r="UT363" s="12"/>
      <c r="UU363" s="12"/>
      <c r="UV363" s="12"/>
      <c r="UW363" s="12"/>
      <c r="UX363" s="12"/>
      <c r="UY363" s="12"/>
      <c r="UZ363" s="12"/>
      <c r="VA363" s="12"/>
      <c r="VB363" s="12"/>
      <c r="VC363" s="12"/>
      <c r="VD363" s="12"/>
      <c r="VE363" s="12"/>
      <c r="VF363" s="12"/>
      <c r="VG363" s="12"/>
      <c r="VH363" s="12"/>
      <c r="VI363" s="12"/>
      <c r="VJ363" s="12"/>
      <c r="VK363" s="12"/>
      <c r="VL363" s="12"/>
      <c r="VM363" s="12"/>
      <c r="VN363" s="12"/>
      <c r="VO363" s="12"/>
      <c r="VP363" s="12"/>
      <c r="VQ363" s="12"/>
      <c r="VR363" s="12"/>
      <c r="VS363" s="12"/>
      <c r="VT363" s="12"/>
      <c r="VU363" s="12"/>
      <c r="VV363" s="12"/>
      <c r="VW363" s="12"/>
      <c r="VX363" s="12"/>
      <c r="VY363" s="12"/>
      <c r="VZ363" s="12"/>
      <c r="WA363" s="12"/>
      <c r="WB363" s="12"/>
      <c r="WC363" s="12"/>
      <c r="WD363" s="12"/>
      <c r="WE363" s="12"/>
      <c r="WF363" s="12"/>
      <c r="WG363" s="12"/>
      <c r="WH363" s="12"/>
      <c r="WI363" s="12"/>
      <c r="WJ363" s="12"/>
      <c r="WK363" s="12"/>
      <c r="WL363" s="12"/>
      <c r="WM363" s="12"/>
      <c r="WN363" s="12"/>
      <c r="WO363" s="12"/>
      <c r="WP363" s="12"/>
      <c r="WQ363" s="12"/>
      <c r="WR363" s="12"/>
      <c r="WS363" s="12"/>
      <c r="WT363" s="12"/>
      <c r="WU363" s="12"/>
      <c r="WV363" s="12"/>
      <c r="WW363" s="12"/>
      <c r="WX363" s="12"/>
      <c r="WY363" s="12"/>
      <c r="WZ363" s="12"/>
      <c r="XA363" s="12"/>
      <c r="XB363" s="12"/>
      <c r="XC363" s="12"/>
      <c r="XD363" s="12"/>
      <c r="XE363" s="12"/>
      <c r="XF363" s="12"/>
      <c r="XG363" s="12"/>
      <c r="XH363" s="12"/>
      <c r="XI363" s="12"/>
      <c r="XJ363" s="12"/>
      <c r="XK363" s="12"/>
      <c r="XL363" s="12"/>
      <c r="XM363" s="12"/>
      <c r="XN363" s="12"/>
      <c r="XO363" s="12"/>
      <c r="XP363" s="12"/>
      <c r="XQ363" s="12"/>
      <c r="XR363" s="12"/>
      <c r="XS363" s="12"/>
      <c r="XT363" s="12"/>
      <c r="XU363" s="12"/>
      <c r="XV363" s="12"/>
      <c r="XW363" s="12"/>
      <c r="XX363" s="12"/>
      <c r="XY363" s="12"/>
      <c r="XZ363" s="12"/>
      <c r="YA363" s="12"/>
      <c r="YB363" s="12"/>
      <c r="YC363" s="12"/>
      <c r="YD363" s="12"/>
      <c r="YE363" s="12"/>
      <c r="YF363" s="12"/>
      <c r="YG363" s="12"/>
      <c r="YH363" s="12"/>
      <c r="YI363" s="12"/>
      <c r="YJ363" s="12"/>
      <c r="YK363" s="12"/>
      <c r="YL363" s="12"/>
      <c r="YM363" s="12"/>
      <c r="YN363" s="12"/>
      <c r="YO363" s="12"/>
      <c r="YP363" s="12"/>
      <c r="YQ363" s="12"/>
      <c r="YR363" s="12"/>
      <c r="YS363" s="12"/>
      <c r="YT363" s="12"/>
      <c r="YU363" s="12"/>
      <c r="YV363" s="12"/>
      <c r="YW363" s="12"/>
      <c r="YX363" s="12"/>
      <c r="YY363" s="12"/>
      <c r="YZ363" s="12"/>
      <c r="ZA363" s="12"/>
      <c r="ZB363" s="12"/>
      <c r="ZC363" s="12"/>
      <c r="ZD363" s="12"/>
      <c r="ZE363" s="12"/>
      <c r="ZF363" s="12"/>
      <c r="ZG363" s="12"/>
      <c r="ZH363" s="12"/>
      <c r="ZI363" s="12"/>
      <c r="ZJ363" s="12"/>
      <c r="ZK363" s="12"/>
      <c r="ZL363" s="12"/>
      <c r="ZM363" s="12"/>
      <c r="ZN363" s="12"/>
      <c r="ZO363" s="12"/>
      <c r="ZP363" s="12"/>
      <c r="ZQ363" s="12"/>
      <c r="ZR363" s="12"/>
      <c r="ZS363" s="12"/>
      <c r="ZT363" s="12"/>
      <c r="ZU363" s="12"/>
      <c r="ZV363" s="12"/>
      <c r="ZW363" s="12"/>
      <c r="ZX363" s="12"/>
      <c r="ZY363" s="12"/>
      <c r="ZZ363" s="12"/>
      <c r="AAA363" s="12"/>
      <c r="AAB363" s="12"/>
      <c r="AAC363" s="12"/>
      <c r="AAD363" s="12"/>
      <c r="AAE363" s="12"/>
      <c r="AAF363" s="12"/>
      <c r="AAG363" s="12"/>
      <c r="AAH363" s="12"/>
      <c r="AAI363" s="12"/>
      <c r="AAJ363" s="12"/>
      <c r="AAK363" s="12"/>
      <c r="AAL363" s="12"/>
      <c r="AAM363" s="12"/>
      <c r="AAN363" s="12"/>
      <c r="AAO363" s="12"/>
      <c r="AAP363" s="12"/>
      <c r="AAQ363" s="12"/>
      <c r="AAR363" s="12"/>
      <c r="AAS363" s="12"/>
      <c r="AAT363" s="12"/>
      <c r="AAU363" s="12"/>
      <c r="AAV363" s="12"/>
      <c r="AAW363" s="12"/>
      <c r="AAX363" s="12"/>
      <c r="AAY363" s="12"/>
      <c r="AAZ363" s="12"/>
      <c r="ABA363" s="12"/>
      <c r="ABB363" s="12"/>
      <c r="ABC363" s="12"/>
      <c r="ABD363" s="12"/>
      <c r="ABE363" s="12"/>
      <c r="ABF363" s="12"/>
      <c r="ABG363" s="12"/>
      <c r="ABH363" s="12"/>
      <c r="ABI363" s="12"/>
      <c r="ABJ363" s="12"/>
      <c r="ABK363" s="12"/>
      <c r="ABL363" s="12"/>
      <c r="ABM363" s="12"/>
      <c r="ABN363" s="12"/>
      <c r="ABO363" s="12"/>
      <c r="ABP363" s="12"/>
      <c r="ABQ363" s="12"/>
      <c r="ABR363" s="12"/>
      <c r="ABS363" s="12"/>
      <c r="ABT363" s="12"/>
      <c r="ABU363" s="12"/>
      <c r="ABV363" s="12"/>
      <c r="ABW363" s="12"/>
      <c r="ABX363" s="12"/>
      <c r="ABY363" s="12"/>
      <c r="ABZ363" s="12"/>
      <c r="ACA363" s="12"/>
      <c r="ACB363" s="12"/>
      <c r="ACC363" s="12"/>
      <c r="ACD363" s="12"/>
      <c r="ACE363" s="12"/>
      <c r="ACF363" s="12"/>
      <c r="ACG363" s="12"/>
      <c r="ACH363" s="12"/>
      <c r="ACI363" s="12"/>
      <c r="ACJ363" s="12"/>
      <c r="ACK363" s="12"/>
      <c r="ACL363" s="12"/>
      <c r="ACM363" s="12"/>
      <c r="ACN363" s="12"/>
      <c r="ACO363" s="12"/>
      <c r="ACP363" s="12"/>
      <c r="ACQ363" s="12"/>
      <c r="ACR363" s="12"/>
      <c r="ACS363" s="12"/>
      <c r="ACT363" s="12"/>
      <c r="ACU363" s="12"/>
      <c r="ACV363" s="12"/>
      <c r="ACW363" s="12"/>
      <c r="ACX363" s="12"/>
      <c r="ACY363" s="12"/>
      <c r="ACZ363" s="12"/>
      <c r="ADA363" s="12"/>
    </row>
    <row r="364" spans="1:781" s="12" customFormat="1" ht="36" x14ac:dyDescent="0.3">
      <c r="A364" s="64">
        <v>3</v>
      </c>
      <c r="B364" s="44" t="s">
        <v>1013</v>
      </c>
      <c r="C364" s="45" t="s">
        <v>55</v>
      </c>
      <c r="D364" s="46" t="s">
        <v>212</v>
      </c>
      <c r="E364" s="46" t="s">
        <v>230</v>
      </c>
      <c r="F364" s="46">
        <v>6</v>
      </c>
      <c r="G364" s="97"/>
      <c r="H364" s="46">
        <v>1</v>
      </c>
      <c r="I364" s="46" t="s">
        <v>41</v>
      </c>
      <c r="J364" s="46" t="s">
        <v>394</v>
      </c>
      <c r="K364" s="48">
        <v>1965</v>
      </c>
      <c r="L364" s="49">
        <v>23829</v>
      </c>
      <c r="M364" s="50"/>
      <c r="N364" s="51"/>
      <c r="O364" s="51"/>
      <c r="P364" s="52" t="s">
        <v>601</v>
      </c>
      <c r="Q364" s="145" t="s">
        <v>1014</v>
      </c>
      <c r="R364" s="54"/>
      <c r="S364" s="55" t="str">
        <f t="shared" si="80"/>
        <v>Cu</v>
      </c>
      <c r="T364" s="56"/>
      <c r="U364" s="56"/>
      <c r="V364" s="56"/>
      <c r="W364" s="56"/>
      <c r="X364" s="56"/>
      <c r="Y364" s="56"/>
      <c r="Z364" s="56"/>
      <c r="AB364" s="57">
        <f t="shared" si="73"/>
        <v>0</v>
      </c>
      <c r="AC364" s="57">
        <f t="shared" si="74"/>
        <v>0</v>
      </c>
      <c r="AD364" s="57">
        <f t="shared" si="75"/>
        <v>0</v>
      </c>
      <c r="AE364" s="57">
        <f t="shared" si="81"/>
        <v>0</v>
      </c>
      <c r="AF364" s="58"/>
      <c r="AG364" s="58">
        <f t="shared" si="77"/>
        <v>0</v>
      </c>
      <c r="AH364" s="58">
        <f t="shared" si="78"/>
        <v>0</v>
      </c>
      <c r="AI364" s="58">
        <f t="shared" si="79"/>
        <v>0</v>
      </c>
    </row>
    <row r="365" spans="1:781" s="12" customFormat="1" ht="24" x14ac:dyDescent="0.3">
      <c r="A365" s="64">
        <v>3</v>
      </c>
      <c r="B365" s="44" t="s">
        <v>1015</v>
      </c>
      <c r="C365" s="45" t="s">
        <v>55</v>
      </c>
      <c r="D365" s="46" t="s">
        <v>212</v>
      </c>
      <c r="E365" s="46" t="s">
        <v>230</v>
      </c>
      <c r="F365" s="46">
        <v>5</v>
      </c>
      <c r="G365" s="97"/>
      <c r="H365" s="46">
        <v>1</v>
      </c>
      <c r="I365" s="46" t="s">
        <v>46</v>
      </c>
      <c r="J365" s="46" t="s">
        <v>394</v>
      </c>
      <c r="K365" s="48">
        <v>1965</v>
      </c>
      <c r="L365" s="49">
        <v>23829</v>
      </c>
      <c r="M365" s="50"/>
      <c r="N365" s="51"/>
      <c r="O365" s="51"/>
      <c r="P365" s="52" t="s">
        <v>601</v>
      </c>
      <c r="Q365" s="145" t="s">
        <v>1016</v>
      </c>
      <c r="R365" s="54"/>
      <c r="S365" s="55" t="str">
        <f t="shared" si="80"/>
        <v>Cu</v>
      </c>
      <c r="T365" s="56"/>
      <c r="U365" s="56"/>
      <c r="V365" s="56"/>
      <c r="W365" s="56"/>
      <c r="X365" s="56"/>
      <c r="Y365" s="56"/>
      <c r="Z365" s="56"/>
      <c r="AB365" s="57">
        <f t="shared" si="73"/>
        <v>0</v>
      </c>
      <c r="AC365" s="57">
        <f t="shared" si="74"/>
        <v>0</v>
      </c>
      <c r="AD365" s="57">
        <f t="shared" si="75"/>
        <v>0</v>
      </c>
      <c r="AE365" s="57">
        <f t="shared" si="81"/>
        <v>0</v>
      </c>
      <c r="AF365" s="58"/>
      <c r="AG365" s="58">
        <f t="shared" si="77"/>
        <v>0</v>
      </c>
      <c r="AH365" s="58">
        <f t="shared" si="78"/>
        <v>0</v>
      </c>
      <c r="AI365" s="58">
        <f t="shared" si="79"/>
        <v>0</v>
      </c>
    </row>
    <row r="366" spans="1:781" s="12" customFormat="1" ht="24" x14ac:dyDescent="0.3">
      <c r="A366" s="64">
        <v>3</v>
      </c>
      <c r="B366" s="44" t="s">
        <v>1017</v>
      </c>
      <c r="C366" s="45" t="s">
        <v>55</v>
      </c>
      <c r="D366" s="46" t="s">
        <v>212</v>
      </c>
      <c r="E366" s="46"/>
      <c r="F366" s="46">
        <v>5</v>
      </c>
      <c r="G366" s="97"/>
      <c r="H366" s="46">
        <v>1</v>
      </c>
      <c r="I366" s="46" t="s">
        <v>46</v>
      </c>
      <c r="J366" s="46" t="s">
        <v>394</v>
      </c>
      <c r="K366" s="48">
        <v>1965</v>
      </c>
      <c r="L366" s="49">
        <v>23829</v>
      </c>
      <c r="M366" s="50"/>
      <c r="N366" s="51"/>
      <c r="O366" s="51"/>
      <c r="P366" s="52" t="s">
        <v>601</v>
      </c>
      <c r="Q366" s="145" t="s">
        <v>1018</v>
      </c>
      <c r="R366" s="54"/>
      <c r="S366" s="55" t="str">
        <f t="shared" si="80"/>
        <v>Cu</v>
      </c>
      <c r="T366" s="56"/>
      <c r="U366" s="56"/>
      <c r="V366" s="56"/>
      <c r="W366" s="56"/>
      <c r="X366" s="56"/>
      <c r="Y366" s="56"/>
      <c r="Z366" s="56"/>
      <c r="AB366" s="57">
        <f t="shared" si="73"/>
        <v>0</v>
      </c>
      <c r="AC366" s="57">
        <f t="shared" si="74"/>
        <v>0</v>
      </c>
      <c r="AD366" s="57">
        <f t="shared" si="75"/>
        <v>0</v>
      </c>
      <c r="AE366" s="57">
        <f t="shared" si="81"/>
        <v>0</v>
      </c>
      <c r="AF366" s="58"/>
      <c r="AG366" s="58">
        <f t="shared" si="77"/>
        <v>0</v>
      </c>
      <c r="AH366" s="58">
        <f t="shared" si="78"/>
        <v>0</v>
      </c>
      <c r="AI366" s="58">
        <f t="shared" si="79"/>
        <v>0</v>
      </c>
    </row>
    <row r="367" spans="1:781" s="133" customFormat="1" ht="24" x14ac:dyDescent="0.3">
      <c r="A367" s="64">
        <v>3</v>
      </c>
      <c r="B367" s="44" t="s">
        <v>1019</v>
      </c>
      <c r="C367" s="45" t="s">
        <v>55</v>
      </c>
      <c r="D367" s="46" t="s">
        <v>212</v>
      </c>
      <c r="E367" s="46" t="s">
        <v>230</v>
      </c>
      <c r="F367" s="46">
        <v>5</v>
      </c>
      <c r="G367" s="97"/>
      <c r="H367" s="46">
        <v>1</v>
      </c>
      <c r="I367" s="46" t="s">
        <v>46</v>
      </c>
      <c r="J367" s="46" t="s">
        <v>394</v>
      </c>
      <c r="K367" s="48">
        <v>1965</v>
      </c>
      <c r="L367" s="49">
        <v>23829</v>
      </c>
      <c r="M367" s="50"/>
      <c r="N367" s="51"/>
      <c r="O367" s="51"/>
      <c r="P367" s="52" t="s">
        <v>601</v>
      </c>
      <c r="Q367" s="145" t="s">
        <v>1020</v>
      </c>
      <c r="R367" s="54"/>
      <c r="S367" s="55" t="str">
        <f t="shared" si="80"/>
        <v>Cu</v>
      </c>
      <c r="T367" s="56"/>
      <c r="U367" s="56"/>
      <c r="V367" s="56"/>
      <c r="W367" s="56"/>
      <c r="X367" s="56"/>
      <c r="Y367" s="56"/>
      <c r="Z367" s="56"/>
      <c r="AA367" s="12"/>
      <c r="AB367" s="57">
        <f t="shared" si="73"/>
        <v>0</v>
      </c>
      <c r="AC367" s="57">
        <f t="shared" si="74"/>
        <v>0</v>
      </c>
      <c r="AD367" s="57">
        <f t="shared" si="75"/>
        <v>0</v>
      </c>
      <c r="AE367" s="57">
        <f t="shared" si="81"/>
        <v>0</v>
      </c>
      <c r="AF367" s="58"/>
      <c r="AG367" s="58">
        <f t="shared" si="77"/>
        <v>0</v>
      </c>
      <c r="AH367" s="58">
        <f t="shared" si="78"/>
        <v>0</v>
      </c>
      <c r="AI367" s="58">
        <f t="shared" si="79"/>
        <v>0</v>
      </c>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c r="CV367" s="12"/>
      <c r="CW367" s="12"/>
      <c r="CX367" s="12"/>
      <c r="CY367" s="12"/>
      <c r="CZ367" s="12"/>
      <c r="DA367" s="12"/>
      <c r="DB367" s="12"/>
      <c r="DC367" s="12"/>
      <c r="DD367" s="12"/>
      <c r="DE367" s="12"/>
      <c r="DF367" s="12"/>
      <c r="DG367" s="12"/>
      <c r="DH367" s="12"/>
      <c r="DI367" s="12"/>
      <c r="DJ367" s="12"/>
      <c r="DK367" s="12"/>
      <c r="DL367" s="12"/>
      <c r="DM367" s="12"/>
      <c r="DN367" s="12"/>
      <c r="DO367" s="12"/>
      <c r="DP367" s="12"/>
      <c r="DQ367" s="12"/>
      <c r="DR367" s="12"/>
      <c r="DS367" s="12"/>
      <c r="DT367" s="12"/>
      <c r="DU367" s="12"/>
      <c r="DV367" s="12"/>
      <c r="DW367" s="12"/>
      <c r="DX367" s="12"/>
      <c r="DY367" s="12"/>
      <c r="DZ367" s="12"/>
      <c r="EA367" s="12"/>
      <c r="EB367" s="12"/>
      <c r="EC367" s="12"/>
      <c r="ED367" s="12"/>
      <c r="EE367" s="12"/>
      <c r="EF367" s="12"/>
      <c r="EG367" s="12"/>
      <c r="EH367" s="12"/>
      <c r="EI367" s="12"/>
      <c r="EJ367" s="12"/>
      <c r="EK367" s="12"/>
      <c r="EL367" s="12"/>
      <c r="EM367" s="12"/>
      <c r="EN367" s="12"/>
      <c r="EO367" s="12"/>
      <c r="EP367" s="12"/>
      <c r="EQ367" s="12"/>
      <c r="ER367" s="12"/>
      <c r="ES367" s="12"/>
      <c r="ET367" s="12"/>
      <c r="EU367" s="12"/>
      <c r="EV367" s="12"/>
      <c r="EW367" s="12"/>
      <c r="EX367" s="12"/>
      <c r="EY367" s="12"/>
      <c r="EZ367" s="12"/>
      <c r="FA367" s="12"/>
      <c r="FB367" s="12"/>
      <c r="FC367" s="12"/>
      <c r="FD367" s="12"/>
      <c r="FE367" s="12"/>
      <c r="FF367" s="12"/>
      <c r="FG367" s="12"/>
      <c r="FH367" s="12"/>
      <c r="FI367" s="12"/>
      <c r="FJ367" s="12"/>
      <c r="FK367" s="12"/>
      <c r="FL367" s="12"/>
      <c r="FM367" s="12"/>
      <c r="FN367" s="12"/>
      <c r="FO367" s="12"/>
      <c r="FP367" s="12"/>
      <c r="FQ367" s="12"/>
      <c r="FR367" s="12"/>
      <c r="FS367" s="12"/>
      <c r="FT367" s="12"/>
      <c r="FU367" s="12"/>
      <c r="FV367" s="12"/>
      <c r="FW367" s="12"/>
      <c r="FX367" s="12"/>
      <c r="FY367" s="12"/>
      <c r="FZ367" s="12"/>
      <c r="GA367" s="12"/>
      <c r="GB367" s="12"/>
      <c r="GC367" s="12"/>
      <c r="GD367" s="12"/>
      <c r="GE367" s="12"/>
      <c r="GF367" s="12"/>
      <c r="GG367" s="12"/>
      <c r="GH367" s="12"/>
      <c r="GI367" s="12"/>
      <c r="GJ367" s="12"/>
      <c r="GK367" s="12"/>
      <c r="GL367" s="12"/>
      <c r="GM367" s="12"/>
      <c r="GN367" s="12"/>
      <c r="GO367" s="12"/>
      <c r="GP367" s="12"/>
      <c r="GQ367" s="12"/>
      <c r="GR367" s="12"/>
      <c r="GS367" s="12"/>
      <c r="GT367" s="12"/>
      <c r="GU367" s="12"/>
      <c r="GV367" s="12"/>
      <c r="GW367" s="12"/>
      <c r="GX367" s="12"/>
      <c r="GY367" s="12"/>
      <c r="GZ367" s="12"/>
      <c r="HA367" s="12"/>
      <c r="HB367" s="12"/>
      <c r="HC367" s="12"/>
      <c r="HD367" s="12"/>
      <c r="HE367" s="12"/>
      <c r="HF367" s="12"/>
      <c r="HG367" s="12"/>
      <c r="HH367" s="12"/>
      <c r="HI367" s="12"/>
      <c r="HJ367" s="12"/>
      <c r="HK367" s="12"/>
      <c r="HL367" s="12"/>
      <c r="HM367" s="12"/>
      <c r="HN367" s="12"/>
      <c r="HO367" s="12"/>
      <c r="HP367" s="12"/>
      <c r="HQ367" s="12"/>
      <c r="HR367" s="12"/>
      <c r="HS367" s="12"/>
      <c r="HT367" s="12"/>
      <c r="HU367" s="12"/>
      <c r="HV367" s="12"/>
      <c r="HW367" s="12"/>
      <c r="HX367" s="12"/>
      <c r="HY367" s="12"/>
      <c r="HZ367" s="12"/>
      <c r="IA367" s="12"/>
      <c r="IB367" s="12"/>
      <c r="IC367" s="12"/>
      <c r="ID367" s="12"/>
      <c r="IE367" s="12"/>
      <c r="IF367" s="12"/>
      <c r="IG367" s="12"/>
      <c r="IH367" s="12"/>
      <c r="II367" s="12"/>
      <c r="IJ367" s="12"/>
      <c r="IK367" s="12"/>
      <c r="IL367" s="12"/>
      <c r="IM367" s="12"/>
      <c r="IN367" s="12"/>
      <c r="IO367" s="12"/>
      <c r="IP367" s="12"/>
      <c r="IQ367" s="12"/>
      <c r="IR367" s="12"/>
      <c r="IS367" s="12"/>
      <c r="IT367" s="12"/>
      <c r="IU367" s="12"/>
      <c r="IV367" s="12"/>
      <c r="IW367" s="12"/>
      <c r="IX367" s="12"/>
      <c r="IY367" s="12"/>
      <c r="IZ367" s="12"/>
      <c r="JA367" s="12"/>
      <c r="JB367" s="12"/>
      <c r="JC367" s="12"/>
      <c r="JD367" s="12"/>
      <c r="JE367" s="12"/>
      <c r="JF367" s="12"/>
      <c r="JG367" s="12"/>
      <c r="JH367" s="12"/>
      <c r="JI367" s="12"/>
      <c r="JJ367" s="12"/>
      <c r="JK367" s="12"/>
      <c r="JL367" s="12"/>
      <c r="JM367" s="12"/>
      <c r="JN367" s="12"/>
      <c r="JO367" s="12"/>
      <c r="JP367" s="12"/>
      <c r="JQ367" s="12"/>
      <c r="JR367" s="12"/>
      <c r="JS367" s="12"/>
      <c r="JT367" s="12"/>
      <c r="JU367" s="12"/>
      <c r="JV367" s="12"/>
      <c r="JW367" s="12"/>
      <c r="JX367" s="12"/>
      <c r="JY367" s="12"/>
      <c r="JZ367" s="12"/>
      <c r="KA367" s="12"/>
      <c r="KB367" s="12"/>
      <c r="KC367" s="12"/>
      <c r="KD367" s="12"/>
      <c r="KE367" s="12"/>
      <c r="KF367" s="12"/>
      <c r="KG367" s="12"/>
      <c r="KH367" s="12"/>
      <c r="KI367" s="12"/>
      <c r="KJ367" s="12"/>
      <c r="KK367" s="12"/>
      <c r="KL367" s="12"/>
      <c r="KM367" s="12"/>
      <c r="KN367" s="12"/>
      <c r="KO367" s="12"/>
      <c r="KP367" s="12"/>
      <c r="KQ367" s="12"/>
      <c r="KR367" s="12"/>
      <c r="KS367" s="12"/>
      <c r="KT367" s="12"/>
      <c r="KU367" s="12"/>
      <c r="KV367" s="12"/>
      <c r="KW367" s="12"/>
      <c r="KX367" s="12"/>
      <c r="KY367" s="12"/>
      <c r="KZ367" s="12"/>
      <c r="LA367" s="12"/>
      <c r="LB367" s="12"/>
      <c r="LC367" s="12"/>
      <c r="LD367" s="12"/>
      <c r="LE367" s="12"/>
      <c r="LF367" s="12"/>
      <c r="LG367" s="12"/>
      <c r="LH367" s="12"/>
      <c r="LI367" s="12"/>
      <c r="LJ367" s="12"/>
      <c r="LK367" s="12"/>
      <c r="LL367" s="12"/>
      <c r="LM367" s="12"/>
      <c r="LN367" s="12"/>
      <c r="LO367" s="12"/>
      <c r="LP367" s="12"/>
      <c r="LQ367" s="12"/>
      <c r="LR367" s="12"/>
      <c r="LS367" s="12"/>
      <c r="LT367" s="12"/>
      <c r="LU367" s="12"/>
      <c r="LV367" s="12"/>
      <c r="LW367" s="12"/>
      <c r="LX367" s="12"/>
      <c r="LY367" s="12"/>
      <c r="LZ367" s="12"/>
      <c r="MA367" s="12"/>
      <c r="MB367" s="12"/>
      <c r="MC367" s="12"/>
      <c r="MD367" s="12"/>
      <c r="ME367" s="12"/>
      <c r="MF367" s="12"/>
      <c r="MG367" s="12"/>
      <c r="MH367" s="12"/>
      <c r="MI367" s="12"/>
      <c r="MJ367" s="12"/>
      <c r="MK367" s="12"/>
      <c r="ML367" s="12"/>
      <c r="MM367" s="12"/>
      <c r="MN367" s="12"/>
      <c r="MO367" s="12"/>
      <c r="MP367" s="12"/>
      <c r="MQ367" s="12"/>
      <c r="MR367" s="12"/>
      <c r="MS367" s="12"/>
      <c r="MT367" s="12"/>
      <c r="MU367" s="12"/>
      <c r="MV367" s="12"/>
      <c r="MW367" s="12"/>
      <c r="MX367" s="12"/>
      <c r="MY367" s="12"/>
      <c r="MZ367" s="12"/>
      <c r="NA367" s="12"/>
      <c r="NB367" s="12"/>
      <c r="NC367" s="12"/>
      <c r="ND367" s="12"/>
      <c r="NE367" s="12"/>
      <c r="NF367" s="12"/>
      <c r="NG367" s="12"/>
      <c r="NH367" s="12"/>
      <c r="NI367" s="12"/>
      <c r="NJ367" s="12"/>
      <c r="NK367" s="12"/>
      <c r="NL367" s="12"/>
      <c r="NM367" s="12"/>
      <c r="NN367" s="12"/>
      <c r="NO367" s="12"/>
      <c r="NP367" s="12"/>
      <c r="NQ367" s="12"/>
      <c r="NR367" s="12"/>
      <c r="NS367" s="12"/>
      <c r="NT367" s="12"/>
      <c r="NU367" s="12"/>
      <c r="NV367" s="12"/>
      <c r="NW367" s="12"/>
      <c r="NX367" s="12"/>
      <c r="NY367" s="12"/>
      <c r="NZ367" s="12"/>
      <c r="OA367" s="12"/>
      <c r="OB367" s="12"/>
      <c r="OC367" s="12"/>
      <c r="OD367" s="12"/>
      <c r="OE367" s="12"/>
      <c r="OF367" s="12"/>
      <c r="OG367" s="12"/>
      <c r="OH367" s="12"/>
      <c r="OI367" s="12"/>
      <c r="OJ367" s="12"/>
      <c r="OK367" s="12"/>
      <c r="OL367" s="12"/>
      <c r="OM367" s="12"/>
      <c r="ON367" s="12"/>
      <c r="OO367" s="12"/>
      <c r="OP367" s="12"/>
      <c r="OQ367" s="12"/>
      <c r="OR367" s="12"/>
      <c r="OS367" s="12"/>
      <c r="OT367" s="12"/>
      <c r="OU367" s="12"/>
      <c r="OV367" s="12"/>
      <c r="OW367" s="12"/>
      <c r="OX367" s="12"/>
      <c r="OY367" s="12"/>
      <c r="OZ367" s="12"/>
      <c r="PA367" s="12"/>
      <c r="PB367" s="12"/>
      <c r="PC367" s="12"/>
      <c r="PD367" s="12"/>
      <c r="PE367" s="12"/>
      <c r="PF367" s="12"/>
      <c r="PG367" s="12"/>
      <c r="PH367" s="12"/>
      <c r="PI367" s="12"/>
      <c r="PJ367" s="12"/>
      <c r="PK367" s="12"/>
      <c r="PL367" s="12"/>
      <c r="PM367" s="12"/>
      <c r="PN367" s="12"/>
      <c r="PO367" s="12"/>
      <c r="PP367" s="12"/>
      <c r="PQ367" s="12"/>
      <c r="PR367" s="12"/>
      <c r="PS367" s="12"/>
      <c r="PT367" s="12"/>
      <c r="PU367" s="12"/>
      <c r="PV367" s="12"/>
      <c r="PW367" s="12"/>
      <c r="PX367" s="12"/>
      <c r="PY367" s="12"/>
      <c r="PZ367" s="12"/>
      <c r="QA367" s="12"/>
      <c r="QB367" s="12"/>
      <c r="QC367" s="12"/>
      <c r="QD367" s="12"/>
      <c r="QE367" s="12"/>
      <c r="QF367" s="12"/>
      <c r="QG367" s="12"/>
      <c r="QH367" s="12"/>
      <c r="QI367" s="12"/>
      <c r="QJ367" s="12"/>
      <c r="QK367" s="12"/>
      <c r="QL367" s="12"/>
      <c r="QM367" s="12"/>
      <c r="QN367" s="12"/>
      <c r="QO367" s="12"/>
      <c r="QP367" s="12"/>
      <c r="QQ367" s="12"/>
      <c r="QR367" s="12"/>
      <c r="QS367" s="12"/>
      <c r="QT367" s="12"/>
      <c r="QU367" s="12"/>
      <c r="QV367" s="12"/>
      <c r="QW367" s="12"/>
      <c r="QX367" s="12"/>
      <c r="QY367" s="12"/>
      <c r="QZ367" s="12"/>
      <c r="RA367" s="12"/>
      <c r="RB367" s="12"/>
      <c r="RC367" s="12"/>
      <c r="RD367" s="12"/>
      <c r="RE367" s="12"/>
      <c r="RF367" s="12"/>
      <c r="RG367" s="12"/>
      <c r="RH367" s="12"/>
      <c r="RI367" s="12"/>
      <c r="RJ367" s="12"/>
      <c r="RK367" s="12"/>
      <c r="RL367" s="12"/>
      <c r="RM367" s="12"/>
      <c r="RN367" s="12"/>
      <c r="RO367" s="12"/>
      <c r="RP367" s="12"/>
      <c r="RQ367" s="12"/>
      <c r="RR367" s="12"/>
      <c r="RS367" s="12"/>
      <c r="RT367" s="12"/>
      <c r="RU367" s="12"/>
      <c r="RV367" s="12"/>
      <c r="RW367" s="12"/>
      <c r="RX367" s="12"/>
      <c r="RY367" s="12"/>
      <c r="RZ367" s="12"/>
      <c r="SA367" s="12"/>
      <c r="SB367" s="12"/>
      <c r="SC367" s="12"/>
      <c r="SD367" s="12"/>
      <c r="SE367" s="12"/>
      <c r="SF367" s="12"/>
      <c r="SG367" s="12"/>
      <c r="SH367" s="12"/>
      <c r="SI367" s="12"/>
      <c r="SJ367" s="12"/>
      <c r="SK367" s="12"/>
      <c r="SL367" s="12"/>
      <c r="SM367" s="12"/>
      <c r="SN367" s="12"/>
      <c r="SO367" s="12"/>
      <c r="SP367" s="12"/>
      <c r="SQ367" s="12"/>
      <c r="SR367" s="12"/>
      <c r="SS367" s="12"/>
      <c r="ST367" s="12"/>
      <c r="SU367" s="12"/>
      <c r="SV367" s="12"/>
      <c r="SW367" s="12"/>
      <c r="SX367" s="12"/>
      <c r="SY367" s="12"/>
      <c r="SZ367" s="12"/>
      <c r="TA367" s="12"/>
      <c r="TB367" s="12"/>
      <c r="TC367" s="12"/>
      <c r="TD367" s="12"/>
      <c r="TE367" s="12"/>
      <c r="TF367" s="12"/>
      <c r="TG367" s="12"/>
      <c r="TH367" s="12"/>
      <c r="TI367" s="12"/>
      <c r="TJ367" s="12"/>
      <c r="TK367" s="12"/>
      <c r="TL367" s="12"/>
      <c r="TM367" s="12"/>
      <c r="TN367" s="12"/>
      <c r="TO367" s="12"/>
      <c r="TP367" s="12"/>
      <c r="TQ367" s="12"/>
      <c r="TR367" s="12"/>
      <c r="TS367" s="12"/>
      <c r="TT367" s="12"/>
      <c r="TU367" s="12"/>
      <c r="TV367" s="12"/>
      <c r="TW367" s="12"/>
      <c r="TX367" s="12"/>
      <c r="TY367" s="12"/>
      <c r="TZ367" s="12"/>
      <c r="UA367" s="12"/>
      <c r="UB367" s="12"/>
      <c r="UC367" s="12"/>
      <c r="UD367" s="12"/>
      <c r="UE367" s="12"/>
      <c r="UF367" s="12"/>
      <c r="UG367" s="12"/>
      <c r="UH367" s="12"/>
      <c r="UI367" s="12"/>
      <c r="UJ367" s="12"/>
      <c r="UK367" s="12"/>
      <c r="UL367" s="12"/>
      <c r="UM367" s="12"/>
      <c r="UN367" s="12"/>
      <c r="UO367" s="12"/>
      <c r="UP367" s="12"/>
      <c r="UQ367" s="12"/>
      <c r="UR367" s="12"/>
      <c r="US367" s="12"/>
      <c r="UT367" s="12"/>
      <c r="UU367" s="12"/>
      <c r="UV367" s="12"/>
      <c r="UW367" s="12"/>
      <c r="UX367" s="12"/>
      <c r="UY367" s="12"/>
      <c r="UZ367" s="12"/>
      <c r="VA367" s="12"/>
      <c r="VB367" s="12"/>
      <c r="VC367" s="12"/>
      <c r="VD367" s="12"/>
      <c r="VE367" s="12"/>
      <c r="VF367" s="12"/>
      <c r="VG367" s="12"/>
      <c r="VH367" s="12"/>
      <c r="VI367" s="12"/>
      <c r="VJ367" s="12"/>
      <c r="VK367" s="12"/>
      <c r="VL367" s="12"/>
      <c r="VM367" s="12"/>
      <c r="VN367" s="12"/>
      <c r="VO367" s="12"/>
      <c r="VP367" s="12"/>
      <c r="VQ367" s="12"/>
      <c r="VR367" s="12"/>
      <c r="VS367" s="12"/>
      <c r="VT367" s="12"/>
      <c r="VU367" s="12"/>
      <c r="VV367" s="12"/>
      <c r="VW367" s="12"/>
      <c r="VX367" s="12"/>
      <c r="VY367" s="12"/>
      <c r="VZ367" s="12"/>
      <c r="WA367" s="12"/>
      <c r="WB367" s="12"/>
      <c r="WC367" s="12"/>
      <c r="WD367" s="12"/>
      <c r="WE367" s="12"/>
      <c r="WF367" s="12"/>
      <c r="WG367" s="12"/>
      <c r="WH367" s="12"/>
      <c r="WI367" s="12"/>
      <c r="WJ367" s="12"/>
      <c r="WK367" s="12"/>
      <c r="WL367" s="12"/>
      <c r="WM367" s="12"/>
      <c r="WN367" s="12"/>
      <c r="WO367" s="12"/>
      <c r="WP367" s="12"/>
      <c r="WQ367" s="12"/>
      <c r="WR367" s="12"/>
      <c r="WS367" s="12"/>
      <c r="WT367" s="12"/>
      <c r="WU367" s="12"/>
      <c r="WV367" s="12"/>
      <c r="WW367" s="12"/>
      <c r="WX367" s="12"/>
      <c r="WY367" s="12"/>
      <c r="WZ367" s="12"/>
      <c r="XA367" s="12"/>
      <c r="XB367" s="12"/>
      <c r="XC367" s="12"/>
      <c r="XD367" s="12"/>
      <c r="XE367" s="12"/>
      <c r="XF367" s="12"/>
      <c r="XG367" s="12"/>
      <c r="XH367" s="12"/>
      <c r="XI367" s="12"/>
      <c r="XJ367" s="12"/>
      <c r="XK367" s="12"/>
      <c r="XL367" s="12"/>
      <c r="XM367" s="12"/>
      <c r="XN367" s="12"/>
      <c r="XO367" s="12"/>
      <c r="XP367" s="12"/>
      <c r="XQ367" s="12"/>
      <c r="XR367" s="12"/>
      <c r="XS367" s="12"/>
      <c r="XT367" s="12"/>
      <c r="XU367" s="12"/>
      <c r="XV367" s="12"/>
      <c r="XW367" s="12"/>
      <c r="XX367" s="12"/>
      <c r="XY367" s="12"/>
      <c r="XZ367" s="12"/>
      <c r="YA367" s="12"/>
      <c r="YB367" s="12"/>
      <c r="YC367" s="12"/>
      <c r="YD367" s="12"/>
      <c r="YE367" s="12"/>
      <c r="YF367" s="12"/>
      <c r="YG367" s="12"/>
      <c r="YH367" s="12"/>
      <c r="YI367" s="12"/>
      <c r="YJ367" s="12"/>
      <c r="YK367" s="12"/>
      <c r="YL367" s="12"/>
      <c r="YM367" s="12"/>
      <c r="YN367" s="12"/>
      <c r="YO367" s="12"/>
      <c r="YP367" s="12"/>
      <c r="YQ367" s="12"/>
      <c r="YR367" s="12"/>
      <c r="YS367" s="12"/>
      <c r="YT367" s="12"/>
      <c r="YU367" s="12"/>
      <c r="YV367" s="12"/>
      <c r="YW367" s="12"/>
      <c r="YX367" s="12"/>
      <c r="YY367" s="12"/>
      <c r="YZ367" s="12"/>
      <c r="ZA367" s="12"/>
      <c r="ZB367" s="12"/>
      <c r="ZC367" s="12"/>
      <c r="ZD367" s="12"/>
      <c r="ZE367" s="12"/>
      <c r="ZF367" s="12"/>
      <c r="ZG367" s="12"/>
      <c r="ZH367" s="12"/>
      <c r="ZI367" s="12"/>
      <c r="ZJ367" s="12"/>
      <c r="ZK367" s="12"/>
      <c r="ZL367" s="12"/>
      <c r="ZM367" s="12"/>
      <c r="ZN367" s="12"/>
      <c r="ZO367" s="12"/>
      <c r="ZP367" s="12"/>
      <c r="ZQ367" s="12"/>
      <c r="ZR367" s="12"/>
      <c r="ZS367" s="12"/>
      <c r="ZT367" s="12"/>
      <c r="ZU367" s="12"/>
      <c r="ZV367" s="12"/>
      <c r="ZW367" s="12"/>
      <c r="ZX367" s="12"/>
      <c r="ZY367" s="12"/>
      <c r="ZZ367" s="12"/>
      <c r="AAA367" s="12"/>
      <c r="AAB367" s="12"/>
      <c r="AAC367" s="12"/>
      <c r="AAD367" s="12"/>
      <c r="AAE367" s="12"/>
      <c r="AAF367" s="12"/>
      <c r="AAG367" s="12"/>
      <c r="AAH367" s="12"/>
      <c r="AAI367" s="12"/>
      <c r="AAJ367" s="12"/>
      <c r="AAK367" s="12"/>
      <c r="AAL367" s="12"/>
      <c r="AAM367" s="12"/>
      <c r="AAN367" s="12"/>
      <c r="AAO367" s="12"/>
      <c r="AAP367" s="12"/>
      <c r="AAQ367" s="12"/>
      <c r="AAR367" s="12"/>
      <c r="AAS367" s="12"/>
      <c r="AAT367" s="12"/>
      <c r="AAU367" s="12"/>
      <c r="AAV367" s="12"/>
      <c r="AAW367" s="12"/>
      <c r="AAX367" s="12"/>
      <c r="AAY367" s="12"/>
      <c r="AAZ367" s="12"/>
      <c r="ABA367" s="12"/>
      <c r="ABB367" s="12"/>
      <c r="ABC367" s="12"/>
      <c r="ABD367" s="12"/>
      <c r="ABE367" s="12"/>
      <c r="ABF367" s="12"/>
      <c r="ABG367" s="12"/>
      <c r="ABH367" s="12"/>
      <c r="ABI367" s="12"/>
      <c r="ABJ367" s="12"/>
      <c r="ABK367" s="12"/>
      <c r="ABL367" s="12"/>
      <c r="ABM367" s="12"/>
      <c r="ABN367" s="12"/>
      <c r="ABO367" s="12"/>
      <c r="ABP367" s="12"/>
      <c r="ABQ367" s="12"/>
      <c r="ABR367" s="12"/>
      <c r="ABS367" s="12"/>
      <c r="ABT367" s="12"/>
      <c r="ABU367" s="12"/>
      <c r="ABV367" s="12"/>
      <c r="ABW367" s="12"/>
      <c r="ABX367" s="12"/>
      <c r="ABY367" s="12"/>
      <c r="ABZ367" s="12"/>
      <c r="ACA367" s="12"/>
      <c r="ACB367" s="12"/>
      <c r="ACC367" s="12"/>
      <c r="ACD367" s="12"/>
      <c r="ACE367" s="12"/>
      <c r="ACF367" s="12"/>
      <c r="ACG367" s="12"/>
      <c r="ACH367" s="12"/>
      <c r="ACI367" s="12"/>
      <c r="ACJ367" s="12"/>
      <c r="ACK367" s="12"/>
      <c r="ACL367" s="12"/>
      <c r="ACM367" s="12"/>
      <c r="ACN367" s="12"/>
      <c r="ACO367" s="12"/>
      <c r="ACP367" s="12"/>
      <c r="ACQ367" s="12"/>
      <c r="ACR367" s="12"/>
      <c r="ACS367" s="12"/>
      <c r="ACT367" s="12"/>
      <c r="ACU367" s="12"/>
      <c r="ACV367" s="12"/>
      <c r="ACW367" s="12"/>
      <c r="ACX367" s="12"/>
      <c r="ACY367" s="12"/>
      <c r="ACZ367" s="12"/>
      <c r="ADA367" s="12"/>
    </row>
    <row r="368" spans="1:781" s="12" customFormat="1" ht="48" x14ac:dyDescent="0.3">
      <c r="A368" s="64">
        <v>3</v>
      </c>
      <c r="B368" s="44" t="s">
        <v>1021</v>
      </c>
      <c r="C368" s="45" t="s">
        <v>55</v>
      </c>
      <c r="D368" s="46" t="s">
        <v>212</v>
      </c>
      <c r="E368" s="46" t="s">
        <v>230</v>
      </c>
      <c r="F368" s="46">
        <v>20</v>
      </c>
      <c r="G368" s="97">
        <v>500000</v>
      </c>
      <c r="H368" s="46">
        <v>1</v>
      </c>
      <c r="I368" s="46" t="s">
        <v>41</v>
      </c>
      <c r="J368" s="46" t="s">
        <v>394</v>
      </c>
      <c r="K368" s="48">
        <v>1965</v>
      </c>
      <c r="L368" s="113">
        <v>23829</v>
      </c>
      <c r="M368" s="50">
        <v>85000</v>
      </c>
      <c r="N368" s="51">
        <v>5</v>
      </c>
      <c r="O368" s="51"/>
      <c r="P368" s="52" t="s">
        <v>536</v>
      </c>
      <c r="Q368" s="53" t="s">
        <v>1022</v>
      </c>
      <c r="R368" s="54"/>
      <c r="S368" s="55" t="str">
        <f t="shared" si="80"/>
        <v>Cu</v>
      </c>
      <c r="T368" s="56"/>
      <c r="U368" s="56"/>
      <c r="V368" s="56"/>
      <c r="W368" s="56"/>
      <c r="X368" s="56"/>
      <c r="Y368" s="56"/>
      <c r="Z368" s="56"/>
      <c r="AB368" s="57">
        <f t="shared" si="73"/>
        <v>4.4815788655067634E-2</v>
      </c>
      <c r="AC368" s="57">
        <f t="shared" si="74"/>
        <v>0.12820512820512819</v>
      </c>
      <c r="AD368" s="57">
        <f t="shared" si="75"/>
        <v>0</v>
      </c>
      <c r="AE368" s="57">
        <f t="shared" si="81"/>
        <v>0.17302091686019583</v>
      </c>
      <c r="AF368" s="58"/>
      <c r="AG368" s="58">
        <f t="shared" si="77"/>
        <v>0</v>
      </c>
      <c r="AH368" s="58">
        <f t="shared" si="78"/>
        <v>0</v>
      </c>
      <c r="AI368" s="58">
        <f t="shared" si="79"/>
        <v>0.17302091686019583</v>
      </c>
    </row>
    <row r="369" spans="1:781" s="12" customFormat="1" ht="36" x14ac:dyDescent="0.3">
      <c r="A369" s="64">
        <v>3</v>
      </c>
      <c r="B369" s="44" t="s">
        <v>1023</v>
      </c>
      <c r="C369" s="45" t="s">
        <v>55</v>
      </c>
      <c r="D369" s="46" t="s">
        <v>212</v>
      </c>
      <c r="E369" s="46" t="s">
        <v>230</v>
      </c>
      <c r="F369" s="46">
        <v>46</v>
      </c>
      <c r="G369" s="97"/>
      <c r="H369" s="46">
        <v>1</v>
      </c>
      <c r="I369" s="46" t="s">
        <v>46</v>
      </c>
      <c r="J369" s="46" t="s">
        <v>394</v>
      </c>
      <c r="K369" s="48">
        <v>1965</v>
      </c>
      <c r="L369" s="113">
        <v>23829</v>
      </c>
      <c r="M369" s="50"/>
      <c r="N369" s="51"/>
      <c r="O369" s="51"/>
      <c r="P369" s="52" t="s">
        <v>601</v>
      </c>
      <c r="Q369" s="53" t="s">
        <v>1024</v>
      </c>
      <c r="R369" s="54"/>
      <c r="S369" s="55" t="str">
        <f t="shared" si="80"/>
        <v>Cu</v>
      </c>
      <c r="T369" s="56"/>
      <c r="U369" s="56"/>
      <c r="V369" s="56"/>
      <c r="W369" s="56"/>
      <c r="X369" s="56"/>
      <c r="Y369" s="56"/>
      <c r="Z369" s="56"/>
      <c r="AB369" s="57">
        <f t="shared" si="73"/>
        <v>0</v>
      </c>
      <c r="AC369" s="57">
        <f t="shared" si="74"/>
        <v>0</v>
      </c>
      <c r="AD369" s="57">
        <f t="shared" si="75"/>
        <v>0</v>
      </c>
      <c r="AE369" s="57">
        <f t="shared" si="81"/>
        <v>0</v>
      </c>
      <c r="AF369" s="58"/>
      <c r="AG369" s="58">
        <f t="shared" si="77"/>
        <v>0</v>
      </c>
      <c r="AH369" s="58">
        <f t="shared" si="78"/>
        <v>0</v>
      </c>
      <c r="AI369" s="58">
        <f t="shared" si="79"/>
        <v>0</v>
      </c>
    </row>
    <row r="370" spans="1:781" s="12" customFormat="1" ht="36" x14ac:dyDescent="0.3">
      <c r="A370" s="64">
        <v>3</v>
      </c>
      <c r="B370" s="44" t="s">
        <v>1025</v>
      </c>
      <c r="C370" s="45" t="s">
        <v>55</v>
      </c>
      <c r="D370" s="46" t="s">
        <v>212</v>
      </c>
      <c r="E370" s="46" t="s">
        <v>230</v>
      </c>
      <c r="F370" s="46">
        <v>46</v>
      </c>
      <c r="G370" s="97"/>
      <c r="H370" s="46">
        <v>1</v>
      </c>
      <c r="I370" s="46" t="s">
        <v>46</v>
      </c>
      <c r="J370" s="46" t="s">
        <v>394</v>
      </c>
      <c r="K370" s="48">
        <v>1965</v>
      </c>
      <c r="L370" s="113">
        <v>23829</v>
      </c>
      <c r="M370" s="50"/>
      <c r="N370" s="51"/>
      <c r="O370" s="51"/>
      <c r="P370" s="52" t="s">
        <v>601</v>
      </c>
      <c r="Q370" s="53" t="s">
        <v>1026</v>
      </c>
      <c r="R370" s="54"/>
      <c r="S370" s="55" t="str">
        <f t="shared" si="80"/>
        <v>Cu</v>
      </c>
      <c r="T370" s="56"/>
      <c r="U370" s="56"/>
      <c r="V370" s="56"/>
      <c r="W370" s="56"/>
      <c r="X370" s="56"/>
      <c r="Y370" s="56"/>
      <c r="Z370" s="56"/>
      <c r="AB370" s="57">
        <f t="shared" si="73"/>
        <v>0</v>
      </c>
      <c r="AC370" s="57">
        <f t="shared" si="74"/>
        <v>0</v>
      </c>
      <c r="AD370" s="57">
        <f t="shared" si="75"/>
        <v>0</v>
      </c>
      <c r="AE370" s="57">
        <f t="shared" si="81"/>
        <v>0</v>
      </c>
      <c r="AF370" s="58"/>
      <c r="AG370" s="58">
        <f t="shared" si="77"/>
        <v>0</v>
      </c>
      <c r="AH370" s="58">
        <f t="shared" si="78"/>
        <v>0</v>
      </c>
      <c r="AI370" s="58">
        <f t="shared" si="79"/>
        <v>0</v>
      </c>
    </row>
    <row r="371" spans="1:781" s="12" customFormat="1" ht="15.6" x14ac:dyDescent="0.3">
      <c r="A371" s="64">
        <v>3</v>
      </c>
      <c r="B371" s="44" t="s">
        <v>1027</v>
      </c>
      <c r="C371" s="45" t="s">
        <v>273</v>
      </c>
      <c r="D371" s="46"/>
      <c r="E371" s="46"/>
      <c r="F371" s="46"/>
      <c r="G371" s="97"/>
      <c r="H371" s="46">
        <v>1</v>
      </c>
      <c r="I371" s="46" t="s">
        <v>41</v>
      </c>
      <c r="J371" s="46" t="s">
        <v>243</v>
      </c>
      <c r="K371" s="48">
        <v>1965</v>
      </c>
      <c r="L371" s="109">
        <v>1965</v>
      </c>
      <c r="M371" s="50"/>
      <c r="N371" s="51"/>
      <c r="O371" s="51"/>
      <c r="P371" s="52" t="s">
        <v>601</v>
      </c>
      <c r="Q371" s="53" t="s">
        <v>1028</v>
      </c>
      <c r="R371" s="54" t="s">
        <v>432</v>
      </c>
      <c r="S371" s="55" t="str">
        <f t="shared" si="80"/>
        <v>P</v>
      </c>
      <c r="T371" s="56"/>
      <c r="U371" s="56"/>
      <c r="V371" s="56"/>
      <c r="W371" s="56"/>
      <c r="X371" s="56"/>
      <c r="Y371" s="56"/>
      <c r="Z371" s="56"/>
      <c r="AB371" s="57">
        <f t="shared" si="73"/>
        <v>0</v>
      </c>
      <c r="AC371" s="57">
        <f t="shared" si="74"/>
        <v>0</v>
      </c>
      <c r="AD371" s="57">
        <f t="shared" si="75"/>
        <v>0</v>
      </c>
      <c r="AE371" s="57">
        <f t="shared" si="81"/>
        <v>0</v>
      </c>
      <c r="AF371" s="58"/>
      <c r="AG371" s="58">
        <f t="shared" si="77"/>
        <v>0</v>
      </c>
      <c r="AH371" s="58">
        <f t="shared" si="78"/>
        <v>0</v>
      </c>
      <c r="AI371" s="58">
        <f t="shared" si="79"/>
        <v>0</v>
      </c>
    </row>
    <row r="372" spans="1:781" s="12" customFormat="1" ht="60" x14ac:dyDescent="0.3">
      <c r="A372" s="64">
        <v>3</v>
      </c>
      <c r="B372" s="44" t="s">
        <v>1029</v>
      </c>
      <c r="C372" s="45" t="s">
        <v>81</v>
      </c>
      <c r="D372" s="46" t="s">
        <v>434</v>
      </c>
      <c r="E372" s="46" t="s">
        <v>364</v>
      </c>
      <c r="F372" s="46">
        <v>12</v>
      </c>
      <c r="G372" s="97"/>
      <c r="H372" s="46">
        <v>1</v>
      </c>
      <c r="I372" s="46" t="s">
        <v>41</v>
      </c>
      <c r="J372" s="46" t="s">
        <v>141</v>
      </c>
      <c r="K372" s="48">
        <v>1965</v>
      </c>
      <c r="L372" s="109">
        <v>1965</v>
      </c>
      <c r="M372" s="50"/>
      <c r="N372" s="51"/>
      <c r="O372" s="51"/>
      <c r="P372" s="52" t="s">
        <v>601</v>
      </c>
      <c r="Q372" s="53" t="s">
        <v>1030</v>
      </c>
      <c r="R372" s="54"/>
      <c r="S372" s="55" t="str">
        <f t="shared" si="80"/>
        <v>?</v>
      </c>
      <c r="T372" s="56"/>
      <c r="U372" s="56"/>
      <c r="V372" s="56"/>
      <c r="W372" s="56"/>
      <c r="X372" s="56"/>
      <c r="Y372" s="56"/>
      <c r="Z372" s="56"/>
      <c r="AB372" s="57">
        <f t="shared" si="73"/>
        <v>0</v>
      </c>
      <c r="AC372" s="57">
        <f t="shared" si="74"/>
        <v>0</v>
      </c>
      <c r="AD372" s="57">
        <f t="shared" si="75"/>
        <v>0</v>
      </c>
      <c r="AE372" s="57">
        <f t="shared" si="81"/>
        <v>0</v>
      </c>
      <c r="AF372" s="58"/>
      <c r="AG372" s="58">
        <f t="shared" si="77"/>
        <v>0</v>
      </c>
      <c r="AH372" s="58">
        <f t="shared" si="78"/>
        <v>0</v>
      </c>
      <c r="AI372" s="58">
        <f t="shared" si="79"/>
        <v>0</v>
      </c>
    </row>
    <row r="373" spans="1:781" s="84" customFormat="1" ht="36" x14ac:dyDescent="0.3">
      <c r="A373" s="64">
        <v>3</v>
      </c>
      <c r="B373" s="44" t="s">
        <v>836</v>
      </c>
      <c r="C373" s="45" t="s">
        <v>273</v>
      </c>
      <c r="D373" s="46" t="s">
        <v>131</v>
      </c>
      <c r="E373" s="46" t="s">
        <v>364</v>
      </c>
      <c r="F373" s="46">
        <v>18</v>
      </c>
      <c r="G373" s="97"/>
      <c r="H373" s="46">
        <v>1</v>
      </c>
      <c r="I373" s="46" t="s">
        <v>41</v>
      </c>
      <c r="J373" s="46" t="s">
        <v>82</v>
      </c>
      <c r="K373" s="48">
        <v>1965</v>
      </c>
      <c r="L373" s="109">
        <v>1965</v>
      </c>
      <c r="M373" s="50"/>
      <c r="N373" s="51"/>
      <c r="O373" s="51"/>
      <c r="P373" s="52" t="s">
        <v>601</v>
      </c>
      <c r="Q373" s="53" t="s">
        <v>1031</v>
      </c>
      <c r="R373" s="54" t="s">
        <v>432</v>
      </c>
      <c r="S373" s="55" t="str">
        <f t="shared" si="80"/>
        <v>P</v>
      </c>
      <c r="T373" s="56"/>
      <c r="U373" s="56"/>
      <c r="V373" s="56"/>
      <c r="W373" s="56"/>
      <c r="X373" s="56"/>
      <c r="Y373" s="56"/>
      <c r="Z373" s="56"/>
      <c r="AA373" s="12"/>
      <c r="AB373" s="57">
        <f t="shared" si="73"/>
        <v>0</v>
      </c>
      <c r="AC373" s="57">
        <f t="shared" si="74"/>
        <v>0</v>
      </c>
      <c r="AD373" s="57">
        <f t="shared" si="75"/>
        <v>0</v>
      </c>
      <c r="AE373" s="57">
        <f t="shared" si="81"/>
        <v>0</v>
      </c>
      <c r="AF373" s="58"/>
      <c r="AG373" s="58">
        <f t="shared" si="77"/>
        <v>0</v>
      </c>
      <c r="AH373" s="58">
        <f t="shared" si="78"/>
        <v>0</v>
      </c>
      <c r="AI373" s="58">
        <f t="shared" si="79"/>
        <v>0</v>
      </c>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c r="CV373" s="12"/>
      <c r="CW373" s="12"/>
      <c r="CX373" s="12"/>
      <c r="CY373" s="12"/>
      <c r="CZ373" s="12"/>
      <c r="DA373" s="12"/>
      <c r="DB373" s="12"/>
      <c r="DC373" s="12"/>
      <c r="DD373" s="12"/>
      <c r="DE373" s="12"/>
      <c r="DF373" s="12"/>
      <c r="DG373" s="12"/>
      <c r="DH373" s="12"/>
      <c r="DI373" s="12"/>
      <c r="DJ373" s="12"/>
      <c r="DK373" s="12"/>
      <c r="DL373" s="12"/>
      <c r="DM373" s="12"/>
      <c r="DN373" s="12"/>
      <c r="DO373" s="12"/>
      <c r="DP373" s="12"/>
      <c r="DQ373" s="12"/>
      <c r="DR373" s="12"/>
      <c r="DS373" s="12"/>
      <c r="DT373" s="12"/>
      <c r="DU373" s="12"/>
      <c r="DV373" s="12"/>
      <c r="DW373" s="12"/>
      <c r="DX373" s="12"/>
      <c r="DY373" s="12"/>
      <c r="DZ373" s="12"/>
      <c r="EA373" s="12"/>
      <c r="EB373" s="12"/>
      <c r="EC373" s="12"/>
      <c r="ED373" s="12"/>
      <c r="EE373" s="12"/>
      <c r="EF373" s="12"/>
      <c r="EG373" s="12"/>
      <c r="EH373" s="12"/>
      <c r="EI373" s="12"/>
      <c r="EJ373" s="12"/>
      <c r="EK373" s="12"/>
      <c r="EL373" s="12"/>
      <c r="EM373" s="12"/>
      <c r="EN373" s="12"/>
      <c r="EO373" s="12"/>
      <c r="EP373" s="12"/>
      <c r="EQ373" s="12"/>
      <c r="ER373" s="12"/>
      <c r="ES373" s="12"/>
      <c r="ET373" s="12"/>
      <c r="EU373" s="12"/>
      <c r="EV373" s="12"/>
      <c r="EW373" s="12"/>
      <c r="EX373" s="12"/>
      <c r="EY373" s="12"/>
      <c r="EZ373" s="12"/>
      <c r="FA373" s="12"/>
      <c r="FB373" s="12"/>
      <c r="FC373" s="12"/>
      <c r="FD373" s="12"/>
      <c r="FE373" s="12"/>
      <c r="FF373" s="12"/>
      <c r="FG373" s="12"/>
      <c r="FH373" s="12"/>
      <c r="FI373" s="12"/>
      <c r="FJ373" s="12"/>
      <c r="FK373" s="12"/>
      <c r="FL373" s="12"/>
      <c r="FM373" s="12"/>
      <c r="FN373" s="12"/>
      <c r="FO373" s="12"/>
      <c r="FP373" s="12"/>
      <c r="FQ373" s="12"/>
      <c r="FR373" s="12"/>
      <c r="FS373" s="12"/>
      <c r="FT373" s="12"/>
      <c r="FU373" s="12"/>
      <c r="FV373" s="12"/>
      <c r="FW373" s="12"/>
      <c r="FX373" s="12"/>
      <c r="FY373" s="12"/>
      <c r="FZ373" s="12"/>
      <c r="GA373" s="12"/>
      <c r="GB373" s="12"/>
      <c r="GC373" s="12"/>
      <c r="GD373" s="12"/>
      <c r="GE373" s="12"/>
      <c r="GF373" s="12"/>
      <c r="GG373" s="12"/>
      <c r="GH373" s="12"/>
      <c r="GI373" s="12"/>
      <c r="GJ373" s="12"/>
      <c r="GK373" s="12"/>
      <c r="GL373" s="12"/>
      <c r="GM373" s="12"/>
      <c r="GN373" s="12"/>
      <c r="GO373" s="12"/>
      <c r="GP373" s="12"/>
      <c r="GQ373" s="12"/>
      <c r="GR373" s="12"/>
      <c r="GS373" s="12"/>
      <c r="GT373" s="12"/>
      <c r="GU373" s="12"/>
      <c r="GV373" s="12"/>
      <c r="GW373" s="12"/>
      <c r="GX373" s="12"/>
      <c r="GY373" s="12"/>
      <c r="GZ373" s="12"/>
      <c r="HA373" s="12"/>
      <c r="HB373" s="12"/>
      <c r="HC373" s="12"/>
      <c r="HD373" s="12"/>
      <c r="HE373" s="12"/>
      <c r="HF373" s="12"/>
      <c r="HG373" s="12"/>
      <c r="HH373" s="12"/>
      <c r="HI373" s="12"/>
      <c r="HJ373" s="12"/>
      <c r="HK373" s="12"/>
      <c r="HL373" s="12"/>
      <c r="HM373" s="12"/>
      <c r="HN373" s="12"/>
      <c r="HO373" s="12"/>
      <c r="HP373" s="12"/>
      <c r="HQ373" s="12"/>
      <c r="HR373" s="12"/>
      <c r="HS373" s="12"/>
      <c r="HT373" s="12"/>
      <c r="HU373" s="12"/>
      <c r="HV373" s="12"/>
      <c r="HW373" s="12"/>
      <c r="HX373" s="12"/>
      <c r="HY373" s="12"/>
      <c r="HZ373" s="12"/>
      <c r="IA373" s="12"/>
      <c r="IB373" s="12"/>
      <c r="IC373" s="12"/>
      <c r="ID373" s="12"/>
      <c r="IE373" s="12"/>
      <c r="IF373" s="12"/>
      <c r="IG373" s="12"/>
      <c r="IH373" s="12"/>
      <c r="II373" s="12"/>
      <c r="IJ373" s="12"/>
      <c r="IK373" s="12"/>
      <c r="IL373" s="12"/>
      <c r="IM373" s="12"/>
      <c r="IN373" s="12"/>
      <c r="IO373" s="12"/>
      <c r="IP373" s="12"/>
      <c r="IQ373" s="12"/>
      <c r="IR373" s="12"/>
      <c r="IS373" s="12"/>
      <c r="IT373" s="12"/>
      <c r="IU373" s="12"/>
      <c r="IV373" s="12"/>
      <c r="IW373" s="12"/>
      <c r="IX373" s="12"/>
      <c r="IY373" s="12"/>
      <c r="IZ373" s="12"/>
      <c r="JA373" s="12"/>
      <c r="JB373" s="12"/>
      <c r="JC373" s="12"/>
      <c r="JD373" s="12"/>
      <c r="JE373" s="12"/>
      <c r="JF373" s="12"/>
      <c r="JG373" s="12"/>
      <c r="JH373" s="12"/>
      <c r="JI373" s="12"/>
      <c r="JJ373" s="12"/>
      <c r="JK373" s="12"/>
      <c r="JL373" s="12"/>
      <c r="JM373" s="12"/>
      <c r="JN373" s="12"/>
      <c r="JO373" s="12"/>
      <c r="JP373" s="12"/>
      <c r="JQ373" s="12"/>
      <c r="JR373" s="12"/>
      <c r="JS373" s="12"/>
      <c r="JT373" s="12"/>
      <c r="JU373" s="12"/>
      <c r="JV373" s="12"/>
      <c r="JW373" s="12"/>
      <c r="JX373" s="12"/>
      <c r="JY373" s="12"/>
      <c r="JZ373" s="12"/>
      <c r="KA373" s="12"/>
      <c r="KB373" s="12"/>
      <c r="KC373" s="12"/>
      <c r="KD373" s="12"/>
      <c r="KE373" s="12"/>
      <c r="KF373" s="12"/>
      <c r="KG373" s="12"/>
      <c r="KH373" s="12"/>
      <c r="KI373" s="12"/>
      <c r="KJ373" s="12"/>
      <c r="KK373" s="12"/>
      <c r="KL373" s="12"/>
      <c r="KM373" s="12"/>
      <c r="KN373" s="12"/>
      <c r="KO373" s="12"/>
      <c r="KP373" s="12"/>
      <c r="KQ373" s="12"/>
      <c r="KR373" s="12"/>
      <c r="KS373" s="12"/>
      <c r="KT373" s="12"/>
      <c r="KU373" s="12"/>
      <c r="KV373" s="12"/>
      <c r="KW373" s="12"/>
      <c r="KX373" s="12"/>
      <c r="KY373" s="12"/>
      <c r="KZ373" s="12"/>
      <c r="LA373" s="12"/>
      <c r="LB373" s="12"/>
      <c r="LC373" s="12"/>
      <c r="LD373" s="12"/>
      <c r="LE373" s="12"/>
      <c r="LF373" s="12"/>
      <c r="LG373" s="12"/>
      <c r="LH373" s="12"/>
      <c r="LI373" s="12"/>
      <c r="LJ373" s="12"/>
      <c r="LK373" s="12"/>
      <c r="LL373" s="12"/>
      <c r="LM373" s="12"/>
      <c r="LN373" s="12"/>
      <c r="LO373" s="12"/>
      <c r="LP373" s="12"/>
      <c r="LQ373" s="12"/>
      <c r="LR373" s="12"/>
      <c r="LS373" s="12"/>
      <c r="LT373" s="12"/>
      <c r="LU373" s="12"/>
      <c r="LV373" s="12"/>
      <c r="LW373" s="12"/>
      <c r="LX373" s="12"/>
      <c r="LY373" s="12"/>
      <c r="LZ373" s="12"/>
      <c r="MA373" s="12"/>
      <c r="MB373" s="12"/>
      <c r="MC373" s="12"/>
      <c r="MD373" s="12"/>
      <c r="ME373" s="12"/>
      <c r="MF373" s="12"/>
      <c r="MG373" s="12"/>
      <c r="MH373" s="12"/>
      <c r="MI373" s="12"/>
      <c r="MJ373" s="12"/>
      <c r="MK373" s="12"/>
      <c r="ML373" s="12"/>
      <c r="MM373" s="12"/>
      <c r="MN373" s="12"/>
      <c r="MO373" s="12"/>
      <c r="MP373" s="12"/>
      <c r="MQ373" s="12"/>
      <c r="MR373" s="12"/>
      <c r="MS373" s="12"/>
      <c r="MT373" s="12"/>
      <c r="MU373" s="12"/>
      <c r="MV373" s="12"/>
      <c r="MW373" s="12"/>
      <c r="MX373" s="12"/>
      <c r="MY373" s="12"/>
      <c r="MZ373" s="12"/>
      <c r="NA373" s="12"/>
      <c r="NB373" s="12"/>
      <c r="NC373" s="12"/>
      <c r="ND373" s="12"/>
      <c r="NE373" s="12"/>
      <c r="NF373" s="12"/>
      <c r="NG373" s="12"/>
      <c r="NH373" s="12"/>
      <c r="NI373" s="12"/>
      <c r="NJ373" s="12"/>
      <c r="NK373" s="12"/>
      <c r="NL373" s="12"/>
      <c r="NM373" s="12"/>
      <c r="NN373" s="12"/>
      <c r="NO373" s="12"/>
      <c r="NP373" s="12"/>
      <c r="NQ373" s="12"/>
      <c r="NR373" s="12"/>
      <c r="NS373" s="12"/>
      <c r="NT373" s="12"/>
      <c r="NU373" s="12"/>
      <c r="NV373" s="12"/>
      <c r="NW373" s="12"/>
      <c r="NX373" s="12"/>
      <c r="NY373" s="12"/>
      <c r="NZ373" s="12"/>
      <c r="OA373" s="12"/>
      <c r="OB373" s="12"/>
      <c r="OC373" s="12"/>
      <c r="OD373" s="12"/>
      <c r="OE373" s="12"/>
      <c r="OF373" s="12"/>
      <c r="OG373" s="12"/>
      <c r="OH373" s="12"/>
      <c r="OI373" s="12"/>
      <c r="OJ373" s="12"/>
      <c r="OK373" s="12"/>
      <c r="OL373" s="12"/>
      <c r="OM373" s="12"/>
      <c r="ON373" s="12"/>
      <c r="OO373" s="12"/>
      <c r="OP373" s="12"/>
      <c r="OQ373" s="12"/>
      <c r="OR373" s="12"/>
      <c r="OS373" s="12"/>
      <c r="OT373" s="12"/>
      <c r="OU373" s="12"/>
      <c r="OV373" s="12"/>
      <c r="OW373" s="12"/>
      <c r="OX373" s="12"/>
      <c r="OY373" s="12"/>
      <c r="OZ373" s="12"/>
      <c r="PA373" s="12"/>
      <c r="PB373" s="12"/>
      <c r="PC373" s="12"/>
      <c r="PD373" s="12"/>
      <c r="PE373" s="12"/>
      <c r="PF373" s="12"/>
      <c r="PG373" s="12"/>
      <c r="PH373" s="12"/>
      <c r="PI373" s="12"/>
      <c r="PJ373" s="12"/>
      <c r="PK373" s="12"/>
      <c r="PL373" s="12"/>
      <c r="PM373" s="12"/>
      <c r="PN373" s="12"/>
      <c r="PO373" s="12"/>
      <c r="PP373" s="12"/>
      <c r="PQ373" s="12"/>
      <c r="PR373" s="12"/>
      <c r="PS373" s="12"/>
      <c r="PT373" s="12"/>
      <c r="PU373" s="12"/>
      <c r="PV373" s="12"/>
      <c r="PW373" s="12"/>
      <c r="PX373" s="12"/>
      <c r="PY373" s="12"/>
      <c r="PZ373" s="12"/>
      <c r="QA373" s="12"/>
      <c r="QB373" s="12"/>
      <c r="QC373" s="12"/>
      <c r="QD373" s="12"/>
      <c r="QE373" s="12"/>
      <c r="QF373" s="12"/>
      <c r="QG373" s="12"/>
      <c r="QH373" s="12"/>
      <c r="QI373" s="12"/>
      <c r="QJ373" s="12"/>
      <c r="QK373" s="12"/>
      <c r="QL373" s="12"/>
      <c r="QM373" s="12"/>
      <c r="QN373" s="12"/>
      <c r="QO373" s="12"/>
      <c r="QP373" s="12"/>
      <c r="QQ373" s="12"/>
      <c r="QR373" s="12"/>
      <c r="QS373" s="12"/>
      <c r="QT373" s="12"/>
      <c r="QU373" s="12"/>
      <c r="QV373" s="12"/>
      <c r="QW373" s="12"/>
      <c r="QX373" s="12"/>
      <c r="QY373" s="12"/>
      <c r="QZ373" s="12"/>
      <c r="RA373" s="12"/>
      <c r="RB373" s="12"/>
      <c r="RC373" s="12"/>
      <c r="RD373" s="12"/>
      <c r="RE373" s="12"/>
      <c r="RF373" s="12"/>
      <c r="RG373" s="12"/>
      <c r="RH373" s="12"/>
      <c r="RI373" s="12"/>
      <c r="RJ373" s="12"/>
      <c r="RK373" s="12"/>
      <c r="RL373" s="12"/>
      <c r="RM373" s="12"/>
      <c r="RN373" s="12"/>
      <c r="RO373" s="12"/>
      <c r="RP373" s="12"/>
      <c r="RQ373" s="12"/>
      <c r="RR373" s="12"/>
      <c r="RS373" s="12"/>
      <c r="RT373" s="12"/>
      <c r="RU373" s="12"/>
      <c r="RV373" s="12"/>
      <c r="RW373" s="12"/>
      <c r="RX373" s="12"/>
      <c r="RY373" s="12"/>
      <c r="RZ373" s="12"/>
      <c r="SA373" s="12"/>
      <c r="SB373" s="12"/>
      <c r="SC373" s="12"/>
      <c r="SD373" s="12"/>
      <c r="SE373" s="12"/>
      <c r="SF373" s="12"/>
      <c r="SG373" s="12"/>
      <c r="SH373" s="12"/>
      <c r="SI373" s="12"/>
      <c r="SJ373" s="12"/>
      <c r="SK373" s="12"/>
      <c r="SL373" s="12"/>
      <c r="SM373" s="12"/>
      <c r="SN373" s="12"/>
      <c r="SO373" s="12"/>
      <c r="SP373" s="12"/>
      <c r="SQ373" s="12"/>
      <c r="SR373" s="12"/>
      <c r="SS373" s="12"/>
      <c r="ST373" s="12"/>
      <c r="SU373" s="12"/>
      <c r="SV373" s="12"/>
      <c r="SW373" s="12"/>
      <c r="SX373" s="12"/>
      <c r="SY373" s="12"/>
      <c r="SZ373" s="12"/>
      <c r="TA373" s="12"/>
      <c r="TB373" s="12"/>
      <c r="TC373" s="12"/>
      <c r="TD373" s="12"/>
      <c r="TE373" s="12"/>
      <c r="TF373" s="12"/>
      <c r="TG373" s="12"/>
      <c r="TH373" s="12"/>
      <c r="TI373" s="12"/>
      <c r="TJ373" s="12"/>
      <c r="TK373" s="12"/>
      <c r="TL373" s="12"/>
      <c r="TM373" s="12"/>
      <c r="TN373" s="12"/>
      <c r="TO373" s="12"/>
      <c r="TP373" s="12"/>
      <c r="TQ373" s="12"/>
      <c r="TR373" s="12"/>
      <c r="TS373" s="12"/>
      <c r="TT373" s="12"/>
      <c r="TU373" s="12"/>
      <c r="TV373" s="12"/>
      <c r="TW373" s="12"/>
      <c r="TX373" s="12"/>
      <c r="TY373" s="12"/>
      <c r="TZ373" s="12"/>
      <c r="UA373" s="12"/>
      <c r="UB373" s="12"/>
      <c r="UC373" s="12"/>
      <c r="UD373" s="12"/>
      <c r="UE373" s="12"/>
      <c r="UF373" s="12"/>
      <c r="UG373" s="12"/>
      <c r="UH373" s="12"/>
      <c r="UI373" s="12"/>
      <c r="UJ373" s="12"/>
      <c r="UK373" s="12"/>
      <c r="UL373" s="12"/>
      <c r="UM373" s="12"/>
      <c r="UN373" s="12"/>
      <c r="UO373" s="12"/>
      <c r="UP373" s="12"/>
      <c r="UQ373" s="12"/>
      <c r="UR373" s="12"/>
      <c r="US373" s="12"/>
      <c r="UT373" s="12"/>
      <c r="UU373" s="12"/>
      <c r="UV373" s="12"/>
      <c r="UW373" s="12"/>
      <c r="UX373" s="12"/>
      <c r="UY373" s="12"/>
      <c r="UZ373" s="12"/>
      <c r="VA373" s="12"/>
      <c r="VB373" s="12"/>
      <c r="VC373" s="12"/>
      <c r="VD373" s="12"/>
      <c r="VE373" s="12"/>
      <c r="VF373" s="12"/>
      <c r="VG373" s="12"/>
      <c r="VH373" s="12"/>
      <c r="VI373" s="12"/>
      <c r="VJ373" s="12"/>
      <c r="VK373" s="12"/>
      <c r="VL373" s="12"/>
      <c r="VM373" s="12"/>
      <c r="VN373" s="12"/>
      <c r="VO373" s="12"/>
      <c r="VP373" s="12"/>
      <c r="VQ373" s="12"/>
      <c r="VR373" s="12"/>
      <c r="VS373" s="12"/>
      <c r="VT373" s="12"/>
      <c r="VU373" s="12"/>
      <c r="VV373" s="12"/>
      <c r="VW373" s="12"/>
      <c r="VX373" s="12"/>
      <c r="VY373" s="12"/>
      <c r="VZ373" s="12"/>
      <c r="WA373" s="12"/>
      <c r="WB373" s="12"/>
      <c r="WC373" s="12"/>
      <c r="WD373" s="12"/>
      <c r="WE373" s="12"/>
      <c r="WF373" s="12"/>
      <c r="WG373" s="12"/>
      <c r="WH373" s="12"/>
      <c r="WI373" s="12"/>
      <c r="WJ373" s="12"/>
      <c r="WK373" s="12"/>
      <c r="WL373" s="12"/>
      <c r="WM373" s="12"/>
      <c r="WN373" s="12"/>
      <c r="WO373" s="12"/>
      <c r="WP373" s="12"/>
      <c r="WQ373" s="12"/>
      <c r="WR373" s="12"/>
      <c r="WS373" s="12"/>
      <c r="WT373" s="12"/>
      <c r="WU373" s="12"/>
      <c r="WV373" s="12"/>
      <c r="WW373" s="12"/>
      <c r="WX373" s="12"/>
      <c r="WY373" s="12"/>
      <c r="WZ373" s="12"/>
      <c r="XA373" s="12"/>
      <c r="XB373" s="12"/>
      <c r="XC373" s="12"/>
      <c r="XD373" s="12"/>
      <c r="XE373" s="12"/>
      <c r="XF373" s="12"/>
      <c r="XG373" s="12"/>
      <c r="XH373" s="12"/>
      <c r="XI373" s="12"/>
      <c r="XJ373" s="12"/>
      <c r="XK373" s="12"/>
      <c r="XL373" s="12"/>
      <c r="XM373" s="12"/>
      <c r="XN373" s="12"/>
      <c r="XO373" s="12"/>
      <c r="XP373" s="12"/>
      <c r="XQ373" s="12"/>
      <c r="XR373" s="12"/>
      <c r="XS373" s="12"/>
      <c r="XT373" s="12"/>
      <c r="XU373" s="12"/>
      <c r="XV373" s="12"/>
      <c r="XW373" s="12"/>
      <c r="XX373" s="12"/>
      <c r="XY373" s="12"/>
      <c r="XZ373" s="12"/>
      <c r="YA373" s="12"/>
      <c r="YB373" s="12"/>
      <c r="YC373" s="12"/>
      <c r="YD373" s="12"/>
      <c r="YE373" s="12"/>
      <c r="YF373" s="12"/>
      <c r="YG373" s="12"/>
      <c r="YH373" s="12"/>
      <c r="YI373" s="12"/>
      <c r="YJ373" s="12"/>
      <c r="YK373" s="12"/>
      <c r="YL373" s="12"/>
      <c r="YM373" s="12"/>
      <c r="YN373" s="12"/>
      <c r="YO373" s="12"/>
      <c r="YP373" s="12"/>
      <c r="YQ373" s="12"/>
      <c r="YR373" s="12"/>
      <c r="YS373" s="12"/>
      <c r="YT373" s="12"/>
      <c r="YU373" s="12"/>
      <c r="YV373" s="12"/>
      <c r="YW373" s="12"/>
      <c r="YX373" s="12"/>
      <c r="YY373" s="12"/>
      <c r="YZ373" s="12"/>
      <c r="ZA373" s="12"/>
      <c r="ZB373" s="12"/>
      <c r="ZC373" s="12"/>
      <c r="ZD373" s="12"/>
      <c r="ZE373" s="12"/>
      <c r="ZF373" s="12"/>
      <c r="ZG373" s="12"/>
      <c r="ZH373" s="12"/>
      <c r="ZI373" s="12"/>
      <c r="ZJ373" s="12"/>
      <c r="ZK373" s="12"/>
      <c r="ZL373" s="12"/>
      <c r="ZM373" s="12"/>
      <c r="ZN373" s="12"/>
      <c r="ZO373" s="12"/>
      <c r="ZP373" s="12"/>
      <c r="ZQ373" s="12"/>
      <c r="ZR373" s="12"/>
      <c r="ZS373" s="12"/>
      <c r="ZT373" s="12"/>
      <c r="ZU373" s="12"/>
      <c r="ZV373" s="12"/>
      <c r="ZW373" s="12"/>
      <c r="ZX373" s="12"/>
      <c r="ZY373" s="12"/>
      <c r="ZZ373" s="12"/>
      <c r="AAA373" s="12"/>
      <c r="AAB373" s="12"/>
      <c r="AAC373" s="12"/>
      <c r="AAD373" s="12"/>
      <c r="AAE373" s="12"/>
      <c r="AAF373" s="12"/>
      <c r="AAG373" s="12"/>
      <c r="AAH373" s="12"/>
      <c r="AAI373" s="12"/>
      <c r="AAJ373" s="12"/>
      <c r="AAK373" s="12"/>
      <c r="AAL373" s="12"/>
      <c r="AAM373" s="12"/>
      <c r="AAN373" s="12"/>
      <c r="AAO373" s="12"/>
      <c r="AAP373" s="12"/>
      <c r="AAQ373" s="12"/>
      <c r="AAR373" s="12"/>
      <c r="AAS373" s="12"/>
      <c r="AAT373" s="12"/>
      <c r="AAU373" s="12"/>
      <c r="AAV373" s="12"/>
      <c r="AAW373" s="12"/>
      <c r="AAX373" s="12"/>
      <c r="AAY373" s="12"/>
      <c r="AAZ373" s="12"/>
      <c r="ABA373" s="12"/>
      <c r="ABB373" s="12"/>
      <c r="ABC373" s="12"/>
      <c r="ABD373" s="12"/>
      <c r="ABE373" s="12"/>
      <c r="ABF373" s="12"/>
      <c r="ABG373" s="12"/>
      <c r="ABH373" s="12"/>
      <c r="ABI373" s="12"/>
      <c r="ABJ373" s="12"/>
      <c r="ABK373" s="12"/>
      <c r="ABL373" s="12"/>
      <c r="ABM373" s="12"/>
      <c r="ABN373" s="12"/>
      <c r="ABO373" s="12"/>
      <c r="ABP373" s="12"/>
      <c r="ABQ373" s="12"/>
      <c r="ABR373" s="12"/>
      <c r="ABS373" s="12"/>
      <c r="ABT373" s="12"/>
      <c r="ABU373" s="12"/>
      <c r="ABV373" s="12"/>
      <c r="ABW373" s="12"/>
      <c r="ABX373" s="12"/>
      <c r="ABY373" s="12"/>
      <c r="ABZ373" s="12"/>
      <c r="ACA373" s="12"/>
      <c r="ACB373" s="12"/>
      <c r="ACC373" s="12"/>
      <c r="ACD373" s="12"/>
      <c r="ACE373" s="12"/>
      <c r="ACF373" s="12"/>
      <c r="ACG373" s="12"/>
      <c r="ACH373" s="12"/>
      <c r="ACI373" s="12"/>
      <c r="ACJ373" s="12"/>
      <c r="ACK373" s="12"/>
      <c r="ACL373" s="12"/>
      <c r="ACM373" s="12"/>
      <c r="ACN373" s="12"/>
      <c r="ACO373" s="12"/>
      <c r="ACP373" s="12"/>
      <c r="ACQ373" s="12"/>
      <c r="ACR373" s="12"/>
      <c r="ACS373" s="12"/>
      <c r="ACT373" s="12"/>
      <c r="ACU373" s="12"/>
      <c r="ACV373" s="12"/>
      <c r="ACW373" s="12"/>
      <c r="ACX373" s="12"/>
      <c r="ACY373" s="12"/>
      <c r="ACZ373" s="12"/>
      <c r="ADA373" s="12"/>
    </row>
    <row r="374" spans="1:781" customFormat="1" ht="15.6" x14ac:dyDescent="0.3">
      <c r="A374" s="64">
        <v>3</v>
      </c>
      <c r="B374" s="44" t="s">
        <v>1032</v>
      </c>
      <c r="C374" s="45" t="s">
        <v>109</v>
      </c>
      <c r="D374" s="46"/>
      <c r="E374" s="46"/>
      <c r="F374" s="46">
        <v>19</v>
      </c>
      <c r="G374" s="97">
        <v>4500000</v>
      </c>
      <c r="H374" s="46">
        <v>1</v>
      </c>
      <c r="I374" s="46" t="s">
        <v>41</v>
      </c>
      <c r="J374" s="46" t="s">
        <v>243</v>
      </c>
      <c r="K374" s="48">
        <v>1964</v>
      </c>
      <c r="L374" s="49">
        <v>23651</v>
      </c>
      <c r="M374" s="50"/>
      <c r="N374" s="51"/>
      <c r="O374" s="51"/>
      <c r="P374" s="52" t="s">
        <v>601</v>
      </c>
      <c r="Q374" s="53" t="s">
        <v>1033</v>
      </c>
      <c r="R374" s="54"/>
      <c r="S374" s="55" t="str">
        <f t="shared" si="80"/>
        <v>Al</v>
      </c>
      <c r="T374" s="56"/>
      <c r="U374" s="56"/>
      <c r="V374" s="56"/>
      <c r="W374" s="56"/>
      <c r="X374" s="56"/>
      <c r="Y374" s="56"/>
      <c r="Z374" s="56"/>
      <c r="AA374" s="12"/>
      <c r="AB374" s="57">
        <f t="shared" si="73"/>
        <v>0</v>
      </c>
      <c r="AC374" s="57">
        <f t="shared" si="74"/>
        <v>0</v>
      </c>
      <c r="AD374" s="57">
        <f t="shared" si="75"/>
        <v>0</v>
      </c>
      <c r="AE374" s="57">
        <f t="shared" si="81"/>
        <v>0</v>
      </c>
      <c r="AF374" s="58"/>
      <c r="AG374" s="58">
        <f t="shared" si="77"/>
        <v>0</v>
      </c>
      <c r="AH374" s="58">
        <f t="shared" si="78"/>
        <v>0</v>
      </c>
      <c r="AI374" s="58">
        <f t="shared" si="79"/>
        <v>0</v>
      </c>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c r="CV374" s="12"/>
      <c r="CW374" s="12"/>
      <c r="CX374" s="12"/>
      <c r="CY374" s="12"/>
      <c r="CZ374" s="12"/>
      <c r="DA374" s="12"/>
      <c r="DB374" s="12"/>
      <c r="DC374" s="12"/>
      <c r="DD374" s="12"/>
      <c r="DE374" s="12"/>
      <c r="DF374" s="12"/>
      <c r="DG374" s="12"/>
      <c r="DH374" s="12"/>
      <c r="DI374" s="12"/>
      <c r="DJ374" s="12"/>
      <c r="DK374" s="12"/>
      <c r="DL374" s="12"/>
      <c r="DM374" s="12"/>
      <c r="DN374" s="12"/>
      <c r="DO374" s="12"/>
      <c r="DP374" s="12"/>
      <c r="DQ374" s="12"/>
      <c r="DR374" s="12"/>
      <c r="DS374" s="12"/>
      <c r="DT374" s="12"/>
      <c r="DU374" s="12"/>
      <c r="DV374" s="12"/>
      <c r="DW374" s="12"/>
      <c r="DX374" s="12"/>
      <c r="DY374" s="12"/>
      <c r="DZ374" s="12"/>
      <c r="EA374" s="12"/>
      <c r="EB374" s="12"/>
      <c r="EC374" s="12"/>
      <c r="ED374" s="137"/>
      <c r="EE374" s="137"/>
      <c r="EF374" s="137"/>
      <c r="EG374" s="137"/>
      <c r="EH374" s="137"/>
      <c r="EI374" s="137"/>
      <c r="EJ374" s="137"/>
      <c r="EK374" s="137"/>
      <c r="EL374" s="137"/>
      <c r="EM374" s="137"/>
      <c r="EN374" s="137"/>
      <c r="EO374" s="137"/>
      <c r="EP374" s="137"/>
      <c r="EQ374" s="137"/>
      <c r="ER374" s="137"/>
      <c r="ES374" s="137"/>
      <c r="ET374" s="137"/>
      <c r="EU374" s="137"/>
      <c r="EV374" s="137"/>
      <c r="EW374" s="137"/>
      <c r="EX374" s="137"/>
      <c r="EY374" s="137"/>
      <c r="EZ374" s="137"/>
      <c r="FA374" s="137"/>
      <c r="FB374" s="137"/>
      <c r="FC374" s="137"/>
      <c r="FD374" s="137"/>
      <c r="FE374" s="137"/>
      <c r="FF374" s="137"/>
      <c r="FG374" s="137"/>
      <c r="FH374" s="137"/>
      <c r="FI374" s="137"/>
      <c r="FJ374" s="137"/>
      <c r="FK374" s="137"/>
      <c r="FL374" s="137"/>
      <c r="FM374" s="137"/>
      <c r="FN374" s="137"/>
      <c r="FO374" s="137"/>
      <c r="FP374" s="137"/>
      <c r="FQ374" s="137"/>
      <c r="FR374" s="137"/>
      <c r="FS374" s="137"/>
      <c r="FT374" s="137"/>
      <c r="FU374" s="137"/>
      <c r="FV374" s="137"/>
      <c r="FW374" s="137"/>
      <c r="FX374" s="137"/>
      <c r="FY374" s="137"/>
      <c r="FZ374" s="137"/>
      <c r="GA374" s="137"/>
      <c r="GB374" s="137"/>
      <c r="GC374" s="137"/>
      <c r="GD374" s="137"/>
      <c r="GE374" s="137"/>
      <c r="GF374" s="137"/>
      <c r="GG374" s="137"/>
      <c r="GH374" s="137"/>
      <c r="GI374" s="137"/>
      <c r="GJ374" s="137"/>
      <c r="GK374" s="137"/>
      <c r="GL374" s="137"/>
      <c r="GM374" s="137"/>
      <c r="GN374" s="137"/>
      <c r="GO374" s="137"/>
      <c r="GP374" s="137"/>
      <c r="GQ374" s="137"/>
      <c r="GR374" s="137"/>
      <c r="GS374" s="137"/>
      <c r="GT374" s="137"/>
      <c r="GU374" s="137"/>
      <c r="GV374" s="137"/>
      <c r="GW374" s="137"/>
      <c r="GX374" s="137"/>
      <c r="GY374" s="137"/>
      <c r="GZ374" s="137"/>
      <c r="HA374" s="137"/>
      <c r="HB374" s="137"/>
      <c r="HC374" s="137"/>
      <c r="HD374" s="137"/>
      <c r="HE374" s="137"/>
      <c r="HF374" s="137"/>
      <c r="HG374" s="137"/>
      <c r="HH374" s="137"/>
      <c r="HI374" s="137"/>
      <c r="HJ374" s="137"/>
      <c r="HK374" s="137"/>
      <c r="HL374" s="137"/>
      <c r="HM374" s="137"/>
      <c r="HN374" s="137"/>
      <c r="HO374" s="137"/>
      <c r="HP374" s="137"/>
      <c r="HQ374" s="137"/>
      <c r="HR374" s="137"/>
      <c r="HS374" s="137"/>
      <c r="HT374" s="137"/>
      <c r="HU374" s="137"/>
      <c r="HV374" s="137"/>
      <c r="HW374" s="137"/>
      <c r="HX374" s="137"/>
      <c r="HY374" s="137"/>
      <c r="HZ374" s="137"/>
      <c r="IA374" s="137"/>
      <c r="IB374" s="137"/>
      <c r="IC374" s="137"/>
      <c r="ID374" s="137"/>
      <c r="IE374" s="137"/>
      <c r="IF374" s="137"/>
      <c r="IG374" s="137"/>
      <c r="IH374" s="137"/>
      <c r="II374" s="137"/>
      <c r="IJ374" s="137"/>
      <c r="IK374" s="137"/>
      <c r="IL374" s="137"/>
      <c r="IM374" s="137"/>
      <c r="IN374" s="137"/>
      <c r="IO374" s="137"/>
      <c r="IP374" s="137"/>
      <c r="IQ374" s="137"/>
      <c r="IR374" s="137"/>
      <c r="IS374" s="137"/>
      <c r="IT374" s="137"/>
      <c r="IU374" s="137"/>
      <c r="IV374" s="137"/>
      <c r="IW374" s="137"/>
      <c r="IX374" s="137"/>
      <c r="IY374" s="137"/>
      <c r="IZ374" s="137"/>
      <c r="JA374" s="137"/>
      <c r="JB374" s="137"/>
      <c r="JC374" s="137"/>
      <c r="JD374" s="137"/>
      <c r="JE374" s="137"/>
      <c r="JF374" s="137"/>
      <c r="JG374" s="137"/>
      <c r="JH374" s="137"/>
      <c r="JI374" s="137"/>
      <c r="JJ374" s="137"/>
      <c r="JK374" s="137"/>
      <c r="JL374" s="137"/>
      <c r="JM374" s="137"/>
      <c r="JN374" s="137"/>
      <c r="JO374" s="137"/>
      <c r="JP374" s="137"/>
      <c r="JQ374" s="137"/>
      <c r="JR374" s="137"/>
      <c r="JS374" s="137"/>
      <c r="JT374" s="137"/>
      <c r="JU374" s="137"/>
      <c r="JV374" s="137"/>
      <c r="JW374" s="137"/>
      <c r="JX374" s="137"/>
      <c r="JY374" s="137"/>
      <c r="JZ374" s="137"/>
      <c r="KA374" s="137"/>
      <c r="KB374" s="137"/>
      <c r="KC374" s="137"/>
      <c r="KD374" s="137"/>
      <c r="KE374" s="137"/>
      <c r="KF374" s="137"/>
      <c r="KG374" s="137"/>
      <c r="KH374" s="137"/>
      <c r="KI374" s="137"/>
      <c r="KJ374" s="137"/>
      <c r="KK374" s="137"/>
      <c r="KL374" s="137"/>
      <c r="KM374" s="137"/>
      <c r="KN374" s="137"/>
      <c r="KO374" s="137"/>
      <c r="KP374" s="137"/>
      <c r="KQ374" s="137"/>
      <c r="KR374" s="137"/>
      <c r="KS374" s="137"/>
      <c r="KT374" s="137"/>
      <c r="KU374" s="137"/>
      <c r="KV374" s="137"/>
      <c r="KW374" s="137"/>
      <c r="KX374" s="137"/>
      <c r="KY374" s="137"/>
      <c r="KZ374" s="137"/>
      <c r="LA374" s="137"/>
      <c r="LB374" s="137"/>
      <c r="LC374" s="137"/>
      <c r="LD374" s="137"/>
      <c r="LE374" s="137"/>
      <c r="LF374" s="137"/>
      <c r="LG374" s="137"/>
      <c r="LH374" s="137"/>
      <c r="LI374" s="137"/>
      <c r="LJ374" s="137"/>
      <c r="LK374" s="137"/>
      <c r="LL374" s="137"/>
      <c r="LM374" s="137"/>
      <c r="LN374" s="137"/>
      <c r="LO374" s="137"/>
      <c r="LP374" s="137"/>
      <c r="LQ374" s="137"/>
      <c r="LR374" s="137"/>
      <c r="LS374" s="137"/>
      <c r="LT374" s="137"/>
      <c r="LU374" s="137"/>
      <c r="LV374" s="137"/>
      <c r="LW374" s="137"/>
      <c r="LX374" s="137"/>
      <c r="LY374" s="137"/>
      <c r="LZ374" s="137"/>
      <c r="MA374" s="137"/>
      <c r="MB374" s="137"/>
      <c r="MC374" s="137"/>
      <c r="MD374" s="137"/>
      <c r="ME374" s="137"/>
      <c r="MF374" s="137"/>
      <c r="MG374" s="137"/>
      <c r="MH374" s="137"/>
      <c r="MI374" s="137"/>
      <c r="MJ374" s="137"/>
      <c r="MK374" s="137"/>
      <c r="ML374" s="137"/>
      <c r="MM374" s="137"/>
      <c r="MN374" s="137"/>
      <c r="MO374" s="137"/>
      <c r="MP374" s="137"/>
      <c r="MQ374" s="137"/>
      <c r="MR374" s="137"/>
      <c r="MS374" s="137"/>
      <c r="MT374" s="137"/>
      <c r="MU374" s="137"/>
      <c r="MV374" s="137"/>
      <c r="MW374" s="137"/>
      <c r="MX374" s="137"/>
      <c r="MY374" s="137"/>
      <c r="MZ374" s="137"/>
      <c r="NA374" s="137"/>
      <c r="NB374" s="137"/>
      <c r="NC374" s="137"/>
      <c r="ND374" s="137"/>
      <c r="NE374" s="137"/>
      <c r="NF374" s="137"/>
      <c r="NG374" s="137"/>
      <c r="NH374" s="137"/>
      <c r="NI374" s="137"/>
      <c r="NJ374" s="137"/>
      <c r="NK374" s="137"/>
      <c r="NL374" s="137"/>
      <c r="NM374" s="137"/>
      <c r="NN374" s="137"/>
      <c r="NO374" s="137"/>
      <c r="NP374" s="137"/>
      <c r="NQ374" s="137"/>
      <c r="NR374" s="137"/>
      <c r="NS374" s="137"/>
      <c r="NT374" s="137"/>
      <c r="NU374" s="137"/>
      <c r="NV374" s="137"/>
      <c r="NW374" s="137"/>
      <c r="NX374" s="137"/>
      <c r="NY374" s="137"/>
      <c r="NZ374" s="137"/>
      <c r="OA374" s="137"/>
      <c r="OB374" s="137"/>
      <c r="OC374" s="137"/>
      <c r="OD374" s="137"/>
      <c r="OE374" s="137"/>
      <c r="OF374" s="137"/>
      <c r="OG374" s="137"/>
      <c r="OH374" s="137"/>
      <c r="OI374" s="137"/>
      <c r="OJ374" s="137"/>
      <c r="OK374" s="137"/>
      <c r="OL374" s="137"/>
      <c r="OM374" s="137"/>
      <c r="ON374" s="137"/>
      <c r="OO374" s="137"/>
      <c r="OP374" s="137"/>
      <c r="OQ374" s="137"/>
      <c r="OR374" s="137"/>
      <c r="OS374" s="137"/>
      <c r="OT374" s="137"/>
      <c r="OU374" s="137"/>
      <c r="OV374" s="137"/>
      <c r="OW374" s="137"/>
      <c r="OX374" s="137"/>
      <c r="OY374" s="137"/>
      <c r="OZ374" s="137"/>
      <c r="PA374" s="137"/>
      <c r="PB374" s="137"/>
      <c r="PC374" s="137"/>
      <c r="PD374" s="137"/>
      <c r="PE374" s="137"/>
      <c r="PF374" s="137"/>
      <c r="PG374" s="137"/>
      <c r="PH374" s="137"/>
      <c r="PI374" s="137"/>
      <c r="PJ374" s="137"/>
      <c r="PK374" s="137"/>
      <c r="PL374" s="137"/>
      <c r="PM374" s="137"/>
      <c r="PN374" s="137"/>
      <c r="PO374" s="137"/>
      <c r="PP374" s="137"/>
      <c r="PQ374" s="137"/>
      <c r="PR374" s="137"/>
      <c r="PS374" s="137"/>
      <c r="PT374" s="137"/>
      <c r="PU374" s="137"/>
      <c r="PV374" s="137"/>
      <c r="PW374" s="137"/>
      <c r="PX374" s="137"/>
      <c r="PY374" s="137"/>
      <c r="PZ374" s="137"/>
      <c r="QA374" s="137"/>
      <c r="QB374" s="137"/>
      <c r="QC374" s="137"/>
      <c r="QD374" s="137"/>
      <c r="QE374" s="137"/>
      <c r="QF374" s="137"/>
      <c r="QG374" s="137"/>
      <c r="QH374" s="137"/>
      <c r="QI374" s="137"/>
      <c r="QJ374" s="137"/>
      <c r="QK374" s="137"/>
      <c r="QL374" s="137"/>
      <c r="QM374" s="137"/>
      <c r="QN374" s="137"/>
      <c r="QO374" s="137"/>
      <c r="QP374" s="137"/>
      <c r="QQ374" s="137"/>
      <c r="QR374" s="137"/>
      <c r="QS374" s="137"/>
      <c r="QT374" s="137"/>
      <c r="QU374" s="137"/>
      <c r="QV374" s="137"/>
      <c r="QW374" s="137"/>
      <c r="QX374" s="137"/>
      <c r="QY374" s="137"/>
      <c r="QZ374" s="137"/>
      <c r="RA374" s="137"/>
      <c r="RB374" s="137"/>
      <c r="RC374" s="137"/>
      <c r="RD374" s="137"/>
      <c r="RE374" s="137"/>
      <c r="RF374" s="137"/>
      <c r="RG374" s="137"/>
      <c r="RH374" s="137"/>
      <c r="RI374" s="137"/>
      <c r="RJ374" s="137"/>
      <c r="RK374" s="137"/>
      <c r="RL374" s="137"/>
      <c r="RM374" s="137"/>
      <c r="RN374" s="137"/>
      <c r="RO374" s="137"/>
      <c r="RP374" s="137"/>
      <c r="RQ374" s="137"/>
      <c r="RR374" s="137"/>
      <c r="RS374" s="137"/>
      <c r="RT374" s="137"/>
      <c r="RU374" s="137"/>
      <c r="RV374" s="137"/>
      <c r="RW374" s="137"/>
      <c r="RX374" s="137"/>
      <c r="RY374" s="137"/>
      <c r="RZ374" s="137"/>
      <c r="SA374" s="137"/>
      <c r="SB374" s="137"/>
      <c r="SC374" s="137"/>
      <c r="SD374" s="137"/>
      <c r="SE374" s="137"/>
      <c r="SF374" s="137"/>
      <c r="SG374" s="137"/>
      <c r="SH374" s="137"/>
      <c r="SI374" s="137"/>
      <c r="SJ374" s="137"/>
      <c r="SK374" s="137"/>
      <c r="SL374" s="137"/>
      <c r="SM374" s="137"/>
      <c r="SN374" s="137"/>
      <c r="SO374" s="137"/>
      <c r="SP374" s="137"/>
      <c r="SQ374" s="137"/>
      <c r="SR374" s="137"/>
      <c r="SS374" s="137"/>
      <c r="ST374" s="137"/>
      <c r="SU374" s="137"/>
      <c r="SV374" s="137"/>
      <c r="SW374" s="137"/>
      <c r="SX374" s="137"/>
      <c r="SY374" s="137"/>
      <c r="SZ374" s="137"/>
      <c r="TA374" s="137"/>
      <c r="TB374" s="137"/>
      <c r="TC374" s="137"/>
      <c r="TD374" s="137"/>
      <c r="TE374" s="137"/>
      <c r="TF374" s="137"/>
      <c r="TG374" s="137"/>
      <c r="TH374" s="137"/>
      <c r="TI374" s="137"/>
      <c r="TJ374" s="137"/>
      <c r="TK374" s="137"/>
      <c r="TL374" s="137"/>
      <c r="TM374" s="137"/>
      <c r="TN374" s="137"/>
      <c r="TO374" s="137"/>
      <c r="TP374" s="137"/>
      <c r="TQ374" s="137"/>
      <c r="TR374" s="137"/>
      <c r="TS374" s="137"/>
      <c r="TT374" s="137"/>
      <c r="TU374" s="137"/>
      <c r="TV374" s="137"/>
      <c r="TW374" s="137"/>
      <c r="TX374" s="137"/>
      <c r="TY374" s="137"/>
      <c r="TZ374" s="137"/>
      <c r="UA374" s="137"/>
      <c r="UB374" s="137"/>
      <c r="UC374" s="137"/>
      <c r="UD374" s="137"/>
      <c r="UE374" s="137"/>
      <c r="UF374" s="137"/>
      <c r="UG374" s="137"/>
      <c r="UH374" s="137"/>
      <c r="UI374" s="137"/>
      <c r="UJ374" s="137"/>
      <c r="UK374" s="137"/>
      <c r="UL374" s="137"/>
      <c r="UM374" s="137"/>
      <c r="UN374" s="137"/>
      <c r="UO374" s="137"/>
      <c r="UP374" s="137"/>
      <c r="UQ374" s="137"/>
      <c r="UR374" s="137"/>
      <c r="US374" s="137"/>
      <c r="UT374" s="137"/>
      <c r="UU374" s="137"/>
      <c r="UV374" s="137"/>
      <c r="UW374" s="137"/>
      <c r="UX374" s="137"/>
      <c r="UY374" s="137"/>
      <c r="UZ374" s="137"/>
      <c r="VA374" s="137"/>
      <c r="VB374" s="137"/>
      <c r="VC374" s="137"/>
      <c r="VD374" s="137"/>
      <c r="VE374" s="137"/>
      <c r="VF374" s="137"/>
      <c r="VG374" s="137"/>
      <c r="VH374" s="137"/>
      <c r="VI374" s="137"/>
      <c r="VJ374" s="137"/>
      <c r="VK374" s="137"/>
      <c r="VL374" s="137"/>
      <c r="VM374" s="137"/>
      <c r="VN374" s="137"/>
      <c r="VO374" s="137"/>
      <c r="VP374" s="137"/>
      <c r="VQ374" s="137"/>
      <c r="VR374" s="137"/>
      <c r="VS374" s="137"/>
      <c r="VT374" s="137"/>
      <c r="VU374" s="137"/>
      <c r="VV374" s="137"/>
      <c r="VW374" s="137"/>
      <c r="VX374" s="137"/>
      <c r="VY374" s="137"/>
      <c r="VZ374" s="137"/>
      <c r="WA374" s="137"/>
      <c r="WB374" s="137"/>
      <c r="WC374" s="137"/>
      <c r="WD374" s="137"/>
      <c r="WE374" s="137"/>
      <c r="WF374" s="137"/>
      <c r="WG374" s="137"/>
      <c r="WH374" s="137"/>
      <c r="WI374" s="137"/>
      <c r="WJ374" s="137"/>
      <c r="WK374" s="137"/>
      <c r="WL374" s="137"/>
      <c r="WM374" s="137"/>
      <c r="WN374" s="137"/>
      <c r="WO374" s="137"/>
      <c r="WP374" s="137"/>
      <c r="WQ374" s="137"/>
      <c r="WR374" s="137"/>
      <c r="WS374" s="137"/>
      <c r="WT374" s="137"/>
      <c r="WU374" s="137"/>
      <c r="WV374" s="137"/>
      <c r="WW374" s="137"/>
      <c r="WX374" s="137"/>
      <c r="WY374" s="137"/>
      <c r="WZ374" s="137"/>
      <c r="XA374" s="137"/>
      <c r="XB374" s="137"/>
      <c r="XC374" s="137"/>
      <c r="XD374" s="137"/>
      <c r="XE374" s="137"/>
      <c r="XF374" s="137"/>
      <c r="XG374" s="137"/>
      <c r="XH374" s="137"/>
      <c r="XI374" s="137"/>
      <c r="XJ374" s="137"/>
      <c r="XK374" s="137"/>
      <c r="XL374" s="137"/>
      <c r="XM374" s="137"/>
      <c r="XN374" s="137"/>
      <c r="XO374" s="137"/>
      <c r="XP374" s="137"/>
      <c r="XQ374" s="137"/>
      <c r="XR374" s="137"/>
      <c r="XS374" s="137"/>
      <c r="XT374" s="137"/>
      <c r="XU374" s="137"/>
      <c r="XV374" s="137"/>
      <c r="XW374" s="137"/>
      <c r="XX374" s="137"/>
      <c r="XY374" s="137"/>
      <c r="XZ374" s="137"/>
      <c r="YA374" s="137"/>
      <c r="YB374" s="137"/>
      <c r="YC374" s="137"/>
      <c r="YD374" s="137"/>
      <c r="YE374" s="137"/>
      <c r="YF374" s="137"/>
      <c r="YG374" s="137"/>
      <c r="YH374" s="137"/>
      <c r="YI374" s="137"/>
      <c r="YJ374" s="137"/>
      <c r="YK374" s="137"/>
      <c r="YL374" s="137"/>
      <c r="YM374" s="137"/>
      <c r="YN374" s="137"/>
      <c r="YO374" s="137"/>
      <c r="YP374" s="137"/>
      <c r="YQ374" s="137"/>
      <c r="YR374" s="137"/>
      <c r="YS374" s="137"/>
      <c r="YT374" s="137"/>
      <c r="YU374" s="137"/>
      <c r="YV374" s="137"/>
      <c r="YW374" s="137"/>
      <c r="YX374" s="137"/>
      <c r="YY374" s="137"/>
      <c r="YZ374" s="137"/>
      <c r="ZA374" s="137"/>
      <c r="ZB374" s="137"/>
      <c r="ZC374" s="137"/>
      <c r="ZD374" s="137"/>
      <c r="ZE374" s="137"/>
      <c r="ZF374" s="137"/>
      <c r="ZG374" s="137"/>
      <c r="ZH374" s="137"/>
      <c r="ZI374" s="137"/>
      <c r="ZJ374" s="137"/>
      <c r="ZK374" s="137"/>
      <c r="ZL374" s="137"/>
      <c r="ZM374" s="137"/>
      <c r="ZN374" s="137"/>
      <c r="ZO374" s="137"/>
      <c r="ZP374" s="137"/>
      <c r="ZQ374" s="137"/>
      <c r="ZR374" s="137"/>
      <c r="ZS374" s="137"/>
      <c r="ZT374" s="137"/>
      <c r="ZU374" s="137"/>
      <c r="ZV374" s="137"/>
      <c r="ZW374" s="137"/>
      <c r="ZX374" s="137"/>
      <c r="ZY374" s="137"/>
      <c r="ZZ374" s="137"/>
      <c r="AAA374" s="137"/>
      <c r="AAB374" s="137"/>
      <c r="AAC374" s="137"/>
      <c r="AAD374" s="137"/>
      <c r="AAE374" s="137"/>
      <c r="AAF374" s="137"/>
      <c r="AAG374" s="137"/>
      <c r="AAH374" s="137"/>
      <c r="AAI374" s="137"/>
      <c r="AAJ374" s="137"/>
      <c r="AAK374" s="137"/>
      <c r="AAL374" s="137"/>
      <c r="AAM374" s="137"/>
      <c r="AAN374" s="137"/>
      <c r="AAO374" s="137"/>
      <c r="AAP374" s="137"/>
      <c r="AAQ374" s="137"/>
      <c r="AAR374" s="137"/>
      <c r="AAS374" s="137"/>
      <c r="AAT374" s="137"/>
      <c r="AAU374" s="137"/>
      <c r="AAV374" s="137"/>
      <c r="AAW374" s="137"/>
      <c r="AAX374" s="137"/>
      <c r="AAY374" s="137"/>
      <c r="AAZ374" s="137"/>
      <c r="ABA374" s="137"/>
      <c r="ABB374" s="137"/>
      <c r="ABC374" s="137"/>
      <c r="ABD374" s="137"/>
      <c r="ABE374" s="137"/>
      <c r="ABF374" s="137"/>
      <c r="ABG374" s="137"/>
      <c r="ABH374" s="137"/>
      <c r="ABI374" s="137"/>
      <c r="ABJ374" s="137"/>
      <c r="ABK374" s="137"/>
      <c r="ABL374" s="137"/>
      <c r="ABM374" s="137"/>
      <c r="ABN374" s="137"/>
      <c r="ABO374" s="137"/>
      <c r="ABP374" s="137"/>
      <c r="ABQ374" s="137"/>
      <c r="ABR374" s="137"/>
      <c r="ABS374" s="137"/>
      <c r="ABT374" s="137"/>
      <c r="ABU374" s="137"/>
      <c r="ABV374" s="137"/>
      <c r="ABW374" s="137"/>
      <c r="ABX374" s="137"/>
      <c r="ABY374" s="137"/>
      <c r="ABZ374" s="137"/>
      <c r="ACA374" s="137"/>
      <c r="ACB374" s="137"/>
      <c r="ACC374" s="137"/>
      <c r="ACD374" s="137"/>
      <c r="ACE374" s="137"/>
      <c r="ACF374" s="137"/>
      <c r="ACG374" s="137"/>
      <c r="ACH374" s="137"/>
      <c r="ACI374" s="137"/>
      <c r="ACJ374" s="137"/>
      <c r="ACK374" s="137"/>
      <c r="ACL374" s="137"/>
      <c r="ACM374" s="137"/>
      <c r="ACN374" s="137"/>
      <c r="ACO374" s="137"/>
      <c r="ACP374" s="137"/>
      <c r="ACQ374" s="137"/>
      <c r="ACR374" s="137"/>
      <c r="ACS374" s="137"/>
      <c r="ACT374" s="137"/>
      <c r="ACU374" s="137"/>
      <c r="ACV374" s="137"/>
      <c r="ACW374" s="137"/>
      <c r="ACX374" s="137"/>
      <c r="ACY374" s="137"/>
      <c r="ACZ374" s="137"/>
      <c r="ADA374" s="137"/>
    </row>
    <row r="375" spans="1:781" customFormat="1" ht="48" x14ac:dyDescent="0.3">
      <c r="A375" s="61">
        <v>2</v>
      </c>
      <c r="B375" s="44" t="s">
        <v>1034</v>
      </c>
      <c r="C375" s="45" t="s">
        <v>1035</v>
      </c>
      <c r="D375" s="46" t="s">
        <v>1036</v>
      </c>
      <c r="E375" s="46" t="s">
        <v>230</v>
      </c>
      <c r="F375" s="46">
        <v>9</v>
      </c>
      <c r="G375" s="97">
        <v>26500</v>
      </c>
      <c r="H375" s="46">
        <v>1</v>
      </c>
      <c r="I375" s="46" t="s">
        <v>41</v>
      </c>
      <c r="J375" s="46" t="s">
        <v>95</v>
      </c>
      <c r="K375" s="48">
        <v>1964</v>
      </c>
      <c r="L375" s="109">
        <v>1964</v>
      </c>
      <c r="M375" s="50">
        <v>17000</v>
      </c>
      <c r="N375" s="51">
        <v>2.2000000000000002</v>
      </c>
      <c r="O375" s="51">
        <v>3</v>
      </c>
      <c r="P375" s="52" t="s">
        <v>1037</v>
      </c>
      <c r="Q375" s="53" t="s">
        <v>1038</v>
      </c>
      <c r="R375" s="54"/>
      <c r="S375" s="55" t="str">
        <f t="shared" si="80"/>
        <v>Pb, Zn, Cu, Ag</v>
      </c>
      <c r="T375" s="56"/>
      <c r="U375" s="56"/>
      <c r="V375" s="56"/>
      <c r="W375" s="56"/>
      <c r="X375" s="56"/>
      <c r="Y375" s="56"/>
      <c r="Z375" s="56"/>
      <c r="AA375" s="12"/>
      <c r="AB375" s="57"/>
      <c r="AC375" s="57"/>
      <c r="AD375" s="57"/>
      <c r="AE375" s="57"/>
      <c r="AF375" s="58"/>
      <c r="AG375" s="58"/>
      <c r="AH375" s="58"/>
      <c r="AI375" s="58"/>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c r="CV375" s="12"/>
      <c r="CW375" s="12"/>
      <c r="CX375" s="12"/>
      <c r="CY375" s="12"/>
      <c r="CZ375" s="12"/>
      <c r="DA375" s="12"/>
      <c r="DB375" s="12"/>
      <c r="DC375" s="12"/>
      <c r="DD375" s="12"/>
      <c r="DE375" s="12"/>
      <c r="DF375" s="12"/>
      <c r="DG375" s="12"/>
      <c r="DH375" s="12"/>
      <c r="DI375" s="12"/>
      <c r="DJ375" s="12"/>
      <c r="DK375" s="12"/>
      <c r="DL375" s="12"/>
      <c r="DM375" s="12"/>
      <c r="DN375" s="12"/>
      <c r="DO375" s="12"/>
      <c r="DP375" s="12"/>
      <c r="DQ375" s="12"/>
      <c r="DR375" s="12"/>
      <c r="DS375" s="12"/>
      <c r="DT375" s="12"/>
      <c r="DU375" s="12"/>
      <c r="DV375" s="12"/>
      <c r="DW375" s="12"/>
      <c r="DX375" s="12"/>
      <c r="DY375" s="12"/>
      <c r="DZ375" s="12"/>
      <c r="EA375" s="12"/>
      <c r="EB375" s="12"/>
      <c r="EC375" s="12"/>
      <c r="ED375" s="137"/>
      <c r="EE375" s="137"/>
      <c r="EF375" s="137"/>
      <c r="EG375" s="137"/>
      <c r="EH375" s="137"/>
      <c r="EI375" s="137"/>
      <c r="EJ375" s="137"/>
      <c r="EK375" s="137"/>
      <c r="EL375" s="137"/>
      <c r="EM375" s="137"/>
      <c r="EN375" s="137"/>
      <c r="EO375" s="137"/>
      <c r="EP375" s="137"/>
      <c r="EQ375" s="137"/>
      <c r="ER375" s="137"/>
      <c r="ES375" s="137"/>
      <c r="ET375" s="137"/>
      <c r="EU375" s="137"/>
      <c r="EV375" s="137"/>
      <c r="EW375" s="137"/>
      <c r="EX375" s="137"/>
      <c r="EY375" s="137"/>
      <c r="EZ375" s="137"/>
      <c r="FA375" s="137"/>
      <c r="FB375" s="137"/>
      <c r="FC375" s="137"/>
      <c r="FD375" s="137"/>
      <c r="FE375" s="137"/>
      <c r="FF375" s="137"/>
      <c r="FG375" s="137"/>
      <c r="FH375" s="137"/>
      <c r="FI375" s="137"/>
      <c r="FJ375" s="137"/>
      <c r="FK375" s="137"/>
      <c r="FL375" s="137"/>
      <c r="FM375" s="137"/>
      <c r="FN375" s="137"/>
      <c r="FO375" s="137"/>
      <c r="FP375" s="137"/>
      <c r="FQ375" s="137"/>
      <c r="FR375" s="137"/>
      <c r="FS375" s="137"/>
      <c r="FT375" s="137"/>
      <c r="FU375" s="137"/>
      <c r="FV375" s="137"/>
      <c r="FW375" s="137"/>
      <c r="FX375" s="137"/>
      <c r="FY375" s="137"/>
      <c r="FZ375" s="137"/>
      <c r="GA375" s="137"/>
      <c r="GB375" s="137"/>
      <c r="GC375" s="137"/>
      <c r="GD375" s="137"/>
      <c r="GE375" s="137"/>
      <c r="GF375" s="137"/>
      <c r="GG375" s="137"/>
      <c r="GH375" s="137"/>
      <c r="GI375" s="137"/>
      <c r="GJ375" s="137"/>
      <c r="GK375" s="137"/>
      <c r="GL375" s="137"/>
      <c r="GM375" s="137"/>
      <c r="GN375" s="137"/>
      <c r="GO375" s="137"/>
      <c r="GP375" s="137"/>
      <c r="GQ375" s="137"/>
      <c r="GR375" s="137"/>
      <c r="GS375" s="137"/>
      <c r="GT375" s="137"/>
      <c r="GU375" s="137"/>
      <c r="GV375" s="137"/>
      <c r="GW375" s="137"/>
      <c r="GX375" s="137"/>
      <c r="GY375" s="137"/>
      <c r="GZ375" s="137"/>
      <c r="HA375" s="137"/>
      <c r="HB375" s="137"/>
      <c r="HC375" s="137"/>
      <c r="HD375" s="137"/>
      <c r="HE375" s="137"/>
      <c r="HF375" s="137"/>
      <c r="HG375" s="137"/>
      <c r="HH375" s="137"/>
      <c r="HI375" s="137"/>
      <c r="HJ375" s="137"/>
      <c r="HK375" s="137"/>
      <c r="HL375" s="137"/>
      <c r="HM375" s="137"/>
      <c r="HN375" s="137"/>
      <c r="HO375" s="137"/>
      <c r="HP375" s="137"/>
      <c r="HQ375" s="137"/>
      <c r="HR375" s="137"/>
      <c r="HS375" s="137"/>
      <c r="HT375" s="137"/>
      <c r="HU375" s="137"/>
      <c r="HV375" s="137"/>
      <c r="HW375" s="137"/>
      <c r="HX375" s="137"/>
      <c r="HY375" s="137"/>
      <c r="HZ375" s="137"/>
      <c r="IA375" s="137"/>
      <c r="IB375" s="137"/>
      <c r="IC375" s="137"/>
      <c r="ID375" s="137"/>
      <c r="IE375" s="137"/>
      <c r="IF375" s="137"/>
      <c r="IG375" s="137"/>
      <c r="IH375" s="137"/>
      <c r="II375" s="137"/>
      <c r="IJ375" s="137"/>
      <c r="IK375" s="137"/>
      <c r="IL375" s="137"/>
      <c r="IM375" s="137"/>
      <c r="IN375" s="137"/>
      <c r="IO375" s="137"/>
      <c r="IP375" s="137"/>
      <c r="IQ375" s="137"/>
      <c r="IR375" s="137"/>
      <c r="IS375" s="137"/>
      <c r="IT375" s="137"/>
      <c r="IU375" s="137"/>
      <c r="IV375" s="137"/>
      <c r="IW375" s="137"/>
      <c r="IX375" s="137"/>
      <c r="IY375" s="137"/>
      <c r="IZ375" s="137"/>
      <c r="JA375" s="137"/>
      <c r="JB375" s="137"/>
      <c r="JC375" s="137"/>
      <c r="JD375" s="137"/>
      <c r="JE375" s="137"/>
      <c r="JF375" s="137"/>
      <c r="JG375" s="137"/>
      <c r="JH375" s="137"/>
      <c r="JI375" s="137"/>
      <c r="JJ375" s="137"/>
      <c r="JK375" s="137"/>
      <c r="JL375" s="137"/>
      <c r="JM375" s="137"/>
      <c r="JN375" s="137"/>
      <c r="JO375" s="137"/>
      <c r="JP375" s="137"/>
      <c r="JQ375" s="137"/>
      <c r="JR375" s="137"/>
      <c r="JS375" s="137"/>
      <c r="JT375" s="137"/>
      <c r="JU375" s="137"/>
      <c r="JV375" s="137"/>
      <c r="JW375" s="137"/>
      <c r="JX375" s="137"/>
      <c r="JY375" s="137"/>
      <c r="JZ375" s="137"/>
      <c r="KA375" s="137"/>
      <c r="KB375" s="137"/>
      <c r="KC375" s="137"/>
      <c r="KD375" s="137"/>
      <c r="KE375" s="137"/>
      <c r="KF375" s="137"/>
      <c r="KG375" s="137"/>
      <c r="KH375" s="137"/>
      <c r="KI375" s="137"/>
      <c r="KJ375" s="137"/>
      <c r="KK375" s="137"/>
      <c r="KL375" s="137"/>
      <c r="KM375" s="137"/>
      <c r="KN375" s="137"/>
      <c r="KO375" s="137"/>
      <c r="KP375" s="137"/>
      <c r="KQ375" s="137"/>
      <c r="KR375" s="137"/>
      <c r="KS375" s="137"/>
      <c r="KT375" s="137"/>
      <c r="KU375" s="137"/>
      <c r="KV375" s="137"/>
      <c r="KW375" s="137"/>
      <c r="KX375" s="137"/>
      <c r="KY375" s="137"/>
      <c r="KZ375" s="137"/>
      <c r="LA375" s="137"/>
      <c r="LB375" s="137"/>
      <c r="LC375" s="137"/>
      <c r="LD375" s="137"/>
      <c r="LE375" s="137"/>
      <c r="LF375" s="137"/>
      <c r="LG375" s="137"/>
      <c r="LH375" s="137"/>
      <c r="LI375" s="137"/>
      <c r="LJ375" s="137"/>
      <c r="LK375" s="137"/>
      <c r="LL375" s="137"/>
      <c r="LM375" s="137"/>
      <c r="LN375" s="137"/>
      <c r="LO375" s="137"/>
      <c r="LP375" s="137"/>
      <c r="LQ375" s="137"/>
      <c r="LR375" s="137"/>
      <c r="LS375" s="137"/>
      <c r="LT375" s="137"/>
      <c r="LU375" s="137"/>
      <c r="LV375" s="137"/>
      <c r="LW375" s="137"/>
      <c r="LX375" s="137"/>
      <c r="LY375" s="137"/>
      <c r="LZ375" s="137"/>
      <c r="MA375" s="137"/>
      <c r="MB375" s="137"/>
      <c r="MC375" s="137"/>
      <c r="MD375" s="137"/>
      <c r="ME375" s="137"/>
      <c r="MF375" s="137"/>
      <c r="MG375" s="137"/>
      <c r="MH375" s="137"/>
      <c r="MI375" s="137"/>
      <c r="MJ375" s="137"/>
      <c r="MK375" s="137"/>
      <c r="ML375" s="137"/>
      <c r="MM375" s="137"/>
      <c r="MN375" s="137"/>
      <c r="MO375" s="137"/>
      <c r="MP375" s="137"/>
      <c r="MQ375" s="137"/>
      <c r="MR375" s="137"/>
      <c r="MS375" s="137"/>
      <c r="MT375" s="137"/>
      <c r="MU375" s="137"/>
      <c r="MV375" s="137"/>
      <c r="MW375" s="137"/>
      <c r="MX375" s="137"/>
      <c r="MY375" s="137"/>
      <c r="MZ375" s="137"/>
      <c r="NA375" s="137"/>
      <c r="NB375" s="137"/>
      <c r="NC375" s="137"/>
      <c r="ND375" s="137"/>
      <c r="NE375" s="137"/>
      <c r="NF375" s="137"/>
      <c r="NG375" s="137"/>
      <c r="NH375" s="137"/>
      <c r="NI375" s="137"/>
      <c r="NJ375" s="137"/>
      <c r="NK375" s="137"/>
      <c r="NL375" s="137"/>
      <c r="NM375" s="137"/>
      <c r="NN375" s="137"/>
      <c r="NO375" s="137"/>
      <c r="NP375" s="137"/>
      <c r="NQ375" s="137"/>
      <c r="NR375" s="137"/>
      <c r="NS375" s="137"/>
      <c r="NT375" s="137"/>
      <c r="NU375" s="137"/>
      <c r="NV375" s="137"/>
      <c r="NW375" s="137"/>
      <c r="NX375" s="137"/>
      <c r="NY375" s="137"/>
      <c r="NZ375" s="137"/>
      <c r="OA375" s="137"/>
      <c r="OB375" s="137"/>
      <c r="OC375" s="137"/>
      <c r="OD375" s="137"/>
      <c r="OE375" s="137"/>
      <c r="OF375" s="137"/>
      <c r="OG375" s="137"/>
      <c r="OH375" s="137"/>
      <c r="OI375" s="137"/>
      <c r="OJ375" s="137"/>
      <c r="OK375" s="137"/>
      <c r="OL375" s="137"/>
      <c r="OM375" s="137"/>
      <c r="ON375" s="137"/>
      <c r="OO375" s="137"/>
      <c r="OP375" s="137"/>
      <c r="OQ375" s="137"/>
      <c r="OR375" s="137"/>
      <c r="OS375" s="137"/>
      <c r="OT375" s="137"/>
      <c r="OU375" s="137"/>
      <c r="OV375" s="137"/>
      <c r="OW375" s="137"/>
      <c r="OX375" s="137"/>
      <c r="OY375" s="137"/>
      <c r="OZ375" s="137"/>
      <c r="PA375" s="137"/>
      <c r="PB375" s="137"/>
      <c r="PC375" s="137"/>
      <c r="PD375" s="137"/>
      <c r="PE375" s="137"/>
      <c r="PF375" s="137"/>
      <c r="PG375" s="137"/>
      <c r="PH375" s="137"/>
      <c r="PI375" s="137"/>
      <c r="PJ375" s="137"/>
      <c r="PK375" s="137"/>
      <c r="PL375" s="137"/>
      <c r="PM375" s="137"/>
      <c r="PN375" s="137"/>
      <c r="PO375" s="137"/>
      <c r="PP375" s="137"/>
      <c r="PQ375" s="137"/>
      <c r="PR375" s="137"/>
      <c r="PS375" s="137"/>
      <c r="PT375" s="137"/>
      <c r="PU375" s="137"/>
      <c r="PV375" s="137"/>
      <c r="PW375" s="137"/>
      <c r="PX375" s="137"/>
      <c r="PY375" s="137"/>
      <c r="PZ375" s="137"/>
      <c r="QA375" s="137"/>
      <c r="QB375" s="137"/>
      <c r="QC375" s="137"/>
      <c r="QD375" s="137"/>
      <c r="QE375" s="137"/>
      <c r="QF375" s="137"/>
      <c r="QG375" s="137"/>
      <c r="QH375" s="137"/>
      <c r="QI375" s="137"/>
      <c r="QJ375" s="137"/>
      <c r="QK375" s="137"/>
      <c r="QL375" s="137"/>
      <c r="QM375" s="137"/>
      <c r="QN375" s="137"/>
      <c r="QO375" s="137"/>
      <c r="QP375" s="137"/>
      <c r="QQ375" s="137"/>
      <c r="QR375" s="137"/>
      <c r="QS375" s="137"/>
      <c r="QT375" s="137"/>
      <c r="QU375" s="137"/>
      <c r="QV375" s="137"/>
      <c r="QW375" s="137"/>
      <c r="QX375" s="137"/>
      <c r="QY375" s="137"/>
      <c r="QZ375" s="137"/>
      <c r="RA375" s="137"/>
      <c r="RB375" s="137"/>
      <c r="RC375" s="137"/>
      <c r="RD375" s="137"/>
      <c r="RE375" s="137"/>
      <c r="RF375" s="137"/>
      <c r="RG375" s="137"/>
      <c r="RH375" s="137"/>
      <c r="RI375" s="137"/>
      <c r="RJ375" s="137"/>
      <c r="RK375" s="137"/>
      <c r="RL375" s="137"/>
      <c r="RM375" s="137"/>
      <c r="RN375" s="137"/>
      <c r="RO375" s="137"/>
      <c r="RP375" s="137"/>
      <c r="RQ375" s="137"/>
      <c r="RR375" s="137"/>
      <c r="RS375" s="137"/>
      <c r="RT375" s="137"/>
      <c r="RU375" s="137"/>
      <c r="RV375" s="137"/>
      <c r="RW375" s="137"/>
      <c r="RX375" s="137"/>
      <c r="RY375" s="137"/>
      <c r="RZ375" s="137"/>
      <c r="SA375" s="137"/>
      <c r="SB375" s="137"/>
      <c r="SC375" s="137"/>
      <c r="SD375" s="137"/>
      <c r="SE375" s="137"/>
      <c r="SF375" s="137"/>
      <c r="SG375" s="137"/>
      <c r="SH375" s="137"/>
      <c r="SI375" s="137"/>
      <c r="SJ375" s="137"/>
      <c r="SK375" s="137"/>
      <c r="SL375" s="137"/>
      <c r="SM375" s="137"/>
      <c r="SN375" s="137"/>
      <c r="SO375" s="137"/>
      <c r="SP375" s="137"/>
      <c r="SQ375" s="137"/>
      <c r="SR375" s="137"/>
      <c r="SS375" s="137"/>
      <c r="ST375" s="137"/>
      <c r="SU375" s="137"/>
      <c r="SV375" s="137"/>
      <c r="SW375" s="137"/>
      <c r="SX375" s="137"/>
      <c r="SY375" s="137"/>
      <c r="SZ375" s="137"/>
      <c r="TA375" s="137"/>
      <c r="TB375" s="137"/>
      <c r="TC375" s="137"/>
      <c r="TD375" s="137"/>
      <c r="TE375" s="137"/>
      <c r="TF375" s="137"/>
      <c r="TG375" s="137"/>
      <c r="TH375" s="137"/>
      <c r="TI375" s="137"/>
      <c r="TJ375" s="137"/>
      <c r="TK375" s="137"/>
      <c r="TL375" s="137"/>
      <c r="TM375" s="137"/>
      <c r="TN375" s="137"/>
      <c r="TO375" s="137"/>
      <c r="TP375" s="137"/>
      <c r="TQ375" s="137"/>
      <c r="TR375" s="137"/>
      <c r="TS375" s="137"/>
      <c r="TT375" s="137"/>
      <c r="TU375" s="137"/>
      <c r="TV375" s="137"/>
      <c r="TW375" s="137"/>
      <c r="TX375" s="137"/>
      <c r="TY375" s="137"/>
      <c r="TZ375" s="137"/>
      <c r="UA375" s="137"/>
      <c r="UB375" s="137"/>
      <c r="UC375" s="137"/>
      <c r="UD375" s="137"/>
      <c r="UE375" s="137"/>
      <c r="UF375" s="137"/>
      <c r="UG375" s="137"/>
      <c r="UH375" s="137"/>
      <c r="UI375" s="137"/>
      <c r="UJ375" s="137"/>
      <c r="UK375" s="137"/>
      <c r="UL375" s="137"/>
      <c r="UM375" s="137"/>
      <c r="UN375" s="137"/>
      <c r="UO375" s="137"/>
      <c r="UP375" s="137"/>
      <c r="UQ375" s="137"/>
      <c r="UR375" s="137"/>
      <c r="US375" s="137"/>
      <c r="UT375" s="137"/>
      <c r="UU375" s="137"/>
      <c r="UV375" s="137"/>
      <c r="UW375" s="137"/>
      <c r="UX375" s="137"/>
      <c r="UY375" s="137"/>
      <c r="UZ375" s="137"/>
      <c r="VA375" s="137"/>
      <c r="VB375" s="137"/>
      <c r="VC375" s="137"/>
      <c r="VD375" s="137"/>
      <c r="VE375" s="137"/>
      <c r="VF375" s="137"/>
      <c r="VG375" s="137"/>
      <c r="VH375" s="137"/>
      <c r="VI375" s="137"/>
      <c r="VJ375" s="137"/>
      <c r="VK375" s="137"/>
      <c r="VL375" s="137"/>
      <c r="VM375" s="137"/>
      <c r="VN375" s="137"/>
      <c r="VO375" s="137"/>
      <c r="VP375" s="137"/>
      <c r="VQ375" s="137"/>
      <c r="VR375" s="137"/>
      <c r="VS375" s="137"/>
      <c r="VT375" s="137"/>
      <c r="VU375" s="137"/>
      <c r="VV375" s="137"/>
      <c r="VW375" s="137"/>
      <c r="VX375" s="137"/>
      <c r="VY375" s="137"/>
      <c r="VZ375" s="137"/>
      <c r="WA375" s="137"/>
      <c r="WB375" s="137"/>
      <c r="WC375" s="137"/>
      <c r="WD375" s="137"/>
      <c r="WE375" s="137"/>
      <c r="WF375" s="137"/>
      <c r="WG375" s="137"/>
      <c r="WH375" s="137"/>
      <c r="WI375" s="137"/>
      <c r="WJ375" s="137"/>
      <c r="WK375" s="137"/>
      <c r="WL375" s="137"/>
      <c r="WM375" s="137"/>
      <c r="WN375" s="137"/>
      <c r="WO375" s="137"/>
      <c r="WP375" s="137"/>
      <c r="WQ375" s="137"/>
      <c r="WR375" s="137"/>
      <c r="WS375" s="137"/>
      <c r="WT375" s="137"/>
      <c r="WU375" s="137"/>
      <c r="WV375" s="137"/>
      <c r="WW375" s="137"/>
      <c r="WX375" s="137"/>
      <c r="WY375" s="137"/>
      <c r="WZ375" s="137"/>
      <c r="XA375" s="137"/>
      <c r="XB375" s="137"/>
      <c r="XC375" s="137"/>
      <c r="XD375" s="137"/>
      <c r="XE375" s="137"/>
      <c r="XF375" s="137"/>
      <c r="XG375" s="137"/>
      <c r="XH375" s="137"/>
      <c r="XI375" s="137"/>
      <c r="XJ375" s="137"/>
      <c r="XK375" s="137"/>
      <c r="XL375" s="137"/>
      <c r="XM375" s="137"/>
      <c r="XN375" s="137"/>
      <c r="XO375" s="137"/>
      <c r="XP375" s="137"/>
      <c r="XQ375" s="137"/>
      <c r="XR375" s="137"/>
      <c r="XS375" s="137"/>
      <c r="XT375" s="137"/>
      <c r="XU375" s="137"/>
      <c r="XV375" s="137"/>
      <c r="XW375" s="137"/>
      <c r="XX375" s="137"/>
      <c r="XY375" s="137"/>
      <c r="XZ375" s="137"/>
      <c r="YA375" s="137"/>
      <c r="YB375" s="137"/>
      <c r="YC375" s="137"/>
      <c r="YD375" s="137"/>
      <c r="YE375" s="137"/>
      <c r="YF375" s="137"/>
      <c r="YG375" s="137"/>
      <c r="YH375" s="137"/>
      <c r="YI375" s="137"/>
      <c r="YJ375" s="137"/>
      <c r="YK375" s="137"/>
      <c r="YL375" s="137"/>
      <c r="YM375" s="137"/>
      <c r="YN375" s="137"/>
      <c r="YO375" s="137"/>
      <c r="YP375" s="137"/>
      <c r="YQ375" s="137"/>
      <c r="YR375" s="137"/>
      <c r="YS375" s="137"/>
      <c r="YT375" s="137"/>
      <c r="YU375" s="137"/>
      <c r="YV375" s="137"/>
      <c r="YW375" s="137"/>
      <c r="YX375" s="137"/>
      <c r="YY375" s="137"/>
      <c r="YZ375" s="137"/>
      <c r="ZA375" s="137"/>
      <c r="ZB375" s="137"/>
      <c r="ZC375" s="137"/>
      <c r="ZD375" s="137"/>
      <c r="ZE375" s="137"/>
      <c r="ZF375" s="137"/>
      <c r="ZG375" s="137"/>
      <c r="ZH375" s="137"/>
      <c r="ZI375" s="137"/>
      <c r="ZJ375" s="137"/>
      <c r="ZK375" s="137"/>
      <c r="ZL375" s="137"/>
      <c r="ZM375" s="137"/>
      <c r="ZN375" s="137"/>
      <c r="ZO375" s="137"/>
      <c r="ZP375" s="137"/>
      <c r="ZQ375" s="137"/>
      <c r="ZR375" s="137"/>
      <c r="ZS375" s="137"/>
      <c r="ZT375" s="137"/>
      <c r="ZU375" s="137"/>
      <c r="ZV375" s="137"/>
      <c r="ZW375" s="137"/>
      <c r="ZX375" s="137"/>
      <c r="ZY375" s="137"/>
      <c r="ZZ375" s="137"/>
      <c r="AAA375" s="137"/>
      <c r="AAB375" s="137"/>
      <c r="AAC375" s="137"/>
      <c r="AAD375" s="137"/>
      <c r="AAE375" s="137"/>
      <c r="AAF375" s="137"/>
      <c r="AAG375" s="137"/>
      <c r="AAH375" s="137"/>
      <c r="AAI375" s="137"/>
      <c r="AAJ375" s="137"/>
      <c r="AAK375" s="137"/>
      <c r="AAL375" s="137"/>
      <c r="AAM375" s="137"/>
      <c r="AAN375" s="137"/>
      <c r="AAO375" s="137"/>
      <c r="AAP375" s="137"/>
      <c r="AAQ375" s="137"/>
      <c r="AAR375" s="137"/>
      <c r="AAS375" s="137"/>
      <c r="AAT375" s="137"/>
      <c r="AAU375" s="137"/>
      <c r="AAV375" s="137"/>
      <c r="AAW375" s="137"/>
      <c r="AAX375" s="137"/>
      <c r="AAY375" s="137"/>
      <c r="AAZ375" s="137"/>
      <c r="ABA375" s="137"/>
      <c r="ABB375" s="137"/>
      <c r="ABC375" s="137"/>
      <c r="ABD375" s="137"/>
      <c r="ABE375" s="137"/>
      <c r="ABF375" s="137"/>
      <c r="ABG375" s="137"/>
      <c r="ABH375" s="137"/>
      <c r="ABI375" s="137"/>
      <c r="ABJ375" s="137"/>
      <c r="ABK375" s="137"/>
      <c r="ABL375" s="137"/>
      <c r="ABM375" s="137"/>
      <c r="ABN375" s="137"/>
      <c r="ABO375" s="137"/>
      <c r="ABP375" s="137"/>
      <c r="ABQ375" s="137"/>
      <c r="ABR375" s="137"/>
      <c r="ABS375" s="137"/>
      <c r="ABT375" s="137"/>
      <c r="ABU375" s="137"/>
      <c r="ABV375" s="137"/>
      <c r="ABW375" s="137"/>
      <c r="ABX375" s="137"/>
      <c r="ABY375" s="137"/>
      <c r="ABZ375" s="137"/>
      <c r="ACA375" s="137"/>
      <c r="ACB375" s="137"/>
      <c r="ACC375" s="137"/>
      <c r="ACD375" s="137"/>
      <c r="ACE375" s="137"/>
      <c r="ACF375" s="137"/>
      <c r="ACG375" s="137"/>
      <c r="ACH375" s="137"/>
      <c r="ACI375" s="137"/>
      <c r="ACJ375" s="137"/>
      <c r="ACK375" s="137"/>
      <c r="ACL375" s="137"/>
      <c r="ACM375" s="137"/>
      <c r="ACN375" s="137"/>
      <c r="ACO375" s="137"/>
      <c r="ACP375" s="137"/>
      <c r="ACQ375" s="137"/>
      <c r="ACR375" s="137"/>
      <c r="ACS375" s="137"/>
      <c r="ACT375" s="137"/>
      <c r="ACU375" s="137"/>
      <c r="ACV375" s="137"/>
      <c r="ACW375" s="137"/>
      <c r="ACX375" s="137"/>
      <c r="ACY375" s="137"/>
      <c r="ACZ375" s="137"/>
      <c r="ADA375" s="137"/>
    </row>
    <row r="376" spans="1:781" customFormat="1" ht="36" x14ac:dyDescent="0.3">
      <c r="A376" s="64">
        <v>3</v>
      </c>
      <c r="B376" s="44" t="s">
        <v>1039</v>
      </c>
      <c r="C376" s="45" t="s">
        <v>191</v>
      </c>
      <c r="D376" s="46"/>
      <c r="E376" s="46"/>
      <c r="F376" s="46"/>
      <c r="G376" s="97"/>
      <c r="H376" s="46">
        <v>1</v>
      </c>
      <c r="I376" s="46"/>
      <c r="J376" s="46" t="s">
        <v>82</v>
      </c>
      <c r="K376" s="48">
        <v>1963</v>
      </c>
      <c r="L376" s="113">
        <v>23298</v>
      </c>
      <c r="M376" s="50">
        <v>66000</v>
      </c>
      <c r="N376" s="51"/>
      <c r="O376" s="51"/>
      <c r="P376" s="52" t="s">
        <v>42</v>
      </c>
      <c r="Q376" s="53" t="s">
        <v>1040</v>
      </c>
      <c r="R376" s="54"/>
      <c r="S376" s="55" t="str">
        <f t="shared" si="80"/>
        <v>Pb, Zn, Ag</v>
      </c>
      <c r="T376" s="56"/>
      <c r="U376" s="56"/>
      <c r="V376" s="56"/>
      <c r="W376" s="56"/>
      <c r="X376" s="56"/>
      <c r="Y376" s="56"/>
      <c r="Z376" s="56"/>
      <c r="AA376" s="12"/>
      <c r="AB376" s="57"/>
      <c r="AC376" s="57"/>
      <c r="AD376" s="57"/>
      <c r="AE376" s="57"/>
      <c r="AF376" s="58"/>
      <c r="AG376" s="58"/>
      <c r="AH376" s="58"/>
      <c r="AI376" s="58"/>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c r="DF376" s="12"/>
      <c r="DG376" s="12"/>
      <c r="DH376" s="12"/>
      <c r="DI376" s="12"/>
      <c r="DJ376" s="12"/>
      <c r="DK376" s="12"/>
      <c r="DL376" s="12"/>
      <c r="DM376" s="12"/>
      <c r="DN376" s="12"/>
      <c r="DO376" s="12"/>
      <c r="DP376" s="12"/>
      <c r="DQ376" s="12"/>
      <c r="DR376" s="12"/>
      <c r="DS376" s="12"/>
      <c r="DT376" s="12"/>
      <c r="DU376" s="12"/>
      <c r="DV376" s="12"/>
      <c r="DW376" s="12"/>
      <c r="DX376" s="12"/>
      <c r="DY376" s="12"/>
      <c r="DZ376" s="12"/>
      <c r="EA376" s="12"/>
      <c r="EB376" s="12"/>
      <c r="EC376" s="12"/>
      <c r="ED376" s="137"/>
      <c r="EE376" s="137"/>
      <c r="EF376" s="137"/>
      <c r="EG376" s="137"/>
      <c r="EH376" s="137"/>
      <c r="EI376" s="137"/>
      <c r="EJ376" s="137"/>
      <c r="EK376" s="137"/>
      <c r="EL376" s="137"/>
      <c r="EM376" s="137"/>
      <c r="EN376" s="137"/>
      <c r="EO376" s="137"/>
      <c r="EP376" s="137"/>
      <c r="EQ376" s="137"/>
      <c r="ER376" s="137"/>
      <c r="ES376" s="137"/>
      <c r="ET376" s="137"/>
      <c r="EU376" s="137"/>
      <c r="EV376" s="137"/>
      <c r="EW376" s="137"/>
      <c r="EX376" s="137"/>
      <c r="EY376" s="137"/>
      <c r="EZ376" s="137"/>
      <c r="FA376" s="137"/>
      <c r="FB376" s="137"/>
      <c r="FC376" s="137"/>
      <c r="FD376" s="137"/>
      <c r="FE376" s="137"/>
      <c r="FF376" s="137"/>
      <c r="FG376" s="137"/>
      <c r="FH376" s="137"/>
      <c r="FI376" s="137"/>
      <c r="FJ376" s="137"/>
      <c r="FK376" s="137"/>
      <c r="FL376" s="137"/>
      <c r="FM376" s="137"/>
      <c r="FN376" s="137"/>
      <c r="FO376" s="137"/>
      <c r="FP376" s="137"/>
      <c r="FQ376" s="137"/>
      <c r="FR376" s="137"/>
      <c r="FS376" s="137"/>
      <c r="FT376" s="137"/>
      <c r="FU376" s="137"/>
      <c r="FV376" s="137"/>
      <c r="FW376" s="137"/>
      <c r="FX376" s="137"/>
      <c r="FY376" s="137"/>
      <c r="FZ376" s="137"/>
      <c r="GA376" s="137"/>
      <c r="GB376" s="137"/>
      <c r="GC376" s="137"/>
      <c r="GD376" s="137"/>
      <c r="GE376" s="137"/>
      <c r="GF376" s="137"/>
      <c r="GG376" s="137"/>
      <c r="GH376" s="137"/>
      <c r="GI376" s="137"/>
      <c r="GJ376" s="137"/>
      <c r="GK376" s="137"/>
      <c r="GL376" s="137"/>
      <c r="GM376" s="137"/>
      <c r="GN376" s="137"/>
      <c r="GO376" s="137"/>
      <c r="GP376" s="137"/>
      <c r="GQ376" s="137"/>
      <c r="GR376" s="137"/>
      <c r="GS376" s="137"/>
      <c r="GT376" s="137"/>
      <c r="GU376" s="137"/>
      <c r="GV376" s="137"/>
      <c r="GW376" s="137"/>
      <c r="GX376" s="137"/>
      <c r="GY376" s="137"/>
      <c r="GZ376" s="137"/>
      <c r="HA376" s="137"/>
      <c r="HB376" s="137"/>
      <c r="HC376" s="137"/>
      <c r="HD376" s="137"/>
      <c r="HE376" s="137"/>
      <c r="HF376" s="137"/>
      <c r="HG376" s="137"/>
      <c r="HH376" s="137"/>
      <c r="HI376" s="137"/>
      <c r="HJ376" s="137"/>
      <c r="HK376" s="137"/>
      <c r="HL376" s="137"/>
      <c r="HM376" s="137"/>
      <c r="HN376" s="137"/>
      <c r="HO376" s="137"/>
      <c r="HP376" s="137"/>
      <c r="HQ376" s="137"/>
      <c r="HR376" s="137"/>
      <c r="HS376" s="137"/>
      <c r="HT376" s="137"/>
      <c r="HU376" s="137"/>
      <c r="HV376" s="137"/>
      <c r="HW376" s="137"/>
      <c r="HX376" s="137"/>
      <c r="HY376" s="137"/>
      <c r="HZ376" s="137"/>
      <c r="IA376" s="137"/>
      <c r="IB376" s="137"/>
      <c r="IC376" s="137"/>
      <c r="ID376" s="137"/>
      <c r="IE376" s="137"/>
      <c r="IF376" s="137"/>
      <c r="IG376" s="137"/>
      <c r="IH376" s="137"/>
      <c r="II376" s="137"/>
      <c r="IJ376" s="137"/>
      <c r="IK376" s="137"/>
      <c r="IL376" s="137"/>
      <c r="IM376" s="137"/>
      <c r="IN376" s="137"/>
      <c r="IO376" s="137"/>
      <c r="IP376" s="137"/>
      <c r="IQ376" s="137"/>
      <c r="IR376" s="137"/>
      <c r="IS376" s="137"/>
      <c r="IT376" s="137"/>
      <c r="IU376" s="137"/>
      <c r="IV376" s="137"/>
      <c r="IW376" s="137"/>
      <c r="IX376" s="137"/>
      <c r="IY376" s="137"/>
      <c r="IZ376" s="137"/>
      <c r="JA376" s="137"/>
      <c r="JB376" s="137"/>
      <c r="JC376" s="137"/>
      <c r="JD376" s="137"/>
      <c r="JE376" s="137"/>
      <c r="JF376" s="137"/>
      <c r="JG376" s="137"/>
      <c r="JH376" s="137"/>
      <c r="JI376" s="137"/>
      <c r="JJ376" s="137"/>
      <c r="JK376" s="137"/>
      <c r="JL376" s="137"/>
      <c r="JM376" s="137"/>
      <c r="JN376" s="137"/>
      <c r="JO376" s="137"/>
      <c r="JP376" s="137"/>
      <c r="JQ376" s="137"/>
      <c r="JR376" s="137"/>
      <c r="JS376" s="137"/>
      <c r="JT376" s="137"/>
      <c r="JU376" s="137"/>
      <c r="JV376" s="137"/>
      <c r="JW376" s="137"/>
      <c r="JX376" s="137"/>
      <c r="JY376" s="137"/>
      <c r="JZ376" s="137"/>
      <c r="KA376" s="137"/>
      <c r="KB376" s="137"/>
      <c r="KC376" s="137"/>
      <c r="KD376" s="137"/>
      <c r="KE376" s="137"/>
      <c r="KF376" s="137"/>
      <c r="KG376" s="137"/>
      <c r="KH376" s="137"/>
      <c r="KI376" s="137"/>
      <c r="KJ376" s="137"/>
      <c r="KK376" s="137"/>
      <c r="KL376" s="137"/>
      <c r="KM376" s="137"/>
      <c r="KN376" s="137"/>
      <c r="KO376" s="137"/>
      <c r="KP376" s="137"/>
      <c r="KQ376" s="137"/>
      <c r="KR376" s="137"/>
      <c r="KS376" s="137"/>
      <c r="KT376" s="137"/>
      <c r="KU376" s="137"/>
      <c r="KV376" s="137"/>
      <c r="KW376" s="137"/>
      <c r="KX376" s="137"/>
      <c r="KY376" s="137"/>
      <c r="KZ376" s="137"/>
      <c r="LA376" s="137"/>
      <c r="LB376" s="137"/>
      <c r="LC376" s="137"/>
      <c r="LD376" s="137"/>
      <c r="LE376" s="137"/>
      <c r="LF376" s="137"/>
      <c r="LG376" s="137"/>
      <c r="LH376" s="137"/>
      <c r="LI376" s="137"/>
      <c r="LJ376" s="137"/>
      <c r="LK376" s="137"/>
      <c r="LL376" s="137"/>
      <c r="LM376" s="137"/>
      <c r="LN376" s="137"/>
      <c r="LO376" s="137"/>
      <c r="LP376" s="137"/>
      <c r="LQ376" s="137"/>
      <c r="LR376" s="137"/>
      <c r="LS376" s="137"/>
      <c r="LT376" s="137"/>
      <c r="LU376" s="137"/>
      <c r="LV376" s="137"/>
      <c r="LW376" s="137"/>
      <c r="LX376" s="137"/>
      <c r="LY376" s="137"/>
      <c r="LZ376" s="137"/>
      <c r="MA376" s="137"/>
      <c r="MB376" s="137"/>
      <c r="MC376" s="137"/>
      <c r="MD376" s="137"/>
      <c r="ME376" s="137"/>
      <c r="MF376" s="137"/>
      <c r="MG376" s="137"/>
      <c r="MH376" s="137"/>
      <c r="MI376" s="137"/>
      <c r="MJ376" s="137"/>
      <c r="MK376" s="137"/>
      <c r="ML376" s="137"/>
      <c r="MM376" s="137"/>
      <c r="MN376" s="137"/>
      <c r="MO376" s="137"/>
      <c r="MP376" s="137"/>
      <c r="MQ376" s="137"/>
      <c r="MR376" s="137"/>
      <c r="MS376" s="137"/>
      <c r="MT376" s="137"/>
      <c r="MU376" s="137"/>
      <c r="MV376" s="137"/>
      <c r="MW376" s="137"/>
      <c r="MX376" s="137"/>
      <c r="MY376" s="137"/>
      <c r="MZ376" s="137"/>
      <c r="NA376" s="137"/>
      <c r="NB376" s="137"/>
      <c r="NC376" s="137"/>
      <c r="ND376" s="137"/>
      <c r="NE376" s="137"/>
      <c r="NF376" s="137"/>
      <c r="NG376" s="137"/>
      <c r="NH376" s="137"/>
      <c r="NI376" s="137"/>
      <c r="NJ376" s="137"/>
      <c r="NK376" s="137"/>
      <c r="NL376" s="137"/>
      <c r="NM376" s="137"/>
      <c r="NN376" s="137"/>
      <c r="NO376" s="137"/>
      <c r="NP376" s="137"/>
      <c r="NQ376" s="137"/>
      <c r="NR376" s="137"/>
      <c r="NS376" s="137"/>
      <c r="NT376" s="137"/>
      <c r="NU376" s="137"/>
      <c r="NV376" s="137"/>
      <c r="NW376" s="137"/>
      <c r="NX376" s="137"/>
      <c r="NY376" s="137"/>
      <c r="NZ376" s="137"/>
      <c r="OA376" s="137"/>
      <c r="OB376" s="137"/>
      <c r="OC376" s="137"/>
      <c r="OD376" s="137"/>
      <c r="OE376" s="137"/>
      <c r="OF376" s="137"/>
      <c r="OG376" s="137"/>
      <c r="OH376" s="137"/>
      <c r="OI376" s="137"/>
      <c r="OJ376" s="137"/>
      <c r="OK376" s="137"/>
      <c r="OL376" s="137"/>
      <c r="OM376" s="137"/>
      <c r="ON376" s="137"/>
      <c r="OO376" s="137"/>
      <c r="OP376" s="137"/>
      <c r="OQ376" s="137"/>
      <c r="OR376" s="137"/>
      <c r="OS376" s="137"/>
      <c r="OT376" s="137"/>
      <c r="OU376" s="137"/>
      <c r="OV376" s="137"/>
      <c r="OW376" s="137"/>
      <c r="OX376" s="137"/>
      <c r="OY376" s="137"/>
      <c r="OZ376" s="137"/>
      <c r="PA376" s="137"/>
      <c r="PB376" s="137"/>
      <c r="PC376" s="137"/>
      <c r="PD376" s="137"/>
      <c r="PE376" s="137"/>
      <c r="PF376" s="137"/>
      <c r="PG376" s="137"/>
      <c r="PH376" s="137"/>
      <c r="PI376" s="137"/>
      <c r="PJ376" s="137"/>
      <c r="PK376" s="137"/>
      <c r="PL376" s="137"/>
      <c r="PM376" s="137"/>
      <c r="PN376" s="137"/>
      <c r="PO376" s="137"/>
      <c r="PP376" s="137"/>
      <c r="PQ376" s="137"/>
      <c r="PR376" s="137"/>
      <c r="PS376" s="137"/>
      <c r="PT376" s="137"/>
      <c r="PU376" s="137"/>
      <c r="PV376" s="137"/>
      <c r="PW376" s="137"/>
      <c r="PX376" s="137"/>
      <c r="PY376" s="137"/>
      <c r="PZ376" s="137"/>
      <c r="QA376" s="137"/>
      <c r="QB376" s="137"/>
      <c r="QC376" s="137"/>
      <c r="QD376" s="137"/>
      <c r="QE376" s="137"/>
      <c r="QF376" s="137"/>
      <c r="QG376" s="137"/>
      <c r="QH376" s="137"/>
      <c r="QI376" s="137"/>
      <c r="QJ376" s="137"/>
      <c r="QK376" s="137"/>
      <c r="QL376" s="137"/>
      <c r="QM376" s="137"/>
      <c r="QN376" s="137"/>
      <c r="QO376" s="137"/>
      <c r="QP376" s="137"/>
      <c r="QQ376" s="137"/>
      <c r="QR376" s="137"/>
      <c r="QS376" s="137"/>
      <c r="QT376" s="137"/>
      <c r="QU376" s="137"/>
      <c r="QV376" s="137"/>
      <c r="QW376" s="137"/>
      <c r="QX376" s="137"/>
      <c r="QY376" s="137"/>
      <c r="QZ376" s="137"/>
      <c r="RA376" s="137"/>
      <c r="RB376" s="137"/>
      <c r="RC376" s="137"/>
      <c r="RD376" s="137"/>
      <c r="RE376" s="137"/>
      <c r="RF376" s="137"/>
      <c r="RG376" s="137"/>
      <c r="RH376" s="137"/>
      <c r="RI376" s="137"/>
      <c r="RJ376" s="137"/>
      <c r="RK376" s="137"/>
      <c r="RL376" s="137"/>
      <c r="RM376" s="137"/>
      <c r="RN376" s="137"/>
      <c r="RO376" s="137"/>
      <c r="RP376" s="137"/>
      <c r="RQ376" s="137"/>
      <c r="RR376" s="137"/>
      <c r="RS376" s="137"/>
      <c r="RT376" s="137"/>
      <c r="RU376" s="137"/>
      <c r="RV376" s="137"/>
      <c r="RW376" s="137"/>
      <c r="RX376" s="137"/>
      <c r="RY376" s="137"/>
      <c r="RZ376" s="137"/>
      <c r="SA376" s="137"/>
      <c r="SB376" s="137"/>
      <c r="SC376" s="137"/>
      <c r="SD376" s="137"/>
      <c r="SE376" s="137"/>
      <c r="SF376" s="137"/>
      <c r="SG376" s="137"/>
      <c r="SH376" s="137"/>
      <c r="SI376" s="137"/>
      <c r="SJ376" s="137"/>
      <c r="SK376" s="137"/>
      <c r="SL376" s="137"/>
      <c r="SM376" s="137"/>
      <c r="SN376" s="137"/>
      <c r="SO376" s="137"/>
      <c r="SP376" s="137"/>
      <c r="SQ376" s="137"/>
      <c r="SR376" s="137"/>
      <c r="SS376" s="137"/>
      <c r="ST376" s="137"/>
      <c r="SU376" s="137"/>
      <c r="SV376" s="137"/>
      <c r="SW376" s="137"/>
      <c r="SX376" s="137"/>
      <c r="SY376" s="137"/>
      <c r="SZ376" s="137"/>
      <c r="TA376" s="137"/>
      <c r="TB376" s="137"/>
      <c r="TC376" s="137"/>
      <c r="TD376" s="137"/>
      <c r="TE376" s="137"/>
      <c r="TF376" s="137"/>
      <c r="TG376" s="137"/>
      <c r="TH376" s="137"/>
      <c r="TI376" s="137"/>
      <c r="TJ376" s="137"/>
      <c r="TK376" s="137"/>
      <c r="TL376" s="137"/>
      <c r="TM376" s="137"/>
      <c r="TN376" s="137"/>
      <c r="TO376" s="137"/>
      <c r="TP376" s="137"/>
      <c r="TQ376" s="137"/>
      <c r="TR376" s="137"/>
      <c r="TS376" s="137"/>
      <c r="TT376" s="137"/>
      <c r="TU376" s="137"/>
      <c r="TV376" s="137"/>
      <c r="TW376" s="137"/>
      <c r="TX376" s="137"/>
      <c r="TY376" s="137"/>
      <c r="TZ376" s="137"/>
      <c r="UA376" s="137"/>
      <c r="UB376" s="137"/>
      <c r="UC376" s="137"/>
      <c r="UD376" s="137"/>
      <c r="UE376" s="137"/>
      <c r="UF376" s="137"/>
      <c r="UG376" s="137"/>
      <c r="UH376" s="137"/>
      <c r="UI376" s="137"/>
      <c r="UJ376" s="137"/>
      <c r="UK376" s="137"/>
      <c r="UL376" s="137"/>
      <c r="UM376" s="137"/>
      <c r="UN376" s="137"/>
      <c r="UO376" s="137"/>
      <c r="UP376" s="137"/>
      <c r="UQ376" s="137"/>
      <c r="UR376" s="137"/>
      <c r="US376" s="137"/>
      <c r="UT376" s="137"/>
      <c r="UU376" s="137"/>
      <c r="UV376" s="137"/>
      <c r="UW376" s="137"/>
      <c r="UX376" s="137"/>
      <c r="UY376" s="137"/>
      <c r="UZ376" s="137"/>
      <c r="VA376" s="137"/>
      <c r="VB376" s="137"/>
      <c r="VC376" s="137"/>
      <c r="VD376" s="137"/>
      <c r="VE376" s="137"/>
      <c r="VF376" s="137"/>
      <c r="VG376" s="137"/>
      <c r="VH376" s="137"/>
      <c r="VI376" s="137"/>
      <c r="VJ376" s="137"/>
      <c r="VK376" s="137"/>
      <c r="VL376" s="137"/>
      <c r="VM376" s="137"/>
      <c r="VN376" s="137"/>
      <c r="VO376" s="137"/>
      <c r="VP376" s="137"/>
      <c r="VQ376" s="137"/>
      <c r="VR376" s="137"/>
      <c r="VS376" s="137"/>
      <c r="VT376" s="137"/>
      <c r="VU376" s="137"/>
      <c r="VV376" s="137"/>
      <c r="VW376" s="137"/>
      <c r="VX376" s="137"/>
      <c r="VY376" s="137"/>
      <c r="VZ376" s="137"/>
      <c r="WA376" s="137"/>
      <c r="WB376" s="137"/>
      <c r="WC376" s="137"/>
      <c r="WD376" s="137"/>
      <c r="WE376" s="137"/>
      <c r="WF376" s="137"/>
      <c r="WG376" s="137"/>
      <c r="WH376" s="137"/>
      <c r="WI376" s="137"/>
      <c r="WJ376" s="137"/>
      <c r="WK376" s="137"/>
      <c r="WL376" s="137"/>
      <c r="WM376" s="137"/>
      <c r="WN376" s="137"/>
      <c r="WO376" s="137"/>
      <c r="WP376" s="137"/>
      <c r="WQ376" s="137"/>
      <c r="WR376" s="137"/>
      <c r="WS376" s="137"/>
      <c r="WT376" s="137"/>
      <c r="WU376" s="137"/>
      <c r="WV376" s="137"/>
      <c r="WW376" s="137"/>
      <c r="WX376" s="137"/>
      <c r="WY376" s="137"/>
      <c r="WZ376" s="137"/>
      <c r="XA376" s="137"/>
      <c r="XB376" s="137"/>
      <c r="XC376" s="137"/>
      <c r="XD376" s="137"/>
      <c r="XE376" s="137"/>
      <c r="XF376" s="137"/>
      <c r="XG376" s="137"/>
      <c r="XH376" s="137"/>
      <c r="XI376" s="137"/>
      <c r="XJ376" s="137"/>
      <c r="XK376" s="137"/>
      <c r="XL376" s="137"/>
      <c r="XM376" s="137"/>
      <c r="XN376" s="137"/>
      <c r="XO376" s="137"/>
      <c r="XP376" s="137"/>
      <c r="XQ376" s="137"/>
      <c r="XR376" s="137"/>
      <c r="XS376" s="137"/>
      <c r="XT376" s="137"/>
      <c r="XU376" s="137"/>
      <c r="XV376" s="137"/>
      <c r="XW376" s="137"/>
      <c r="XX376" s="137"/>
      <c r="XY376" s="137"/>
      <c r="XZ376" s="137"/>
      <c r="YA376" s="137"/>
      <c r="YB376" s="137"/>
      <c r="YC376" s="137"/>
      <c r="YD376" s="137"/>
      <c r="YE376" s="137"/>
      <c r="YF376" s="137"/>
      <c r="YG376" s="137"/>
      <c r="YH376" s="137"/>
      <c r="YI376" s="137"/>
      <c r="YJ376" s="137"/>
      <c r="YK376" s="137"/>
      <c r="YL376" s="137"/>
      <c r="YM376" s="137"/>
      <c r="YN376" s="137"/>
      <c r="YO376" s="137"/>
      <c r="YP376" s="137"/>
      <c r="YQ376" s="137"/>
      <c r="YR376" s="137"/>
      <c r="YS376" s="137"/>
      <c r="YT376" s="137"/>
      <c r="YU376" s="137"/>
      <c r="YV376" s="137"/>
      <c r="YW376" s="137"/>
      <c r="YX376" s="137"/>
      <c r="YY376" s="137"/>
      <c r="YZ376" s="137"/>
      <c r="ZA376" s="137"/>
      <c r="ZB376" s="137"/>
      <c r="ZC376" s="137"/>
      <c r="ZD376" s="137"/>
      <c r="ZE376" s="137"/>
      <c r="ZF376" s="137"/>
      <c r="ZG376" s="137"/>
      <c r="ZH376" s="137"/>
      <c r="ZI376" s="137"/>
      <c r="ZJ376" s="137"/>
      <c r="ZK376" s="137"/>
      <c r="ZL376" s="137"/>
      <c r="ZM376" s="137"/>
      <c r="ZN376" s="137"/>
      <c r="ZO376" s="137"/>
      <c r="ZP376" s="137"/>
      <c r="ZQ376" s="137"/>
      <c r="ZR376" s="137"/>
      <c r="ZS376" s="137"/>
      <c r="ZT376" s="137"/>
      <c r="ZU376" s="137"/>
      <c r="ZV376" s="137"/>
      <c r="ZW376" s="137"/>
      <c r="ZX376" s="137"/>
      <c r="ZY376" s="137"/>
      <c r="ZZ376" s="137"/>
      <c r="AAA376" s="137"/>
      <c r="AAB376" s="137"/>
      <c r="AAC376" s="137"/>
      <c r="AAD376" s="137"/>
      <c r="AAE376" s="137"/>
      <c r="AAF376" s="137"/>
      <c r="AAG376" s="137"/>
      <c r="AAH376" s="137"/>
      <c r="AAI376" s="137"/>
      <c r="AAJ376" s="137"/>
      <c r="AAK376" s="137"/>
      <c r="AAL376" s="137"/>
      <c r="AAM376" s="137"/>
      <c r="AAN376" s="137"/>
      <c r="AAO376" s="137"/>
      <c r="AAP376" s="137"/>
      <c r="AAQ376" s="137"/>
      <c r="AAR376" s="137"/>
      <c r="AAS376" s="137"/>
      <c r="AAT376" s="137"/>
      <c r="AAU376" s="137"/>
      <c r="AAV376" s="137"/>
      <c r="AAW376" s="137"/>
      <c r="AAX376" s="137"/>
      <c r="AAY376" s="137"/>
      <c r="AAZ376" s="137"/>
      <c r="ABA376" s="137"/>
      <c r="ABB376" s="137"/>
      <c r="ABC376" s="137"/>
      <c r="ABD376" s="137"/>
      <c r="ABE376" s="137"/>
      <c r="ABF376" s="137"/>
      <c r="ABG376" s="137"/>
      <c r="ABH376" s="137"/>
      <c r="ABI376" s="137"/>
      <c r="ABJ376" s="137"/>
      <c r="ABK376" s="137"/>
      <c r="ABL376" s="137"/>
      <c r="ABM376" s="137"/>
      <c r="ABN376" s="137"/>
      <c r="ABO376" s="137"/>
      <c r="ABP376" s="137"/>
      <c r="ABQ376" s="137"/>
      <c r="ABR376" s="137"/>
      <c r="ABS376" s="137"/>
      <c r="ABT376" s="137"/>
      <c r="ABU376" s="137"/>
      <c r="ABV376" s="137"/>
      <c r="ABW376" s="137"/>
      <c r="ABX376" s="137"/>
      <c r="ABY376" s="137"/>
      <c r="ABZ376" s="137"/>
      <c r="ACA376" s="137"/>
      <c r="ACB376" s="137"/>
      <c r="ACC376" s="137"/>
      <c r="ACD376" s="137"/>
      <c r="ACE376" s="137"/>
      <c r="ACF376" s="137"/>
      <c r="ACG376" s="137"/>
      <c r="ACH376" s="137"/>
      <c r="ACI376" s="137"/>
      <c r="ACJ376" s="137"/>
      <c r="ACK376" s="137"/>
      <c r="ACL376" s="137"/>
      <c r="ACM376" s="137"/>
      <c r="ACN376" s="137"/>
      <c r="ACO376" s="137"/>
      <c r="ACP376" s="137"/>
      <c r="ACQ376" s="137"/>
      <c r="ACR376" s="137"/>
      <c r="ACS376" s="137"/>
      <c r="ACT376" s="137"/>
      <c r="ACU376" s="137"/>
      <c r="ACV376" s="137"/>
      <c r="ACW376" s="137"/>
      <c r="ACX376" s="137"/>
      <c r="ACY376" s="137"/>
      <c r="ACZ376" s="137"/>
      <c r="ADA376" s="137"/>
    </row>
    <row r="377" spans="1:781" customFormat="1" ht="24" x14ac:dyDescent="0.3">
      <c r="A377" s="64">
        <v>3</v>
      </c>
      <c r="B377" s="44" t="s">
        <v>1041</v>
      </c>
      <c r="C377" s="45" t="s">
        <v>243</v>
      </c>
      <c r="D377" s="46"/>
      <c r="E377" s="46"/>
      <c r="F377" s="46"/>
      <c r="G377" s="97"/>
      <c r="H377" s="46">
        <v>2</v>
      </c>
      <c r="I377" s="46" t="s">
        <v>41</v>
      </c>
      <c r="J377" s="46" t="s">
        <v>56</v>
      </c>
      <c r="K377" s="48">
        <v>1963</v>
      </c>
      <c r="L377" s="49">
        <v>23178</v>
      </c>
      <c r="M377" s="50"/>
      <c r="N377" s="51"/>
      <c r="O377" s="51"/>
      <c r="P377" s="52" t="s">
        <v>601</v>
      </c>
      <c r="Q377" s="53" t="s">
        <v>1042</v>
      </c>
      <c r="R377" s="54"/>
      <c r="S377" s="55" t="str">
        <f t="shared" si="80"/>
        <v>U</v>
      </c>
      <c r="T377" s="56"/>
      <c r="U377" s="56"/>
      <c r="V377" s="56"/>
      <c r="W377" s="56"/>
      <c r="X377" s="56"/>
      <c r="Y377" s="56"/>
      <c r="Z377" s="56"/>
      <c r="AA377" s="12"/>
      <c r="AB377" s="57">
        <f t="shared" ref="AB377:AB390" si="82">M377/1896653</f>
        <v>0</v>
      </c>
      <c r="AC377" s="57">
        <f t="shared" ref="AC377:AC390" si="83">N377/39</f>
        <v>0</v>
      </c>
      <c r="AD377" s="57">
        <f t="shared" ref="AD377:AD390" si="84">O377/14</f>
        <v>0</v>
      </c>
      <c r="AE377" s="57">
        <f t="shared" ref="AE377:AE390" si="85">SUM(AB377:AD377)</f>
        <v>0</v>
      </c>
      <c r="AF377" s="58"/>
      <c r="AG377" s="58">
        <f>IF(A377=1,AE377,0)</f>
        <v>0</v>
      </c>
      <c r="AH377" s="58">
        <f>IF(A377=2,AE377,0)</f>
        <v>0</v>
      </c>
      <c r="AI377" s="58">
        <f>IF(A377=3,AE377,0)</f>
        <v>0</v>
      </c>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c r="CV377" s="12"/>
      <c r="CW377" s="12"/>
      <c r="CX377" s="12"/>
      <c r="CY377" s="12"/>
      <c r="CZ377" s="12"/>
      <c r="DA377" s="12"/>
      <c r="DB377" s="12"/>
      <c r="DC377" s="12"/>
      <c r="DD377" s="12"/>
      <c r="DE377" s="12"/>
      <c r="DF377" s="12"/>
      <c r="DG377" s="12"/>
      <c r="DH377" s="12"/>
      <c r="DI377" s="12"/>
      <c r="DJ377" s="12"/>
      <c r="DK377" s="12"/>
      <c r="DL377" s="12"/>
      <c r="DM377" s="12"/>
      <c r="DN377" s="12"/>
      <c r="DO377" s="12"/>
      <c r="DP377" s="12"/>
      <c r="DQ377" s="12"/>
      <c r="DR377" s="12"/>
      <c r="DS377" s="12"/>
      <c r="DT377" s="12"/>
      <c r="DU377" s="12"/>
      <c r="DV377" s="12"/>
      <c r="DW377" s="12"/>
      <c r="DX377" s="12"/>
      <c r="DY377" s="12"/>
      <c r="DZ377" s="12"/>
      <c r="EA377" s="12"/>
      <c r="EB377" s="12"/>
      <c r="EC377" s="12"/>
      <c r="ED377" s="137"/>
      <c r="EE377" s="137"/>
      <c r="EF377" s="137"/>
      <c r="EG377" s="137"/>
      <c r="EH377" s="137"/>
      <c r="EI377" s="137"/>
      <c r="EJ377" s="137"/>
      <c r="EK377" s="137"/>
      <c r="EL377" s="137"/>
      <c r="EM377" s="137"/>
      <c r="EN377" s="137"/>
      <c r="EO377" s="137"/>
      <c r="EP377" s="137"/>
      <c r="EQ377" s="137"/>
      <c r="ER377" s="137"/>
      <c r="ES377" s="137"/>
      <c r="ET377" s="137"/>
      <c r="EU377" s="137"/>
      <c r="EV377" s="137"/>
      <c r="EW377" s="137"/>
      <c r="EX377" s="137"/>
      <c r="EY377" s="137"/>
      <c r="EZ377" s="137"/>
      <c r="FA377" s="137"/>
      <c r="FB377" s="137"/>
      <c r="FC377" s="137"/>
      <c r="FD377" s="137"/>
      <c r="FE377" s="137"/>
      <c r="FF377" s="137"/>
      <c r="FG377" s="137"/>
      <c r="FH377" s="137"/>
      <c r="FI377" s="137"/>
      <c r="FJ377" s="137"/>
      <c r="FK377" s="137"/>
      <c r="FL377" s="137"/>
      <c r="FM377" s="137"/>
      <c r="FN377" s="137"/>
      <c r="FO377" s="137"/>
      <c r="FP377" s="137"/>
      <c r="FQ377" s="137"/>
      <c r="FR377" s="137"/>
      <c r="FS377" s="137"/>
      <c r="FT377" s="137"/>
      <c r="FU377" s="137"/>
      <c r="FV377" s="137"/>
      <c r="FW377" s="137"/>
      <c r="FX377" s="137"/>
      <c r="FY377" s="137"/>
      <c r="FZ377" s="137"/>
      <c r="GA377" s="137"/>
      <c r="GB377" s="137"/>
      <c r="GC377" s="137"/>
      <c r="GD377" s="137"/>
      <c r="GE377" s="137"/>
      <c r="GF377" s="137"/>
      <c r="GG377" s="137"/>
      <c r="GH377" s="137"/>
      <c r="GI377" s="137"/>
      <c r="GJ377" s="137"/>
      <c r="GK377" s="137"/>
      <c r="GL377" s="137"/>
      <c r="GM377" s="137"/>
      <c r="GN377" s="137"/>
      <c r="GO377" s="137"/>
      <c r="GP377" s="137"/>
      <c r="GQ377" s="137"/>
      <c r="GR377" s="137"/>
      <c r="GS377" s="137"/>
      <c r="GT377" s="137"/>
      <c r="GU377" s="137"/>
      <c r="GV377" s="137"/>
      <c r="GW377" s="137"/>
      <c r="GX377" s="137"/>
      <c r="GY377" s="137"/>
      <c r="GZ377" s="137"/>
      <c r="HA377" s="137"/>
      <c r="HB377" s="137"/>
      <c r="HC377" s="137"/>
      <c r="HD377" s="137"/>
      <c r="HE377" s="137"/>
      <c r="HF377" s="137"/>
      <c r="HG377" s="137"/>
      <c r="HH377" s="137"/>
      <c r="HI377" s="137"/>
      <c r="HJ377" s="137"/>
      <c r="HK377" s="137"/>
      <c r="HL377" s="137"/>
      <c r="HM377" s="137"/>
      <c r="HN377" s="137"/>
      <c r="HO377" s="137"/>
      <c r="HP377" s="137"/>
      <c r="HQ377" s="137"/>
      <c r="HR377" s="137"/>
      <c r="HS377" s="137"/>
      <c r="HT377" s="137"/>
      <c r="HU377" s="137"/>
      <c r="HV377" s="137"/>
      <c r="HW377" s="137"/>
      <c r="HX377" s="137"/>
      <c r="HY377" s="137"/>
      <c r="HZ377" s="137"/>
      <c r="IA377" s="137"/>
      <c r="IB377" s="137"/>
      <c r="IC377" s="137"/>
      <c r="ID377" s="137"/>
      <c r="IE377" s="137"/>
      <c r="IF377" s="137"/>
      <c r="IG377" s="137"/>
      <c r="IH377" s="137"/>
      <c r="II377" s="137"/>
      <c r="IJ377" s="137"/>
      <c r="IK377" s="137"/>
      <c r="IL377" s="137"/>
      <c r="IM377" s="137"/>
      <c r="IN377" s="137"/>
      <c r="IO377" s="137"/>
      <c r="IP377" s="137"/>
      <c r="IQ377" s="137"/>
      <c r="IR377" s="137"/>
      <c r="IS377" s="137"/>
      <c r="IT377" s="137"/>
      <c r="IU377" s="137"/>
      <c r="IV377" s="137"/>
      <c r="IW377" s="137"/>
      <c r="IX377" s="137"/>
      <c r="IY377" s="137"/>
      <c r="IZ377" s="137"/>
      <c r="JA377" s="137"/>
      <c r="JB377" s="137"/>
      <c r="JC377" s="137"/>
      <c r="JD377" s="137"/>
      <c r="JE377" s="137"/>
      <c r="JF377" s="137"/>
      <c r="JG377" s="137"/>
      <c r="JH377" s="137"/>
      <c r="JI377" s="137"/>
      <c r="JJ377" s="137"/>
      <c r="JK377" s="137"/>
      <c r="JL377" s="137"/>
      <c r="JM377" s="137"/>
      <c r="JN377" s="137"/>
      <c r="JO377" s="137"/>
      <c r="JP377" s="137"/>
      <c r="JQ377" s="137"/>
      <c r="JR377" s="137"/>
      <c r="JS377" s="137"/>
      <c r="JT377" s="137"/>
      <c r="JU377" s="137"/>
      <c r="JV377" s="137"/>
      <c r="JW377" s="137"/>
      <c r="JX377" s="137"/>
      <c r="JY377" s="137"/>
      <c r="JZ377" s="137"/>
      <c r="KA377" s="137"/>
      <c r="KB377" s="137"/>
      <c r="KC377" s="137"/>
      <c r="KD377" s="137"/>
      <c r="KE377" s="137"/>
      <c r="KF377" s="137"/>
      <c r="KG377" s="137"/>
      <c r="KH377" s="137"/>
      <c r="KI377" s="137"/>
      <c r="KJ377" s="137"/>
      <c r="KK377" s="137"/>
      <c r="KL377" s="137"/>
      <c r="KM377" s="137"/>
      <c r="KN377" s="137"/>
      <c r="KO377" s="137"/>
      <c r="KP377" s="137"/>
      <c r="KQ377" s="137"/>
      <c r="KR377" s="137"/>
      <c r="KS377" s="137"/>
      <c r="KT377" s="137"/>
      <c r="KU377" s="137"/>
      <c r="KV377" s="137"/>
      <c r="KW377" s="137"/>
      <c r="KX377" s="137"/>
      <c r="KY377" s="137"/>
      <c r="KZ377" s="137"/>
      <c r="LA377" s="137"/>
      <c r="LB377" s="137"/>
      <c r="LC377" s="137"/>
      <c r="LD377" s="137"/>
      <c r="LE377" s="137"/>
      <c r="LF377" s="137"/>
      <c r="LG377" s="137"/>
      <c r="LH377" s="137"/>
      <c r="LI377" s="137"/>
      <c r="LJ377" s="137"/>
      <c r="LK377" s="137"/>
      <c r="LL377" s="137"/>
      <c r="LM377" s="137"/>
      <c r="LN377" s="137"/>
      <c r="LO377" s="137"/>
      <c r="LP377" s="137"/>
      <c r="LQ377" s="137"/>
      <c r="LR377" s="137"/>
      <c r="LS377" s="137"/>
      <c r="LT377" s="137"/>
      <c r="LU377" s="137"/>
      <c r="LV377" s="137"/>
      <c r="LW377" s="137"/>
      <c r="LX377" s="137"/>
      <c r="LY377" s="137"/>
      <c r="LZ377" s="137"/>
      <c r="MA377" s="137"/>
      <c r="MB377" s="137"/>
      <c r="MC377" s="137"/>
      <c r="MD377" s="137"/>
      <c r="ME377" s="137"/>
      <c r="MF377" s="137"/>
      <c r="MG377" s="137"/>
      <c r="MH377" s="137"/>
      <c r="MI377" s="137"/>
      <c r="MJ377" s="137"/>
      <c r="MK377" s="137"/>
      <c r="ML377" s="137"/>
      <c r="MM377" s="137"/>
      <c r="MN377" s="137"/>
      <c r="MO377" s="137"/>
      <c r="MP377" s="137"/>
      <c r="MQ377" s="137"/>
      <c r="MR377" s="137"/>
      <c r="MS377" s="137"/>
      <c r="MT377" s="137"/>
      <c r="MU377" s="137"/>
      <c r="MV377" s="137"/>
      <c r="MW377" s="137"/>
      <c r="MX377" s="137"/>
      <c r="MY377" s="137"/>
      <c r="MZ377" s="137"/>
      <c r="NA377" s="137"/>
      <c r="NB377" s="137"/>
      <c r="NC377" s="137"/>
      <c r="ND377" s="137"/>
      <c r="NE377" s="137"/>
      <c r="NF377" s="137"/>
      <c r="NG377" s="137"/>
      <c r="NH377" s="137"/>
      <c r="NI377" s="137"/>
      <c r="NJ377" s="137"/>
      <c r="NK377" s="137"/>
      <c r="NL377" s="137"/>
      <c r="NM377" s="137"/>
      <c r="NN377" s="137"/>
      <c r="NO377" s="137"/>
      <c r="NP377" s="137"/>
      <c r="NQ377" s="137"/>
      <c r="NR377" s="137"/>
      <c r="NS377" s="137"/>
      <c r="NT377" s="137"/>
      <c r="NU377" s="137"/>
      <c r="NV377" s="137"/>
      <c r="NW377" s="137"/>
      <c r="NX377" s="137"/>
      <c r="NY377" s="137"/>
      <c r="NZ377" s="137"/>
      <c r="OA377" s="137"/>
      <c r="OB377" s="137"/>
      <c r="OC377" s="137"/>
      <c r="OD377" s="137"/>
      <c r="OE377" s="137"/>
      <c r="OF377" s="137"/>
      <c r="OG377" s="137"/>
      <c r="OH377" s="137"/>
      <c r="OI377" s="137"/>
      <c r="OJ377" s="137"/>
      <c r="OK377" s="137"/>
      <c r="OL377" s="137"/>
      <c r="OM377" s="137"/>
      <c r="ON377" s="137"/>
      <c r="OO377" s="137"/>
      <c r="OP377" s="137"/>
      <c r="OQ377" s="137"/>
      <c r="OR377" s="137"/>
      <c r="OS377" s="137"/>
      <c r="OT377" s="137"/>
      <c r="OU377" s="137"/>
      <c r="OV377" s="137"/>
      <c r="OW377" s="137"/>
      <c r="OX377" s="137"/>
      <c r="OY377" s="137"/>
      <c r="OZ377" s="137"/>
      <c r="PA377" s="137"/>
      <c r="PB377" s="137"/>
      <c r="PC377" s="137"/>
      <c r="PD377" s="137"/>
      <c r="PE377" s="137"/>
      <c r="PF377" s="137"/>
      <c r="PG377" s="137"/>
      <c r="PH377" s="137"/>
      <c r="PI377" s="137"/>
      <c r="PJ377" s="137"/>
      <c r="PK377" s="137"/>
      <c r="PL377" s="137"/>
      <c r="PM377" s="137"/>
      <c r="PN377" s="137"/>
      <c r="PO377" s="137"/>
      <c r="PP377" s="137"/>
      <c r="PQ377" s="137"/>
      <c r="PR377" s="137"/>
      <c r="PS377" s="137"/>
      <c r="PT377" s="137"/>
      <c r="PU377" s="137"/>
      <c r="PV377" s="137"/>
      <c r="PW377" s="137"/>
      <c r="PX377" s="137"/>
      <c r="PY377" s="137"/>
      <c r="PZ377" s="137"/>
      <c r="QA377" s="137"/>
      <c r="QB377" s="137"/>
      <c r="QC377" s="137"/>
      <c r="QD377" s="137"/>
      <c r="QE377" s="137"/>
      <c r="QF377" s="137"/>
      <c r="QG377" s="137"/>
      <c r="QH377" s="137"/>
      <c r="QI377" s="137"/>
      <c r="QJ377" s="137"/>
      <c r="QK377" s="137"/>
      <c r="QL377" s="137"/>
      <c r="QM377" s="137"/>
      <c r="QN377" s="137"/>
      <c r="QO377" s="137"/>
      <c r="QP377" s="137"/>
      <c r="QQ377" s="137"/>
      <c r="QR377" s="137"/>
      <c r="QS377" s="137"/>
      <c r="QT377" s="137"/>
      <c r="QU377" s="137"/>
      <c r="QV377" s="137"/>
      <c r="QW377" s="137"/>
      <c r="QX377" s="137"/>
      <c r="QY377" s="137"/>
      <c r="QZ377" s="137"/>
      <c r="RA377" s="137"/>
      <c r="RB377" s="137"/>
      <c r="RC377" s="137"/>
      <c r="RD377" s="137"/>
      <c r="RE377" s="137"/>
      <c r="RF377" s="137"/>
      <c r="RG377" s="137"/>
      <c r="RH377" s="137"/>
      <c r="RI377" s="137"/>
      <c r="RJ377" s="137"/>
      <c r="RK377" s="137"/>
      <c r="RL377" s="137"/>
      <c r="RM377" s="137"/>
      <c r="RN377" s="137"/>
      <c r="RO377" s="137"/>
      <c r="RP377" s="137"/>
      <c r="RQ377" s="137"/>
      <c r="RR377" s="137"/>
      <c r="RS377" s="137"/>
      <c r="RT377" s="137"/>
      <c r="RU377" s="137"/>
      <c r="RV377" s="137"/>
      <c r="RW377" s="137"/>
      <c r="RX377" s="137"/>
      <c r="RY377" s="137"/>
      <c r="RZ377" s="137"/>
      <c r="SA377" s="137"/>
      <c r="SB377" s="137"/>
      <c r="SC377" s="137"/>
      <c r="SD377" s="137"/>
      <c r="SE377" s="137"/>
      <c r="SF377" s="137"/>
      <c r="SG377" s="137"/>
      <c r="SH377" s="137"/>
      <c r="SI377" s="137"/>
      <c r="SJ377" s="137"/>
      <c r="SK377" s="137"/>
      <c r="SL377" s="137"/>
      <c r="SM377" s="137"/>
      <c r="SN377" s="137"/>
      <c r="SO377" s="137"/>
      <c r="SP377" s="137"/>
      <c r="SQ377" s="137"/>
      <c r="SR377" s="137"/>
      <c r="SS377" s="137"/>
      <c r="ST377" s="137"/>
      <c r="SU377" s="137"/>
      <c r="SV377" s="137"/>
      <c r="SW377" s="137"/>
      <c r="SX377" s="137"/>
      <c r="SY377" s="137"/>
      <c r="SZ377" s="137"/>
      <c r="TA377" s="137"/>
      <c r="TB377" s="137"/>
      <c r="TC377" s="137"/>
      <c r="TD377" s="137"/>
      <c r="TE377" s="137"/>
      <c r="TF377" s="137"/>
      <c r="TG377" s="137"/>
      <c r="TH377" s="137"/>
      <c r="TI377" s="137"/>
      <c r="TJ377" s="137"/>
      <c r="TK377" s="137"/>
      <c r="TL377" s="137"/>
      <c r="TM377" s="137"/>
      <c r="TN377" s="137"/>
      <c r="TO377" s="137"/>
      <c r="TP377" s="137"/>
      <c r="TQ377" s="137"/>
      <c r="TR377" s="137"/>
      <c r="TS377" s="137"/>
      <c r="TT377" s="137"/>
      <c r="TU377" s="137"/>
      <c r="TV377" s="137"/>
      <c r="TW377" s="137"/>
      <c r="TX377" s="137"/>
      <c r="TY377" s="137"/>
      <c r="TZ377" s="137"/>
      <c r="UA377" s="137"/>
      <c r="UB377" s="137"/>
      <c r="UC377" s="137"/>
      <c r="UD377" s="137"/>
      <c r="UE377" s="137"/>
      <c r="UF377" s="137"/>
      <c r="UG377" s="137"/>
      <c r="UH377" s="137"/>
      <c r="UI377" s="137"/>
      <c r="UJ377" s="137"/>
      <c r="UK377" s="137"/>
      <c r="UL377" s="137"/>
      <c r="UM377" s="137"/>
      <c r="UN377" s="137"/>
      <c r="UO377" s="137"/>
      <c r="UP377" s="137"/>
      <c r="UQ377" s="137"/>
      <c r="UR377" s="137"/>
      <c r="US377" s="137"/>
      <c r="UT377" s="137"/>
      <c r="UU377" s="137"/>
      <c r="UV377" s="137"/>
      <c r="UW377" s="137"/>
      <c r="UX377" s="137"/>
      <c r="UY377" s="137"/>
      <c r="UZ377" s="137"/>
      <c r="VA377" s="137"/>
      <c r="VB377" s="137"/>
      <c r="VC377" s="137"/>
      <c r="VD377" s="137"/>
      <c r="VE377" s="137"/>
      <c r="VF377" s="137"/>
      <c r="VG377" s="137"/>
      <c r="VH377" s="137"/>
      <c r="VI377" s="137"/>
      <c r="VJ377" s="137"/>
      <c r="VK377" s="137"/>
      <c r="VL377" s="137"/>
      <c r="VM377" s="137"/>
      <c r="VN377" s="137"/>
      <c r="VO377" s="137"/>
      <c r="VP377" s="137"/>
      <c r="VQ377" s="137"/>
      <c r="VR377" s="137"/>
      <c r="VS377" s="137"/>
      <c r="VT377" s="137"/>
      <c r="VU377" s="137"/>
      <c r="VV377" s="137"/>
      <c r="VW377" s="137"/>
      <c r="VX377" s="137"/>
      <c r="VY377" s="137"/>
      <c r="VZ377" s="137"/>
      <c r="WA377" s="137"/>
      <c r="WB377" s="137"/>
      <c r="WC377" s="137"/>
      <c r="WD377" s="137"/>
      <c r="WE377" s="137"/>
      <c r="WF377" s="137"/>
      <c r="WG377" s="137"/>
      <c r="WH377" s="137"/>
      <c r="WI377" s="137"/>
      <c r="WJ377" s="137"/>
      <c r="WK377" s="137"/>
      <c r="WL377" s="137"/>
      <c r="WM377" s="137"/>
      <c r="WN377" s="137"/>
      <c r="WO377" s="137"/>
      <c r="WP377" s="137"/>
      <c r="WQ377" s="137"/>
      <c r="WR377" s="137"/>
      <c r="WS377" s="137"/>
      <c r="WT377" s="137"/>
      <c r="WU377" s="137"/>
      <c r="WV377" s="137"/>
      <c r="WW377" s="137"/>
      <c r="WX377" s="137"/>
      <c r="WY377" s="137"/>
      <c r="WZ377" s="137"/>
      <c r="XA377" s="137"/>
      <c r="XB377" s="137"/>
      <c r="XC377" s="137"/>
      <c r="XD377" s="137"/>
      <c r="XE377" s="137"/>
      <c r="XF377" s="137"/>
      <c r="XG377" s="137"/>
      <c r="XH377" s="137"/>
      <c r="XI377" s="137"/>
      <c r="XJ377" s="137"/>
      <c r="XK377" s="137"/>
      <c r="XL377" s="137"/>
      <c r="XM377" s="137"/>
      <c r="XN377" s="137"/>
      <c r="XO377" s="137"/>
      <c r="XP377" s="137"/>
      <c r="XQ377" s="137"/>
      <c r="XR377" s="137"/>
      <c r="XS377" s="137"/>
      <c r="XT377" s="137"/>
      <c r="XU377" s="137"/>
      <c r="XV377" s="137"/>
      <c r="XW377" s="137"/>
      <c r="XX377" s="137"/>
      <c r="XY377" s="137"/>
      <c r="XZ377" s="137"/>
      <c r="YA377" s="137"/>
      <c r="YB377" s="137"/>
      <c r="YC377" s="137"/>
      <c r="YD377" s="137"/>
      <c r="YE377" s="137"/>
      <c r="YF377" s="137"/>
      <c r="YG377" s="137"/>
      <c r="YH377" s="137"/>
      <c r="YI377" s="137"/>
      <c r="YJ377" s="137"/>
      <c r="YK377" s="137"/>
      <c r="YL377" s="137"/>
      <c r="YM377" s="137"/>
      <c r="YN377" s="137"/>
      <c r="YO377" s="137"/>
      <c r="YP377" s="137"/>
      <c r="YQ377" s="137"/>
      <c r="YR377" s="137"/>
      <c r="YS377" s="137"/>
      <c r="YT377" s="137"/>
      <c r="YU377" s="137"/>
      <c r="YV377" s="137"/>
      <c r="YW377" s="137"/>
      <c r="YX377" s="137"/>
      <c r="YY377" s="137"/>
      <c r="YZ377" s="137"/>
      <c r="ZA377" s="137"/>
      <c r="ZB377" s="137"/>
      <c r="ZC377" s="137"/>
      <c r="ZD377" s="137"/>
      <c r="ZE377" s="137"/>
      <c r="ZF377" s="137"/>
      <c r="ZG377" s="137"/>
      <c r="ZH377" s="137"/>
      <c r="ZI377" s="137"/>
      <c r="ZJ377" s="137"/>
      <c r="ZK377" s="137"/>
      <c r="ZL377" s="137"/>
      <c r="ZM377" s="137"/>
      <c r="ZN377" s="137"/>
      <c r="ZO377" s="137"/>
      <c r="ZP377" s="137"/>
      <c r="ZQ377" s="137"/>
      <c r="ZR377" s="137"/>
      <c r="ZS377" s="137"/>
      <c r="ZT377" s="137"/>
      <c r="ZU377" s="137"/>
      <c r="ZV377" s="137"/>
      <c r="ZW377" s="137"/>
      <c r="ZX377" s="137"/>
      <c r="ZY377" s="137"/>
      <c r="ZZ377" s="137"/>
      <c r="AAA377" s="137"/>
      <c r="AAB377" s="137"/>
      <c r="AAC377" s="137"/>
      <c r="AAD377" s="137"/>
      <c r="AAE377" s="137"/>
      <c r="AAF377" s="137"/>
      <c r="AAG377" s="137"/>
      <c r="AAH377" s="137"/>
      <c r="AAI377" s="137"/>
      <c r="AAJ377" s="137"/>
      <c r="AAK377" s="137"/>
      <c r="AAL377" s="137"/>
      <c r="AAM377" s="137"/>
      <c r="AAN377" s="137"/>
      <c r="AAO377" s="137"/>
      <c r="AAP377" s="137"/>
      <c r="AAQ377" s="137"/>
      <c r="AAR377" s="137"/>
      <c r="AAS377" s="137"/>
      <c r="AAT377" s="137"/>
      <c r="AAU377" s="137"/>
      <c r="AAV377" s="137"/>
      <c r="AAW377" s="137"/>
      <c r="AAX377" s="137"/>
      <c r="AAY377" s="137"/>
      <c r="AAZ377" s="137"/>
      <c r="ABA377" s="137"/>
      <c r="ABB377" s="137"/>
      <c r="ABC377" s="137"/>
      <c r="ABD377" s="137"/>
      <c r="ABE377" s="137"/>
      <c r="ABF377" s="137"/>
      <c r="ABG377" s="137"/>
      <c r="ABH377" s="137"/>
      <c r="ABI377" s="137"/>
      <c r="ABJ377" s="137"/>
      <c r="ABK377" s="137"/>
      <c r="ABL377" s="137"/>
      <c r="ABM377" s="137"/>
      <c r="ABN377" s="137"/>
      <c r="ABO377" s="137"/>
      <c r="ABP377" s="137"/>
      <c r="ABQ377" s="137"/>
      <c r="ABR377" s="137"/>
      <c r="ABS377" s="137"/>
      <c r="ABT377" s="137"/>
      <c r="ABU377" s="137"/>
      <c r="ABV377" s="137"/>
      <c r="ABW377" s="137"/>
      <c r="ABX377" s="137"/>
      <c r="ABY377" s="137"/>
      <c r="ABZ377" s="137"/>
      <c r="ACA377" s="137"/>
      <c r="ACB377" s="137"/>
      <c r="ACC377" s="137"/>
      <c r="ACD377" s="137"/>
      <c r="ACE377" s="137"/>
      <c r="ACF377" s="137"/>
      <c r="ACG377" s="137"/>
      <c r="ACH377" s="137"/>
      <c r="ACI377" s="137"/>
      <c r="ACJ377" s="137"/>
      <c r="ACK377" s="137"/>
      <c r="ACL377" s="137"/>
      <c r="ACM377" s="137"/>
      <c r="ACN377" s="137"/>
      <c r="ACO377" s="137"/>
      <c r="ACP377" s="137"/>
      <c r="ACQ377" s="137"/>
      <c r="ACR377" s="137"/>
      <c r="ACS377" s="137"/>
      <c r="ACT377" s="137"/>
      <c r="ACU377" s="137"/>
      <c r="ACV377" s="137"/>
      <c r="ACW377" s="137"/>
      <c r="ACX377" s="137"/>
      <c r="ACY377" s="137"/>
      <c r="ACZ377" s="137"/>
      <c r="ADA377" s="137"/>
    </row>
    <row r="378" spans="1:781" s="12" customFormat="1" ht="15.6" x14ac:dyDescent="0.3">
      <c r="A378" s="61">
        <v>2</v>
      </c>
      <c r="B378" s="44" t="s">
        <v>1043</v>
      </c>
      <c r="C378" s="45" t="s">
        <v>1044</v>
      </c>
      <c r="D378" s="46"/>
      <c r="E378" s="46"/>
      <c r="F378" s="46">
        <v>31</v>
      </c>
      <c r="G378" s="97">
        <v>910000</v>
      </c>
      <c r="H378" s="46">
        <v>1</v>
      </c>
      <c r="I378" s="46" t="s">
        <v>41</v>
      </c>
      <c r="J378" s="46" t="s">
        <v>95</v>
      </c>
      <c r="K378" s="48">
        <v>1963</v>
      </c>
      <c r="L378" s="109">
        <v>1963</v>
      </c>
      <c r="M378" s="50">
        <v>667000</v>
      </c>
      <c r="N378" s="51">
        <v>0.1</v>
      </c>
      <c r="O378" s="51"/>
      <c r="P378" s="52" t="s">
        <v>469</v>
      </c>
      <c r="Q378" s="53" t="s">
        <v>1045</v>
      </c>
      <c r="R378" s="54"/>
      <c r="S378" s="55" t="str">
        <f t="shared" si="80"/>
        <v>Carbide</v>
      </c>
      <c r="T378" s="56"/>
      <c r="U378" s="56"/>
      <c r="V378" s="56"/>
      <c r="W378" s="56"/>
      <c r="X378" s="56"/>
      <c r="Y378" s="56"/>
      <c r="Z378" s="56"/>
      <c r="AB378" s="57"/>
      <c r="AC378" s="57"/>
      <c r="AD378" s="57"/>
      <c r="AE378" s="57"/>
      <c r="AF378" s="58"/>
      <c r="AG378" s="58"/>
      <c r="AH378" s="58"/>
      <c r="AI378" s="58"/>
    </row>
    <row r="379" spans="1:781" s="12" customFormat="1" ht="15.6" x14ac:dyDescent="0.3">
      <c r="A379" s="59">
        <v>1</v>
      </c>
      <c r="B379" s="44" t="s">
        <v>1046</v>
      </c>
      <c r="C379" s="45" t="s">
        <v>89</v>
      </c>
      <c r="D379" s="46" t="s">
        <v>212</v>
      </c>
      <c r="E379" s="46"/>
      <c r="F379" s="46">
        <v>19</v>
      </c>
      <c r="G379" s="97">
        <v>5420000</v>
      </c>
      <c r="H379" s="46">
        <v>1</v>
      </c>
      <c r="I379" s="46" t="s">
        <v>41</v>
      </c>
      <c r="J379" s="46" t="s">
        <v>243</v>
      </c>
      <c r="K379" s="48">
        <v>1962</v>
      </c>
      <c r="L379" s="113">
        <v>22915</v>
      </c>
      <c r="M379" s="50">
        <v>3300000</v>
      </c>
      <c r="N379" s="51">
        <v>4.5</v>
      </c>
      <c r="O379" s="51">
        <v>171</v>
      </c>
      <c r="P379" s="52" t="s">
        <v>739</v>
      </c>
      <c r="Q379" s="53"/>
      <c r="R379" s="120"/>
      <c r="S379" s="55" t="str">
        <f t="shared" si="80"/>
        <v>Sn</v>
      </c>
      <c r="T379" s="121"/>
      <c r="U379" s="121"/>
      <c r="V379" s="121"/>
      <c r="W379" s="121"/>
      <c r="X379" s="121"/>
      <c r="Y379" s="121"/>
      <c r="Z379" s="121"/>
      <c r="AA379" s="122"/>
      <c r="AB379" s="57">
        <f>M379/1896653</f>
        <v>1.7399070889614494</v>
      </c>
      <c r="AC379" s="57">
        <f>N379/39</f>
        <v>0.11538461538461539</v>
      </c>
      <c r="AD379" s="57">
        <f>O379/14</f>
        <v>12.214285714285714</v>
      </c>
      <c r="AE379" s="57">
        <f>SUM(AB379:AD379)</f>
        <v>14.069577418631779</v>
      </c>
      <c r="AF379" s="58"/>
      <c r="AG379" s="58">
        <f t="shared" ref="AG379:AG386" si="86">IF(A379=1,AE379,0)</f>
        <v>14.069577418631779</v>
      </c>
      <c r="AH379" s="58">
        <f t="shared" ref="AH379:AH386" si="87">IF(A379=2,AE379,0)</f>
        <v>0</v>
      </c>
      <c r="AI379" s="58">
        <f t="shared" ref="AI379:AI386" si="88">IF(A379=3,AE379,0)</f>
        <v>0</v>
      </c>
      <c r="AK379" s="123"/>
      <c r="AL379" s="123"/>
      <c r="AM379" s="123"/>
      <c r="AN379" s="123"/>
      <c r="AO379" s="123"/>
      <c r="AP379" s="123"/>
      <c r="AQ379" s="123"/>
      <c r="AR379" s="123"/>
      <c r="AS379" s="123"/>
      <c r="AT379" s="123"/>
      <c r="AU379" s="123"/>
      <c r="AV379" s="123"/>
      <c r="AW379" s="123"/>
      <c r="AX379" s="123"/>
      <c r="AY379" s="123"/>
      <c r="AZ379" s="123"/>
      <c r="BA379" s="123"/>
      <c r="BB379" s="123"/>
      <c r="BC379" s="123"/>
      <c r="BD379" s="123"/>
      <c r="BE379" s="123"/>
      <c r="BF379" s="123"/>
      <c r="BG379" s="123"/>
      <c r="BH379" s="123"/>
      <c r="BI379" s="123"/>
      <c r="BJ379" s="123"/>
      <c r="BK379" s="123"/>
      <c r="BL379" s="123"/>
      <c r="BM379" s="123"/>
      <c r="BN379" s="123"/>
      <c r="BO379" s="123"/>
      <c r="BP379" s="123"/>
      <c r="BQ379" s="123"/>
      <c r="BR379" s="123"/>
      <c r="BS379" s="123"/>
      <c r="BT379" s="123"/>
      <c r="BU379" s="123"/>
      <c r="BV379" s="123"/>
      <c r="BW379" s="123"/>
      <c r="BX379" s="123"/>
      <c r="BY379" s="123"/>
      <c r="BZ379" s="123"/>
      <c r="CA379" s="123"/>
      <c r="CB379" s="123"/>
      <c r="CC379" s="123"/>
      <c r="CD379" s="123"/>
      <c r="CE379" s="123"/>
      <c r="CF379" s="123"/>
      <c r="CG379" s="123"/>
      <c r="CH379" s="123"/>
      <c r="CI379" s="123"/>
      <c r="CJ379" s="123"/>
      <c r="CK379" s="123"/>
      <c r="CL379" s="123"/>
      <c r="CM379" s="123"/>
      <c r="CN379" s="123"/>
      <c r="CO379" s="123"/>
      <c r="CP379" s="123"/>
      <c r="CQ379" s="123"/>
      <c r="CR379" s="123"/>
      <c r="CS379" s="123"/>
      <c r="CT379" s="123"/>
      <c r="CU379" s="123"/>
      <c r="CV379" s="123"/>
      <c r="CW379" s="123"/>
      <c r="CX379" s="123"/>
      <c r="CY379" s="123"/>
      <c r="CZ379" s="123"/>
      <c r="DA379" s="123"/>
      <c r="DB379" s="123"/>
      <c r="DC379" s="123"/>
      <c r="DD379" s="123"/>
      <c r="DE379" s="123"/>
      <c r="DF379" s="123"/>
      <c r="DG379" s="123"/>
      <c r="DH379" s="123"/>
      <c r="DI379" s="123"/>
      <c r="DJ379" s="123"/>
      <c r="DK379" s="123"/>
      <c r="DL379" s="123"/>
      <c r="DM379" s="123"/>
      <c r="DN379" s="123"/>
      <c r="DO379" s="123"/>
      <c r="DP379" s="123"/>
      <c r="DQ379" s="123"/>
      <c r="DR379" s="123"/>
      <c r="DS379" s="123"/>
      <c r="DT379" s="123"/>
      <c r="DU379" s="123"/>
      <c r="DV379" s="123"/>
      <c r="DW379" s="123"/>
      <c r="DX379" s="123"/>
      <c r="DY379" s="123"/>
      <c r="DZ379" s="123"/>
      <c r="EA379" s="123"/>
      <c r="EB379" s="123"/>
      <c r="EC379" s="123"/>
      <c r="ED379" s="123"/>
      <c r="EE379" s="123"/>
      <c r="EF379" s="123"/>
      <c r="EG379" s="123"/>
      <c r="EH379" s="123"/>
      <c r="EI379" s="123"/>
      <c r="EJ379" s="123"/>
      <c r="EK379" s="123"/>
      <c r="EL379" s="123"/>
      <c r="EM379" s="123"/>
      <c r="EN379" s="123"/>
      <c r="EO379" s="123"/>
      <c r="EP379" s="123"/>
      <c r="EQ379" s="123"/>
      <c r="ER379" s="123"/>
      <c r="ES379" s="123"/>
      <c r="ET379" s="123"/>
      <c r="EU379" s="123"/>
      <c r="EV379" s="123"/>
      <c r="EW379" s="123"/>
      <c r="EX379" s="123"/>
      <c r="EY379" s="123"/>
      <c r="EZ379" s="123"/>
      <c r="FA379" s="123"/>
      <c r="FB379" s="123"/>
      <c r="FC379" s="123"/>
      <c r="FD379" s="123"/>
      <c r="FE379" s="123"/>
      <c r="FF379" s="123"/>
      <c r="FG379" s="123"/>
      <c r="FH379" s="123"/>
      <c r="FI379" s="123"/>
      <c r="FJ379" s="123"/>
      <c r="FK379" s="123"/>
      <c r="FL379" s="123"/>
      <c r="FM379" s="123"/>
      <c r="FN379" s="123"/>
      <c r="FO379" s="123"/>
      <c r="FP379" s="123"/>
      <c r="FQ379" s="123"/>
      <c r="FR379" s="123"/>
      <c r="FS379" s="123"/>
      <c r="FT379" s="123"/>
      <c r="FU379" s="123"/>
      <c r="FV379" s="123"/>
      <c r="FW379" s="123"/>
      <c r="FX379" s="123"/>
      <c r="FY379" s="123"/>
      <c r="FZ379" s="123"/>
      <c r="GA379" s="123"/>
      <c r="GB379" s="123"/>
      <c r="GC379" s="123"/>
      <c r="GD379" s="123"/>
      <c r="GE379" s="123"/>
      <c r="GF379" s="123"/>
      <c r="GG379" s="123"/>
      <c r="GH379" s="123"/>
      <c r="GI379" s="123"/>
      <c r="GJ379" s="123"/>
      <c r="GK379" s="123"/>
      <c r="GL379" s="123"/>
      <c r="GM379" s="123"/>
      <c r="GN379" s="123"/>
      <c r="GO379" s="123"/>
      <c r="GP379" s="123"/>
      <c r="GQ379" s="123"/>
      <c r="GR379" s="123"/>
      <c r="GS379" s="123"/>
      <c r="GT379" s="123"/>
      <c r="GU379" s="123"/>
      <c r="GV379" s="123"/>
      <c r="GW379" s="123"/>
      <c r="GX379" s="123"/>
      <c r="GY379" s="123"/>
      <c r="GZ379" s="123"/>
      <c r="HA379" s="123"/>
      <c r="HB379" s="123"/>
      <c r="HC379" s="123"/>
      <c r="HD379" s="123"/>
      <c r="HE379" s="123"/>
      <c r="HF379" s="123"/>
      <c r="HG379" s="123"/>
      <c r="HH379" s="123"/>
      <c r="HI379" s="123"/>
      <c r="HJ379" s="123"/>
      <c r="HK379" s="123"/>
      <c r="HL379" s="123"/>
      <c r="HM379" s="123"/>
      <c r="HN379" s="123"/>
      <c r="HO379" s="123"/>
      <c r="HP379" s="123"/>
      <c r="HQ379" s="123"/>
      <c r="HR379" s="123"/>
      <c r="HS379" s="123"/>
      <c r="HT379" s="123"/>
      <c r="HU379" s="123"/>
      <c r="HV379" s="123"/>
      <c r="HW379" s="123"/>
      <c r="HX379" s="123"/>
      <c r="HY379" s="123"/>
      <c r="HZ379" s="123"/>
      <c r="IA379" s="123"/>
      <c r="IB379" s="123"/>
      <c r="IC379" s="123"/>
      <c r="ID379" s="123"/>
      <c r="IE379" s="123"/>
      <c r="IF379" s="123"/>
      <c r="IG379" s="123"/>
      <c r="IH379" s="123"/>
      <c r="II379" s="123"/>
      <c r="IJ379" s="123"/>
      <c r="IK379" s="123"/>
      <c r="IL379" s="123"/>
      <c r="IM379" s="123"/>
      <c r="IN379" s="123"/>
      <c r="IO379" s="123"/>
      <c r="IP379" s="123"/>
      <c r="IQ379" s="123"/>
      <c r="IR379" s="123"/>
      <c r="IS379" s="123"/>
      <c r="IT379" s="123"/>
      <c r="IU379" s="123"/>
      <c r="IV379" s="123"/>
      <c r="IW379" s="123"/>
      <c r="IX379" s="123"/>
      <c r="IY379" s="123"/>
      <c r="IZ379" s="123"/>
      <c r="JA379" s="123"/>
      <c r="JB379" s="123"/>
      <c r="JC379" s="123"/>
      <c r="JD379" s="123"/>
      <c r="JE379" s="123"/>
      <c r="JF379" s="123"/>
      <c r="JG379" s="123"/>
      <c r="JH379" s="123"/>
      <c r="JI379" s="123"/>
      <c r="JJ379" s="123"/>
      <c r="JK379" s="123"/>
      <c r="JL379" s="123"/>
      <c r="JM379" s="123"/>
      <c r="JN379" s="123"/>
      <c r="JO379" s="123"/>
      <c r="JP379" s="123"/>
      <c r="JQ379" s="123"/>
      <c r="JR379" s="123"/>
      <c r="JS379" s="123"/>
      <c r="JT379" s="123"/>
      <c r="JU379" s="123"/>
      <c r="JV379" s="123"/>
      <c r="JW379" s="123"/>
      <c r="JX379" s="123"/>
      <c r="JY379" s="123"/>
      <c r="JZ379" s="123"/>
      <c r="KA379" s="123"/>
      <c r="KB379" s="123"/>
      <c r="KC379" s="123"/>
      <c r="KD379" s="123"/>
      <c r="KE379" s="123"/>
      <c r="KF379" s="123"/>
      <c r="KG379" s="123"/>
      <c r="KH379" s="123"/>
      <c r="KI379" s="123"/>
      <c r="KJ379" s="123"/>
      <c r="KK379" s="123"/>
      <c r="KL379" s="123"/>
      <c r="KM379" s="123"/>
      <c r="KN379" s="123"/>
      <c r="KO379" s="123"/>
      <c r="KP379" s="123"/>
      <c r="KQ379" s="123"/>
      <c r="KR379" s="123"/>
      <c r="KS379" s="123"/>
      <c r="KT379" s="123"/>
      <c r="KU379" s="123"/>
      <c r="KV379" s="123"/>
      <c r="KW379" s="123"/>
      <c r="KX379" s="123"/>
      <c r="KY379" s="123"/>
      <c r="KZ379" s="123"/>
      <c r="LA379" s="123"/>
      <c r="LB379" s="123"/>
      <c r="LC379" s="123"/>
      <c r="LD379" s="123"/>
      <c r="LE379" s="123"/>
      <c r="LF379" s="123"/>
      <c r="LG379" s="123"/>
      <c r="LH379" s="123"/>
      <c r="LI379" s="123"/>
      <c r="LJ379" s="123"/>
      <c r="LK379" s="123"/>
      <c r="LL379" s="123"/>
      <c r="LM379" s="123"/>
      <c r="LN379" s="123"/>
      <c r="LO379" s="123"/>
      <c r="LP379" s="123"/>
      <c r="LQ379" s="123"/>
      <c r="LR379" s="123"/>
      <c r="LS379" s="123"/>
      <c r="LT379" s="123"/>
      <c r="LU379" s="123"/>
      <c r="LV379" s="123"/>
      <c r="LW379" s="123"/>
      <c r="LX379" s="123"/>
      <c r="LY379" s="123"/>
      <c r="LZ379" s="123"/>
      <c r="MA379" s="123"/>
      <c r="MB379" s="123"/>
      <c r="MC379" s="123"/>
      <c r="MD379" s="123"/>
      <c r="ME379" s="123"/>
      <c r="MF379" s="123"/>
      <c r="MG379" s="123"/>
      <c r="MH379" s="123"/>
      <c r="MI379" s="123"/>
      <c r="MJ379" s="123"/>
      <c r="MK379" s="123"/>
      <c r="ML379" s="123"/>
      <c r="MM379" s="123"/>
      <c r="MN379" s="123"/>
      <c r="MO379" s="123"/>
      <c r="MP379" s="123"/>
      <c r="MQ379" s="123"/>
      <c r="MR379" s="123"/>
      <c r="MS379" s="123"/>
      <c r="MT379" s="123"/>
      <c r="MU379" s="123"/>
      <c r="MV379" s="123"/>
      <c r="MW379" s="123"/>
      <c r="MX379" s="123"/>
      <c r="MY379" s="123"/>
      <c r="MZ379" s="123"/>
      <c r="NA379" s="123"/>
      <c r="NB379" s="123"/>
      <c r="NC379" s="123"/>
      <c r="ND379" s="123"/>
      <c r="NE379" s="123"/>
      <c r="NF379" s="123"/>
      <c r="NG379" s="123"/>
      <c r="NH379" s="123"/>
      <c r="NI379" s="123"/>
      <c r="NJ379" s="123"/>
      <c r="NK379" s="123"/>
      <c r="NL379" s="123"/>
      <c r="NM379" s="123"/>
      <c r="NN379" s="123"/>
      <c r="NO379" s="123"/>
      <c r="NP379" s="123"/>
      <c r="NQ379" s="123"/>
      <c r="NR379" s="123"/>
      <c r="NS379" s="123"/>
      <c r="NT379" s="123"/>
      <c r="NU379" s="123"/>
      <c r="NV379" s="123"/>
      <c r="NW379" s="123"/>
      <c r="NX379" s="123"/>
      <c r="NY379" s="123"/>
      <c r="NZ379" s="123"/>
      <c r="OA379" s="123"/>
      <c r="OB379" s="123"/>
      <c r="OC379" s="123"/>
      <c r="OD379" s="123"/>
      <c r="OE379" s="123"/>
      <c r="OF379" s="123"/>
      <c r="OG379" s="123"/>
      <c r="OH379" s="123"/>
      <c r="OI379" s="123"/>
      <c r="OJ379" s="123"/>
      <c r="OK379" s="123"/>
      <c r="OL379" s="123"/>
      <c r="OM379" s="123"/>
      <c r="ON379" s="123"/>
      <c r="OO379" s="123"/>
      <c r="OP379" s="123"/>
      <c r="OQ379" s="123"/>
      <c r="OR379" s="123"/>
      <c r="OS379" s="123"/>
      <c r="OT379" s="123"/>
      <c r="OU379" s="123"/>
      <c r="OV379" s="123"/>
      <c r="OW379" s="123"/>
      <c r="OX379" s="123"/>
      <c r="OY379" s="123"/>
      <c r="OZ379" s="123"/>
      <c r="PA379" s="123"/>
      <c r="PB379" s="123"/>
      <c r="PC379" s="123"/>
      <c r="PD379" s="123"/>
      <c r="PE379" s="123"/>
      <c r="PF379" s="123"/>
      <c r="PG379" s="123"/>
      <c r="PH379" s="123"/>
      <c r="PI379" s="123"/>
      <c r="PJ379" s="123"/>
      <c r="PK379" s="123"/>
      <c r="PL379" s="123"/>
      <c r="PM379" s="123"/>
      <c r="PN379" s="123"/>
      <c r="PO379" s="123"/>
      <c r="PP379" s="123"/>
      <c r="PQ379" s="123"/>
      <c r="PR379" s="123"/>
      <c r="PS379" s="123"/>
      <c r="PT379" s="123"/>
      <c r="PU379" s="123"/>
      <c r="PV379" s="123"/>
      <c r="PW379" s="123"/>
      <c r="PX379" s="123"/>
      <c r="PY379" s="123"/>
      <c r="PZ379" s="123"/>
      <c r="QA379" s="123"/>
      <c r="QB379" s="123"/>
      <c r="QC379" s="123"/>
      <c r="QD379" s="123"/>
      <c r="QE379" s="123"/>
      <c r="QF379" s="123"/>
      <c r="QG379" s="123"/>
      <c r="QH379" s="123"/>
      <c r="QI379" s="123"/>
      <c r="QJ379" s="123"/>
      <c r="QK379" s="123"/>
      <c r="QL379" s="123"/>
      <c r="QM379" s="123"/>
      <c r="QN379" s="123"/>
      <c r="QO379" s="123"/>
      <c r="QP379" s="123"/>
      <c r="QQ379" s="123"/>
      <c r="QR379" s="123"/>
      <c r="QS379" s="123"/>
      <c r="QT379" s="123"/>
      <c r="QU379" s="123"/>
      <c r="QV379" s="123"/>
      <c r="QW379" s="123"/>
      <c r="QX379" s="123"/>
      <c r="QY379" s="123"/>
      <c r="QZ379" s="123"/>
      <c r="RA379" s="123"/>
      <c r="RB379" s="123"/>
      <c r="RC379" s="123"/>
      <c r="RD379" s="123"/>
      <c r="RE379" s="123"/>
      <c r="RF379" s="123"/>
      <c r="RG379" s="123"/>
      <c r="RH379" s="123"/>
      <c r="RI379" s="123"/>
      <c r="RJ379" s="123"/>
      <c r="RK379" s="123"/>
      <c r="RL379" s="123"/>
      <c r="RM379" s="123"/>
      <c r="RN379" s="123"/>
      <c r="RO379" s="123"/>
      <c r="RP379" s="123"/>
      <c r="RQ379" s="123"/>
      <c r="RR379" s="123"/>
      <c r="RS379" s="123"/>
      <c r="RT379" s="123"/>
      <c r="RU379" s="123"/>
      <c r="RV379" s="123"/>
      <c r="RW379" s="123"/>
      <c r="RX379" s="123"/>
      <c r="RY379" s="123"/>
      <c r="RZ379" s="123"/>
      <c r="SA379" s="123"/>
      <c r="SB379" s="123"/>
      <c r="SC379" s="123"/>
      <c r="SD379" s="123"/>
      <c r="SE379" s="123"/>
      <c r="SF379" s="123"/>
      <c r="SG379" s="123"/>
      <c r="SH379" s="123"/>
      <c r="SI379" s="123"/>
      <c r="SJ379" s="123"/>
      <c r="SK379" s="123"/>
      <c r="SL379" s="123"/>
      <c r="SM379" s="123"/>
      <c r="SN379" s="123"/>
      <c r="SO379" s="123"/>
      <c r="SP379" s="123"/>
      <c r="SQ379" s="123"/>
      <c r="SR379" s="123"/>
      <c r="SS379" s="123"/>
      <c r="ST379" s="123"/>
      <c r="SU379" s="123"/>
      <c r="SV379" s="123"/>
      <c r="SW379" s="123"/>
      <c r="SX379" s="123"/>
      <c r="SY379" s="123"/>
      <c r="SZ379" s="123"/>
      <c r="TA379" s="123"/>
      <c r="TB379" s="123"/>
      <c r="TC379" s="123"/>
      <c r="TD379" s="123"/>
      <c r="TE379" s="123"/>
      <c r="TF379" s="123"/>
      <c r="TG379" s="123"/>
      <c r="TH379" s="123"/>
      <c r="TI379" s="123"/>
      <c r="TJ379" s="123"/>
      <c r="TK379" s="123"/>
      <c r="TL379" s="123"/>
      <c r="TM379" s="123"/>
      <c r="TN379" s="123"/>
      <c r="TO379" s="123"/>
      <c r="TP379" s="123"/>
      <c r="TQ379" s="123"/>
      <c r="TR379" s="123"/>
      <c r="TS379" s="123"/>
      <c r="TT379" s="123"/>
      <c r="TU379" s="123"/>
      <c r="TV379" s="123"/>
      <c r="TW379" s="123"/>
      <c r="TX379" s="123"/>
      <c r="TY379" s="123"/>
      <c r="TZ379" s="123"/>
      <c r="UA379" s="123"/>
      <c r="UB379" s="123"/>
      <c r="UC379" s="123"/>
      <c r="UD379" s="123"/>
      <c r="UE379" s="123"/>
      <c r="UF379" s="123"/>
      <c r="UG379" s="123"/>
      <c r="UH379" s="123"/>
      <c r="UI379" s="123"/>
      <c r="UJ379" s="123"/>
      <c r="UK379" s="123"/>
      <c r="UL379" s="123"/>
      <c r="UM379" s="123"/>
      <c r="UN379" s="123"/>
      <c r="UO379" s="123"/>
      <c r="UP379" s="123"/>
      <c r="UQ379" s="123"/>
      <c r="UR379" s="123"/>
      <c r="US379" s="123"/>
      <c r="UT379" s="123"/>
      <c r="UU379" s="123"/>
      <c r="UV379" s="123"/>
      <c r="UW379" s="123"/>
      <c r="UX379" s="123"/>
      <c r="UY379" s="123"/>
      <c r="UZ379" s="123"/>
      <c r="VA379" s="123"/>
      <c r="VB379" s="123"/>
      <c r="VC379" s="123"/>
      <c r="VD379" s="123"/>
      <c r="VE379" s="123"/>
      <c r="VF379" s="123"/>
      <c r="VG379" s="123"/>
      <c r="VH379" s="123"/>
      <c r="VI379" s="123"/>
      <c r="VJ379" s="123"/>
      <c r="VK379" s="123"/>
      <c r="VL379" s="123"/>
      <c r="VM379" s="123"/>
      <c r="VN379" s="123"/>
      <c r="VO379" s="123"/>
      <c r="VP379" s="123"/>
      <c r="VQ379" s="123"/>
      <c r="VR379" s="123"/>
      <c r="VS379" s="123"/>
      <c r="VT379" s="123"/>
      <c r="VU379" s="123"/>
      <c r="VV379" s="123"/>
      <c r="VW379" s="123"/>
      <c r="VX379" s="123"/>
      <c r="VY379" s="123"/>
      <c r="VZ379" s="123"/>
      <c r="WA379" s="123"/>
      <c r="WB379" s="123"/>
      <c r="WC379" s="123"/>
      <c r="WD379" s="123"/>
      <c r="WE379" s="123"/>
      <c r="WF379" s="123"/>
      <c r="WG379" s="123"/>
      <c r="WH379" s="123"/>
      <c r="WI379" s="123"/>
      <c r="WJ379" s="123"/>
      <c r="WK379" s="123"/>
      <c r="WL379" s="123"/>
      <c r="WM379" s="123"/>
      <c r="WN379" s="123"/>
      <c r="WO379" s="123"/>
      <c r="WP379" s="123"/>
      <c r="WQ379" s="123"/>
      <c r="WR379" s="123"/>
      <c r="WS379" s="123"/>
      <c r="WT379" s="123"/>
      <c r="WU379" s="123"/>
      <c r="WV379" s="123"/>
      <c r="WW379" s="123"/>
      <c r="WX379" s="123"/>
      <c r="WY379" s="123"/>
      <c r="WZ379" s="123"/>
      <c r="XA379" s="123"/>
      <c r="XB379" s="123"/>
      <c r="XC379" s="123"/>
      <c r="XD379" s="123"/>
      <c r="XE379" s="123"/>
      <c r="XF379" s="123"/>
      <c r="XG379" s="123"/>
      <c r="XH379" s="123"/>
      <c r="XI379" s="123"/>
      <c r="XJ379" s="123"/>
      <c r="XK379" s="123"/>
      <c r="XL379" s="123"/>
      <c r="XM379" s="123"/>
      <c r="XN379" s="123"/>
      <c r="XO379" s="123"/>
      <c r="XP379" s="123"/>
      <c r="XQ379" s="123"/>
      <c r="XR379" s="123"/>
      <c r="XS379" s="123"/>
      <c r="XT379" s="123"/>
      <c r="XU379" s="123"/>
      <c r="XV379" s="123"/>
      <c r="XW379" s="123"/>
      <c r="XX379" s="123"/>
      <c r="XY379" s="123"/>
      <c r="XZ379" s="123"/>
      <c r="YA379" s="123"/>
      <c r="YB379" s="123"/>
      <c r="YC379" s="123"/>
      <c r="YD379" s="123"/>
      <c r="YE379" s="123"/>
      <c r="YF379" s="123"/>
      <c r="YG379" s="123"/>
      <c r="YH379" s="123"/>
      <c r="YI379" s="123"/>
      <c r="YJ379" s="123"/>
      <c r="YK379" s="123"/>
      <c r="YL379" s="123"/>
      <c r="YM379" s="123"/>
      <c r="YN379" s="123"/>
      <c r="YO379" s="123"/>
      <c r="YP379" s="123"/>
      <c r="YQ379" s="123"/>
      <c r="YR379" s="123"/>
      <c r="YS379" s="123"/>
      <c r="YT379" s="123"/>
      <c r="YU379" s="123"/>
      <c r="YV379" s="123"/>
      <c r="YW379" s="123"/>
      <c r="YX379" s="123"/>
      <c r="YY379" s="123"/>
      <c r="YZ379" s="123"/>
      <c r="ZA379" s="123"/>
      <c r="ZB379" s="123"/>
      <c r="ZC379" s="123"/>
      <c r="ZD379" s="123"/>
      <c r="ZE379" s="123"/>
      <c r="ZF379" s="123"/>
      <c r="ZG379" s="123"/>
      <c r="ZH379" s="123"/>
      <c r="ZI379" s="123"/>
      <c r="ZJ379" s="123"/>
      <c r="ZK379" s="123"/>
      <c r="ZL379" s="123"/>
      <c r="ZM379" s="123"/>
      <c r="ZN379" s="123"/>
      <c r="ZO379" s="123"/>
      <c r="ZP379" s="123"/>
      <c r="ZQ379" s="123"/>
      <c r="ZR379" s="123"/>
      <c r="ZS379" s="123"/>
      <c r="ZT379" s="123"/>
      <c r="ZU379" s="123"/>
      <c r="ZV379" s="123"/>
      <c r="ZW379" s="123"/>
      <c r="ZX379" s="123"/>
      <c r="ZY379" s="123"/>
      <c r="ZZ379" s="123"/>
      <c r="AAA379" s="123"/>
      <c r="AAB379" s="123"/>
      <c r="AAC379" s="123"/>
      <c r="AAD379" s="123"/>
      <c r="AAE379" s="123"/>
      <c r="AAF379" s="123"/>
      <c r="AAG379" s="123"/>
      <c r="AAH379" s="123"/>
      <c r="AAI379" s="123"/>
      <c r="AAJ379" s="123"/>
      <c r="AAK379" s="123"/>
      <c r="AAL379" s="123"/>
      <c r="AAM379" s="123"/>
      <c r="AAN379" s="123"/>
      <c r="AAO379" s="123"/>
      <c r="AAP379" s="123"/>
      <c r="AAQ379" s="123"/>
      <c r="AAR379" s="123"/>
      <c r="AAS379" s="123"/>
      <c r="AAT379" s="123"/>
      <c r="AAU379" s="123"/>
      <c r="AAV379" s="123"/>
      <c r="AAW379" s="123"/>
      <c r="AAX379" s="123"/>
      <c r="AAY379" s="123"/>
      <c r="AAZ379" s="123"/>
      <c r="ABA379" s="123"/>
      <c r="ABB379" s="123"/>
      <c r="ABC379" s="123"/>
      <c r="ABD379" s="123"/>
      <c r="ABE379" s="123"/>
      <c r="ABF379" s="123"/>
      <c r="ABG379" s="123"/>
      <c r="ABH379" s="123"/>
      <c r="ABI379" s="123"/>
      <c r="ABJ379" s="123"/>
      <c r="ABK379" s="123"/>
      <c r="ABL379" s="123"/>
      <c r="ABM379" s="123"/>
      <c r="ABN379" s="123"/>
      <c r="ABO379" s="123"/>
      <c r="ABP379" s="123"/>
      <c r="ABQ379" s="123"/>
      <c r="ABR379" s="123"/>
      <c r="ABS379" s="123"/>
      <c r="ABT379" s="123"/>
      <c r="ABU379" s="123"/>
      <c r="ABV379" s="123"/>
      <c r="ABW379" s="123"/>
      <c r="ABX379" s="123"/>
      <c r="ABY379" s="123"/>
      <c r="ABZ379" s="123"/>
      <c r="ACA379" s="123"/>
      <c r="ACB379" s="123"/>
      <c r="ACC379" s="123"/>
      <c r="ACD379" s="123"/>
      <c r="ACE379" s="123"/>
      <c r="ACF379" s="123"/>
      <c r="ACG379" s="123"/>
      <c r="ACH379" s="123"/>
      <c r="ACI379" s="123"/>
      <c r="ACJ379" s="123"/>
      <c r="ACK379" s="123"/>
      <c r="ACL379" s="123"/>
      <c r="ACM379" s="123"/>
      <c r="ACN379" s="123"/>
      <c r="ACO379" s="123"/>
      <c r="ACP379" s="123"/>
      <c r="ACQ379" s="123"/>
      <c r="ACR379" s="123"/>
      <c r="ACS379" s="123"/>
      <c r="ACT379" s="123"/>
      <c r="ACU379" s="123"/>
      <c r="ACV379" s="123"/>
      <c r="ACW379" s="123"/>
      <c r="ACX379" s="123"/>
      <c r="ACY379" s="123"/>
      <c r="ACZ379" s="123"/>
      <c r="ADA379" s="123"/>
    </row>
    <row r="380" spans="1:781" s="12" customFormat="1" ht="24" x14ac:dyDescent="0.3">
      <c r="A380" s="64">
        <v>3</v>
      </c>
      <c r="B380" s="44" t="s">
        <v>1047</v>
      </c>
      <c r="C380" s="45" t="s">
        <v>243</v>
      </c>
      <c r="D380" s="46"/>
      <c r="E380" s="46"/>
      <c r="F380" s="46"/>
      <c r="G380" s="97"/>
      <c r="H380" s="46">
        <v>1</v>
      </c>
      <c r="I380" s="46" t="s">
        <v>41</v>
      </c>
      <c r="J380" s="46" t="s">
        <v>243</v>
      </c>
      <c r="K380" s="48">
        <v>1962</v>
      </c>
      <c r="L380" s="49">
        <v>22808</v>
      </c>
      <c r="M380" s="50">
        <v>100</v>
      </c>
      <c r="N380" s="51">
        <v>40</v>
      </c>
      <c r="O380" s="51"/>
      <c r="P380" s="52" t="s">
        <v>601</v>
      </c>
      <c r="Q380" s="53" t="s">
        <v>1048</v>
      </c>
      <c r="R380" s="54"/>
      <c r="S380" s="55" t="str">
        <f t="shared" si="80"/>
        <v>U</v>
      </c>
      <c r="T380" s="56"/>
      <c r="U380" s="56"/>
      <c r="V380" s="56"/>
      <c r="W380" s="56"/>
      <c r="X380" s="56"/>
      <c r="Y380" s="56"/>
      <c r="Z380" s="56"/>
      <c r="AB380" s="57">
        <f>M380/1896653</f>
        <v>5.2724457241256046E-5</v>
      </c>
      <c r="AC380" s="57">
        <f>N380/39</f>
        <v>1.0256410256410255</v>
      </c>
      <c r="AD380" s="57">
        <f>O380/14</f>
        <v>0</v>
      </c>
      <c r="AE380" s="57">
        <f>SUM(AB380:AD380)</f>
        <v>1.0256937500982668</v>
      </c>
      <c r="AF380" s="58"/>
      <c r="AG380" s="58">
        <f t="shared" si="86"/>
        <v>0</v>
      </c>
      <c r="AH380" s="58">
        <f t="shared" si="87"/>
        <v>0</v>
      </c>
      <c r="AI380" s="58">
        <f t="shared" si="88"/>
        <v>1.0256937500982668</v>
      </c>
    </row>
    <row r="381" spans="1:781" s="99" customFormat="1" ht="62.4" customHeight="1" x14ac:dyDescent="0.3">
      <c r="A381" s="59">
        <v>1</v>
      </c>
      <c r="B381" s="44" t="s">
        <v>1049</v>
      </c>
      <c r="C381" s="45" t="s">
        <v>771</v>
      </c>
      <c r="D381" s="46"/>
      <c r="E381" s="46"/>
      <c r="F381" s="46"/>
      <c r="G381" s="97"/>
      <c r="H381" s="46">
        <v>1</v>
      </c>
      <c r="I381" s="46" t="s">
        <v>41</v>
      </c>
      <c r="J381" s="46" t="s">
        <v>243</v>
      </c>
      <c r="K381" s="48">
        <v>1962</v>
      </c>
      <c r="L381" s="109">
        <v>1962</v>
      </c>
      <c r="M381" s="50">
        <v>11356230</v>
      </c>
      <c r="N381" s="51"/>
      <c r="O381" s="51"/>
      <c r="P381" s="52" t="s">
        <v>1050</v>
      </c>
      <c r="Q381" s="53" t="s">
        <v>1051</v>
      </c>
      <c r="R381" s="54" t="s">
        <v>432</v>
      </c>
      <c r="S381" s="55" t="str">
        <f t="shared" si="80"/>
        <v>Gypsum</v>
      </c>
      <c r="T381" s="56"/>
      <c r="U381" s="56"/>
      <c r="V381" s="56"/>
      <c r="W381" s="56"/>
      <c r="X381" s="56"/>
      <c r="Y381" s="56"/>
      <c r="Z381" s="56"/>
      <c r="AA381" s="12"/>
      <c r="AB381" s="57">
        <f t="shared" si="82"/>
        <v>5.9875106305686909</v>
      </c>
      <c r="AC381" s="57">
        <f t="shared" si="83"/>
        <v>0</v>
      </c>
      <c r="AD381" s="57">
        <f t="shared" si="84"/>
        <v>0</v>
      </c>
      <c r="AE381" s="57">
        <f t="shared" si="85"/>
        <v>5.9875106305686909</v>
      </c>
      <c r="AF381" s="58"/>
      <c r="AG381" s="58">
        <f t="shared" si="86"/>
        <v>5.9875106305686909</v>
      </c>
      <c r="AH381" s="58">
        <f t="shared" si="87"/>
        <v>0</v>
      </c>
      <c r="AI381" s="58">
        <f t="shared" si="88"/>
        <v>0</v>
      </c>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c r="CV381" s="12"/>
      <c r="CW381" s="12"/>
      <c r="CX381" s="12"/>
      <c r="CY381" s="12"/>
      <c r="CZ381" s="12"/>
      <c r="DA381" s="12"/>
      <c r="DB381" s="12"/>
      <c r="DC381" s="12"/>
      <c r="DD381" s="12"/>
      <c r="DE381" s="12"/>
      <c r="DF381" s="12"/>
      <c r="DG381" s="12"/>
      <c r="DH381" s="12"/>
      <c r="DI381" s="12"/>
      <c r="DJ381" s="12"/>
      <c r="DK381" s="12"/>
      <c r="DL381" s="12"/>
      <c r="DM381" s="12"/>
      <c r="DN381" s="12"/>
      <c r="DO381" s="12"/>
      <c r="DP381" s="12"/>
      <c r="DQ381" s="12"/>
      <c r="DR381" s="12"/>
      <c r="DS381" s="12"/>
      <c r="DT381" s="12"/>
      <c r="DU381" s="12"/>
      <c r="DV381" s="12"/>
      <c r="DW381" s="12"/>
      <c r="DX381" s="12"/>
      <c r="DY381" s="12"/>
      <c r="DZ381" s="12"/>
      <c r="EA381" s="12"/>
      <c r="EB381" s="12"/>
      <c r="EC381" s="12"/>
      <c r="ED381" s="12"/>
      <c r="EE381" s="12"/>
      <c r="EF381" s="12"/>
      <c r="EG381" s="12"/>
      <c r="EH381" s="12"/>
      <c r="EI381" s="12"/>
      <c r="EJ381" s="12"/>
      <c r="EK381" s="12"/>
      <c r="EL381" s="12"/>
      <c r="EM381" s="12"/>
      <c r="EN381" s="12"/>
      <c r="EO381" s="12"/>
      <c r="EP381" s="12"/>
      <c r="EQ381" s="12"/>
      <c r="ER381" s="12"/>
      <c r="ES381" s="12"/>
      <c r="ET381" s="12"/>
      <c r="EU381" s="12"/>
      <c r="EV381" s="12"/>
      <c r="EW381" s="12"/>
      <c r="EX381" s="12"/>
      <c r="EY381" s="12"/>
      <c r="EZ381" s="12"/>
      <c r="FA381" s="12"/>
      <c r="FB381" s="12"/>
      <c r="FC381" s="12"/>
      <c r="FD381" s="12"/>
      <c r="FE381" s="12"/>
      <c r="FF381" s="12"/>
      <c r="FG381" s="12"/>
      <c r="FH381" s="12"/>
      <c r="FI381" s="12"/>
      <c r="FJ381" s="12"/>
      <c r="FK381" s="12"/>
      <c r="FL381" s="12"/>
      <c r="FM381" s="12"/>
      <c r="FN381" s="12"/>
      <c r="FO381" s="12"/>
      <c r="FP381" s="12"/>
      <c r="FQ381" s="12"/>
      <c r="FR381" s="12"/>
      <c r="FS381" s="12"/>
      <c r="FT381" s="12"/>
      <c r="FU381" s="12"/>
      <c r="FV381" s="12"/>
      <c r="FW381" s="12"/>
      <c r="FX381" s="12"/>
      <c r="FY381" s="12"/>
      <c r="FZ381" s="12"/>
      <c r="GA381" s="12"/>
      <c r="GB381" s="12"/>
      <c r="GC381" s="12"/>
      <c r="GD381" s="12"/>
      <c r="GE381" s="12"/>
      <c r="GF381" s="12"/>
      <c r="GG381" s="12"/>
      <c r="GH381" s="12"/>
      <c r="GI381" s="12"/>
      <c r="GJ381" s="12"/>
      <c r="GK381" s="12"/>
      <c r="GL381" s="12"/>
      <c r="GM381" s="12"/>
      <c r="GN381" s="12"/>
      <c r="GO381" s="12"/>
      <c r="GP381" s="12"/>
      <c r="GQ381" s="12"/>
      <c r="GR381" s="12"/>
      <c r="GS381" s="12"/>
      <c r="GT381" s="12"/>
      <c r="GU381" s="12"/>
      <c r="GV381" s="12"/>
      <c r="GW381" s="12"/>
      <c r="GX381" s="12"/>
      <c r="GY381" s="12"/>
      <c r="GZ381" s="12"/>
      <c r="HA381" s="12"/>
      <c r="HB381" s="12"/>
      <c r="HC381" s="12"/>
      <c r="HD381" s="12"/>
      <c r="HE381" s="12"/>
      <c r="HF381" s="12"/>
      <c r="HG381" s="12"/>
      <c r="HH381" s="12"/>
      <c r="HI381" s="12"/>
      <c r="HJ381" s="12"/>
      <c r="HK381" s="12"/>
      <c r="HL381" s="12"/>
      <c r="HM381" s="12"/>
      <c r="HN381" s="12"/>
      <c r="HO381" s="12"/>
      <c r="HP381" s="12"/>
      <c r="HQ381" s="12"/>
      <c r="HR381" s="12"/>
      <c r="HS381" s="12"/>
      <c r="HT381" s="12"/>
      <c r="HU381" s="12"/>
      <c r="HV381" s="12"/>
      <c r="HW381" s="12"/>
      <c r="HX381" s="12"/>
      <c r="HY381" s="12"/>
      <c r="HZ381" s="12"/>
      <c r="IA381" s="12"/>
      <c r="IB381" s="12"/>
      <c r="IC381" s="12"/>
      <c r="ID381" s="12"/>
      <c r="IE381" s="12"/>
      <c r="IF381" s="12"/>
      <c r="IG381" s="12"/>
      <c r="IH381" s="12"/>
      <c r="II381" s="12"/>
      <c r="IJ381" s="12"/>
      <c r="IK381" s="12"/>
      <c r="IL381" s="12"/>
      <c r="IM381" s="12"/>
      <c r="IN381" s="12"/>
      <c r="IO381" s="12"/>
      <c r="IP381" s="12"/>
      <c r="IQ381" s="12"/>
      <c r="IR381" s="12"/>
      <c r="IS381" s="12"/>
      <c r="IT381" s="12"/>
      <c r="IU381" s="12"/>
      <c r="IV381" s="12"/>
      <c r="IW381" s="12"/>
      <c r="IX381" s="12"/>
      <c r="IY381" s="12"/>
      <c r="IZ381" s="12"/>
      <c r="JA381" s="12"/>
      <c r="JB381" s="12"/>
      <c r="JC381" s="12"/>
      <c r="JD381" s="12"/>
      <c r="JE381" s="12"/>
      <c r="JF381" s="12"/>
      <c r="JG381" s="12"/>
      <c r="JH381" s="12"/>
      <c r="JI381" s="12"/>
      <c r="JJ381" s="12"/>
      <c r="JK381" s="12"/>
      <c r="JL381" s="12"/>
      <c r="JM381" s="12"/>
      <c r="JN381" s="12"/>
      <c r="JO381" s="12"/>
      <c r="JP381" s="12"/>
      <c r="JQ381" s="12"/>
      <c r="JR381" s="12"/>
      <c r="JS381" s="12"/>
      <c r="JT381" s="12"/>
      <c r="JU381" s="12"/>
      <c r="JV381" s="12"/>
      <c r="JW381" s="12"/>
      <c r="JX381" s="12"/>
      <c r="JY381" s="12"/>
      <c r="JZ381" s="12"/>
      <c r="KA381" s="12"/>
      <c r="KB381" s="12"/>
      <c r="KC381" s="12"/>
      <c r="KD381" s="12"/>
      <c r="KE381" s="12"/>
      <c r="KF381" s="12"/>
      <c r="KG381" s="12"/>
      <c r="KH381" s="12"/>
      <c r="KI381" s="12"/>
      <c r="KJ381" s="12"/>
      <c r="KK381" s="12"/>
      <c r="KL381" s="12"/>
      <c r="KM381" s="12"/>
      <c r="KN381" s="12"/>
      <c r="KO381" s="12"/>
      <c r="KP381" s="12"/>
      <c r="KQ381" s="12"/>
      <c r="KR381" s="12"/>
      <c r="KS381" s="12"/>
      <c r="KT381" s="12"/>
      <c r="KU381" s="12"/>
      <c r="KV381" s="12"/>
      <c r="KW381" s="12"/>
      <c r="KX381" s="12"/>
      <c r="KY381" s="12"/>
      <c r="KZ381" s="12"/>
      <c r="LA381" s="12"/>
      <c r="LB381" s="12"/>
      <c r="LC381" s="12"/>
      <c r="LD381" s="12"/>
      <c r="LE381" s="12"/>
      <c r="LF381" s="12"/>
      <c r="LG381" s="12"/>
      <c r="LH381" s="12"/>
      <c r="LI381" s="12"/>
      <c r="LJ381" s="12"/>
      <c r="LK381" s="12"/>
      <c r="LL381" s="12"/>
      <c r="LM381" s="12"/>
      <c r="LN381" s="12"/>
      <c r="LO381" s="12"/>
      <c r="LP381" s="12"/>
      <c r="LQ381" s="12"/>
      <c r="LR381" s="12"/>
      <c r="LS381" s="12"/>
      <c r="LT381" s="12"/>
      <c r="LU381" s="12"/>
      <c r="LV381" s="12"/>
      <c r="LW381" s="12"/>
      <c r="LX381" s="12"/>
      <c r="LY381" s="12"/>
      <c r="LZ381" s="12"/>
      <c r="MA381" s="12"/>
      <c r="MB381" s="12"/>
      <c r="MC381" s="12"/>
      <c r="MD381" s="12"/>
      <c r="ME381" s="12"/>
      <c r="MF381" s="12"/>
      <c r="MG381" s="12"/>
      <c r="MH381" s="12"/>
      <c r="MI381" s="12"/>
      <c r="MJ381" s="12"/>
      <c r="MK381" s="12"/>
      <c r="ML381" s="12"/>
      <c r="MM381" s="12"/>
      <c r="MN381" s="12"/>
      <c r="MO381" s="12"/>
      <c r="MP381" s="12"/>
      <c r="MQ381" s="12"/>
      <c r="MR381" s="12"/>
      <c r="MS381" s="12"/>
      <c r="MT381" s="12"/>
      <c r="MU381" s="12"/>
      <c r="MV381" s="12"/>
      <c r="MW381" s="12"/>
      <c r="MX381" s="12"/>
      <c r="MY381" s="12"/>
      <c r="MZ381" s="12"/>
      <c r="NA381" s="12"/>
      <c r="NB381" s="12"/>
      <c r="NC381" s="12"/>
      <c r="ND381" s="12"/>
      <c r="NE381" s="12"/>
      <c r="NF381" s="12"/>
      <c r="NG381" s="12"/>
      <c r="NH381" s="12"/>
      <c r="NI381" s="12"/>
      <c r="NJ381" s="12"/>
      <c r="NK381" s="12"/>
      <c r="NL381" s="12"/>
      <c r="NM381" s="12"/>
      <c r="NN381" s="12"/>
      <c r="NO381" s="12"/>
      <c r="NP381" s="12"/>
      <c r="NQ381" s="12"/>
      <c r="NR381" s="12"/>
      <c r="NS381" s="12"/>
      <c r="NT381" s="12"/>
      <c r="NU381" s="12"/>
      <c r="NV381" s="12"/>
      <c r="NW381" s="12"/>
      <c r="NX381" s="12"/>
      <c r="NY381" s="12"/>
      <c r="NZ381" s="12"/>
      <c r="OA381" s="12"/>
      <c r="OB381" s="12"/>
      <c r="OC381" s="12"/>
      <c r="OD381" s="12"/>
      <c r="OE381" s="12"/>
      <c r="OF381" s="12"/>
      <c r="OG381" s="12"/>
      <c r="OH381" s="12"/>
      <c r="OI381" s="12"/>
      <c r="OJ381" s="12"/>
      <c r="OK381" s="12"/>
      <c r="OL381" s="12"/>
      <c r="OM381" s="12"/>
      <c r="ON381" s="12"/>
      <c r="OO381" s="12"/>
      <c r="OP381" s="12"/>
      <c r="OQ381" s="12"/>
      <c r="OR381" s="12"/>
      <c r="OS381" s="12"/>
      <c r="OT381" s="12"/>
      <c r="OU381" s="12"/>
      <c r="OV381" s="12"/>
      <c r="OW381" s="12"/>
      <c r="OX381" s="12"/>
      <c r="OY381" s="12"/>
      <c r="OZ381" s="12"/>
      <c r="PA381" s="12"/>
      <c r="PB381" s="12"/>
      <c r="PC381" s="12"/>
      <c r="PD381" s="12"/>
      <c r="PE381" s="12"/>
      <c r="PF381" s="12"/>
      <c r="PG381" s="12"/>
      <c r="PH381" s="12"/>
      <c r="PI381" s="12"/>
      <c r="PJ381" s="12"/>
      <c r="PK381" s="12"/>
      <c r="PL381" s="12"/>
      <c r="PM381" s="12"/>
      <c r="PN381" s="12"/>
      <c r="PO381" s="12"/>
      <c r="PP381" s="12"/>
      <c r="PQ381" s="12"/>
      <c r="PR381" s="12"/>
      <c r="PS381" s="12"/>
      <c r="PT381" s="12"/>
      <c r="PU381" s="12"/>
      <c r="PV381" s="12"/>
      <c r="PW381" s="12"/>
      <c r="PX381" s="12"/>
      <c r="PY381" s="12"/>
      <c r="PZ381" s="12"/>
      <c r="QA381" s="12"/>
      <c r="QB381" s="12"/>
      <c r="QC381" s="12"/>
      <c r="QD381" s="12"/>
      <c r="QE381" s="12"/>
      <c r="QF381" s="12"/>
      <c r="QG381" s="12"/>
      <c r="QH381" s="12"/>
      <c r="QI381" s="12"/>
      <c r="QJ381" s="12"/>
      <c r="QK381" s="12"/>
      <c r="QL381" s="12"/>
      <c r="QM381" s="12"/>
      <c r="QN381" s="12"/>
      <c r="QO381" s="12"/>
      <c r="QP381" s="12"/>
      <c r="QQ381" s="12"/>
      <c r="QR381" s="12"/>
      <c r="QS381" s="12"/>
      <c r="QT381" s="12"/>
      <c r="QU381" s="12"/>
      <c r="QV381" s="12"/>
      <c r="QW381" s="12"/>
      <c r="QX381" s="12"/>
      <c r="QY381" s="12"/>
      <c r="QZ381" s="12"/>
      <c r="RA381" s="12"/>
      <c r="RB381" s="12"/>
      <c r="RC381" s="12"/>
      <c r="RD381" s="12"/>
      <c r="RE381" s="12"/>
      <c r="RF381" s="12"/>
      <c r="RG381" s="12"/>
      <c r="RH381" s="12"/>
      <c r="RI381" s="12"/>
      <c r="RJ381" s="12"/>
      <c r="RK381" s="12"/>
      <c r="RL381" s="12"/>
      <c r="RM381" s="12"/>
      <c r="RN381" s="12"/>
      <c r="RO381" s="12"/>
      <c r="RP381" s="12"/>
      <c r="RQ381" s="12"/>
      <c r="RR381" s="12"/>
      <c r="RS381" s="12"/>
      <c r="RT381" s="12"/>
      <c r="RU381" s="12"/>
      <c r="RV381" s="12"/>
      <c r="RW381" s="12"/>
      <c r="RX381" s="12"/>
      <c r="RY381" s="12"/>
      <c r="RZ381" s="12"/>
      <c r="SA381" s="12"/>
      <c r="SB381" s="12"/>
      <c r="SC381" s="12"/>
      <c r="SD381" s="12"/>
      <c r="SE381" s="12"/>
      <c r="SF381" s="12"/>
      <c r="SG381" s="12"/>
      <c r="SH381" s="12"/>
      <c r="SI381" s="12"/>
      <c r="SJ381" s="12"/>
      <c r="SK381" s="12"/>
      <c r="SL381" s="12"/>
      <c r="SM381" s="12"/>
      <c r="SN381" s="12"/>
      <c r="SO381" s="12"/>
      <c r="SP381" s="12"/>
      <c r="SQ381" s="12"/>
      <c r="SR381" s="12"/>
      <c r="SS381" s="12"/>
      <c r="ST381" s="12"/>
      <c r="SU381" s="12"/>
      <c r="SV381" s="12"/>
      <c r="SW381" s="12"/>
      <c r="SX381" s="12"/>
      <c r="SY381" s="12"/>
      <c r="SZ381" s="12"/>
      <c r="TA381" s="12"/>
      <c r="TB381" s="12"/>
      <c r="TC381" s="12"/>
      <c r="TD381" s="12"/>
      <c r="TE381" s="12"/>
      <c r="TF381" s="12"/>
      <c r="TG381" s="12"/>
      <c r="TH381" s="12"/>
      <c r="TI381" s="12"/>
      <c r="TJ381" s="12"/>
      <c r="TK381" s="12"/>
      <c r="TL381" s="12"/>
      <c r="TM381" s="12"/>
      <c r="TN381" s="12"/>
      <c r="TO381" s="12"/>
      <c r="TP381" s="12"/>
      <c r="TQ381" s="12"/>
      <c r="TR381" s="12"/>
      <c r="TS381" s="12"/>
      <c r="TT381" s="12"/>
      <c r="TU381" s="12"/>
      <c r="TV381" s="12"/>
      <c r="TW381" s="12"/>
      <c r="TX381" s="12"/>
      <c r="TY381" s="12"/>
      <c r="TZ381" s="12"/>
      <c r="UA381" s="12"/>
      <c r="UB381" s="12"/>
      <c r="UC381" s="12"/>
      <c r="UD381" s="12"/>
      <c r="UE381" s="12"/>
      <c r="UF381" s="12"/>
      <c r="UG381" s="12"/>
      <c r="UH381" s="12"/>
      <c r="UI381" s="12"/>
      <c r="UJ381" s="12"/>
      <c r="UK381" s="12"/>
      <c r="UL381" s="12"/>
      <c r="UM381" s="12"/>
      <c r="UN381" s="12"/>
      <c r="UO381" s="12"/>
      <c r="UP381" s="12"/>
      <c r="UQ381" s="12"/>
      <c r="UR381" s="12"/>
      <c r="US381" s="12"/>
      <c r="UT381" s="12"/>
      <c r="UU381" s="12"/>
      <c r="UV381" s="12"/>
      <c r="UW381" s="12"/>
      <c r="UX381" s="12"/>
      <c r="UY381" s="12"/>
      <c r="UZ381" s="12"/>
      <c r="VA381" s="12"/>
      <c r="VB381" s="12"/>
      <c r="VC381" s="12"/>
      <c r="VD381" s="12"/>
      <c r="VE381" s="12"/>
      <c r="VF381" s="12"/>
      <c r="VG381" s="12"/>
      <c r="VH381" s="12"/>
      <c r="VI381" s="12"/>
      <c r="VJ381" s="12"/>
      <c r="VK381" s="12"/>
      <c r="VL381" s="12"/>
      <c r="VM381" s="12"/>
      <c r="VN381" s="12"/>
      <c r="VO381" s="12"/>
      <c r="VP381" s="12"/>
      <c r="VQ381" s="12"/>
      <c r="VR381" s="12"/>
      <c r="VS381" s="12"/>
      <c r="VT381" s="12"/>
      <c r="VU381" s="12"/>
      <c r="VV381" s="12"/>
      <c r="VW381" s="12"/>
      <c r="VX381" s="12"/>
      <c r="VY381" s="12"/>
      <c r="VZ381" s="12"/>
      <c r="WA381" s="12"/>
      <c r="WB381" s="12"/>
      <c r="WC381" s="12"/>
      <c r="WD381" s="12"/>
      <c r="WE381" s="12"/>
      <c r="WF381" s="12"/>
      <c r="WG381" s="12"/>
      <c r="WH381" s="12"/>
      <c r="WI381" s="12"/>
      <c r="WJ381" s="12"/>
      <c r="WK381" s="12"/>
      <c r="WL381" s="12"/>
      <c r="WM381" s="12"/>
      <c r="WN381" s="12"/>
      <c r="WO381" s="12"/>
      <c r="WP381" s="12"/>
      <c r="WQ381" s="12"/>
      <c r="WR381" s="12"/>
      <c r="WS381" s="12"/>
      <c r="WT381" s="12"/>
      <c r="WU381" s="12"/>
      <c r="WV381" s="12"/>
      <c r="WW381" s="12"/>
      <c r="WX381" s="12"/>
      <c r="WY381" s="12"/>
      <c r="WZ381" s="12"/>
      <c r="XA381" s="12"/>
      <c r="XB381" s="12"/>
      <c r="XC381" s="12"/>
      <c r="XD381" s="12"/>
      <c r="XE381" s="12"/>
      <c r="XF381" s="12"/>
      <c r="XG381" s="12"/>
      <c r="XH381" s="12"/>
      <c r="XI381" s="12"/>
      <c r="XJ381" s="12"/>
      <c r="XK381" s="12"/>
      <c r="XL381" s="12"/>
      <c r="XM381" s="12"/>
      <c r="XN381" s="12"/>
      <c r="XO381" s="12"/>
      <c r="XP381" s="12"/>
      <c r="XQ381" s="12"/>
      <c r="XR381" s="12"/>
      <c r="XS381" s="12"/>
      <c r="XT381" s="12"/>
      <c r="XU381" s="12"/>
      <c r="XV381" s="12"/>
      <c r="XW381" s="12"/>
      <c r="XX381" s="12"/>
      <c r="XY381" s="12"/>
      <c r="XZ381" s="12"/>
      <c r="YA381" s="12"/>
      <c r="YB381" s="12"/>
      <c r="YC381" s="12"/>
      <c r="YD381" s="12"/>
      <c r="YE381" s="12"/>
      <c r="YF381" s="12"/>
      <c r="YG381" s="12"/>
      <c r="YH381" s="12"/>
      <c r="YI381" s="12"/>
      <c r="YJ381" s="12"/>
      <c r="YK381" s="12"/>
      <c r="YL381" s="12"/>
      <c r="YM381" s="12"/>
      <c r="YN381" s="12"/>
      <c r="YO381" s="12"/>
      <c r="YP381" s="12"/>
      <c r="YQ381" s="12"/>
      <c r="YR381" s="12"/>
      <c r="YS381" s="12"/>
      <c r="YT381" s="12"/>
      <c r="YU381" s="12"/>
      <c r="YV381" s="12"/>
      <c r="YW381" s="12"/>
      <c r="YX381" s="12"/>
      <c r="YY381" s="12"/>
      <c r="YZ381" s="12"/>
      <c r="ZA381" s="12"/>
      <c r="ZB381" s="12"/>
      <c r="ZC381" s="12"/>
      <c r="ZD381" s="12"/>
      <c r="ZE381" s="12"/>
      <c r="ZF381" s="12"/>
      <c r="ZG381" s="12"/>
      <c r="ZH381" s="12"/>
      <c r="ZI381" s="12"/>
      <c r="ZJ381" s="12"/>
      <c r="ZK381" s="12"/>
      <c r="ZL381" s="12"/>
      <c r="ZM381" s="12"/>
      <c r="ZN381" s="12"/>
      <c r="ZO381" s="12"/>
      <c r="ZP381" s="12"/>
      <c r="ZQ381" s="12"/>
      <c r="ZR381" s="12"/>
      <c r="ZS381" s="12"/>
      <c r="ZT381" s="12"/>
      <c r="ZU381" s="12"/>
      <c r="ZV381" s="12"/>
      <c r="ZW381" s="12"/>
      <c r="ZX381" s="12"/>
      <c r="ZY381" s="12"/>
      <c r="ZZ381" s="12"/>
      <c r="AAA381" s="12"/>
      <c r="AAB381" s="12"/>
      <c r="AAC381" s="12"/>
      <c r="AAD381" s="12"/>
      <c r="AAE381" s="12"/>
      <c r="AAF381" s="12"/>
      <c r="AAG381" s="12"/>
      <c r="AAH381" s="12"/>
      <c r="AAI381" s="12"/>
      <c r="AAJ381" s="12"/>
      <c r="AAK381" s="12"/>
      <c r="AAL381" s="12"/>
      <c r="AAM381" s="12"/>
      <c r="AAN381" s="12"/>
      <c r="AAO381" s="12"/>
      <c r="AAP381" s="12"/>
      <c r="AAQ381" s="12"/>
      <c r="AAR381" s="12"/>
      <c r="AAS381" s="12"/>
      <c r="AAT381" s="12"/>
      <c r="AAU381" s="12"/>
      <c r="AAV381" s="12"/>
      <c r="AAW381" s="12"/>
      <c r="AAX381" s="12"/>
      <c r="AAY381" s="12"/>
      <c r="AAZ381" s="12"/>
      <c r="ABA381" s="12"/>
      <c r="ABB381" s="12"/>
      <c r="ABC381" s="12"/>
      <c r="ABD381" s="12"/>
      <c r="ABE381" s="12"/>
      <c r="ABF381" s="12"/>
      <c r="ABG381" s="12"/>
      <c r="ABH381" s="12"/>
      <c r="ABI381" s="12"/>
      <c r="ABJ381" s="12"/>
      <c r="ABK381" s="12"/>
      <c r="ABL381" s="12"/>
      <c r="ABM381" s="12"/>
      <c r="ABN381" s="12"/>
      <c r="ABO381" s="12"/>
      <c r="ABP381" s="12"/>
      <c r="ABQ381" s="12"/>
      <c r="ABR381" s="12"/>
      <c r="ABS381" s="12"/>
      <c r="ABT381" s="12"/>
      <c r="ABU381" s="12"/>
      <c r="ABV381" s="12"/>
      <c r="ABW381" s="12"/>
      <c r="ABX381" s="12"/>
      <c r="ABY381" s="12"/>
      <c r="ABZ381" s="12"/>
      <c r="ACA381" s="12"/>
      <c r="ACB381" s="12"/>
      <c r="ACC381" s="12"/>
      <c r="ACD381" s="12"/>
      <c r="ACE381" s="12"/>
      <c r="ACF381" s="12"/>
      <c r="ACG381" s="12"/>
      <c r="ACH381" s="12"/>
      <c r="ACI381" s="12"/>
      <c r="ACJ381" s="12"/>
      <c r="ACK381" s="12"/>
      <c r="ACL381" s="12"/>
      <c r="ACM381" s="12"/>
      <c r="ACN381" s="12"/>
      <c r="ACO381" s="12"/>
      <c r="ACP381" s="12"/>
      <c r="ACQ381" s="12"/>
      <c r="ACR381" s="12"/>
      <c r="ACS381" s="12"/>
      <c r="ACT381" s="12"/>
      <c r="ACU381" s="12"/>
      <c r="ACV381" s="12"/>
      <c r="ACW381" s="12"/>
      <c r="ACX381" s="12"/>
      <c r="ACY381" s="12"/>
      <c r="ACZ381" s="12"/>
      <c r="ADA381" s="12"/>
    </row>
    <row r="382" spans="1:781" s="99" customFormat="1" ht="24" x14ac:dyDescent="0.3">
      <c r="A382" s="64">
        <v>3</v>
      </c>
      <c r="B382" s="44" t="s">
        <v>1052</v>
      </c>
      <c r="C382" s="45" t="s">
        <v>922</v>
      </c>
      <c r="D382" s="46"/>
      <c r="E382" s="46"/>
      <c r="F382" s="46">
        <v>40</v>
      </c>
      <c r="G382" s="97"/>
      <c r="H382" s="46">
        <v>1</v>
      </c>
      <c r="I382" s="46" t="s">
        <v>41</v>
      </c>
      <c r="J382" s="46" t="s">
        <v>394</v>
      </c>
      <c r="K382" s="48">
        <v>1962</v>
      </c>
      <c r="L382" s="109">
        <v>1962</v>
      </c>
      <c r="M382" s="50"/>
      <c r="N382" s="51"/>
      <c r="O382" s="51"/>
      <c r="P382" s="52" t="s">
        <v>1053</v>
      </c>
      <c r="Q382" s="53" t="s">
        <v>1054</v>
      </c>
      <c r="R382" s="54"/>
      <c r="S382" s="55" t="str">
        <f t="shared" si="80"/>
        <v>Cu, Ag, Pb, Zn</v>
      </c>
      <c r="T382" s="56"/>
      <c r="U382" s="56"/>
      <c r="V382" s="56"/>
      <c r="W382" s="56"/>
      <c r="X382" s="56"/>
      <c r="Y382" s="56"/>
      <c r="Z382" s="56"/>
      <c r="AA382" s="12"/>
      <c r="AB382" s="57">
        <f t="shared" si="82"/>
        <v>0</v>
      </c>
      <c r="AC382" s="57">
        <f t="shared" si="83"/>
        <v>0</v>
      </c>
      <c r="AD382" s="57">
        <f t="shared" si="84"/>
        <v>0</v>
      </c>
      <c r="AE382" s="57">
        <f t="shared" si="85"/>
        <v>0</v>
      </c>
      <c r="AF382" s="58"/>
      <c r="AG382" s="58">
        <f t="shared" si="86"/>
        <v>0</v>
      </c>
      <c r="AH382" s="58">
        <f t="shared" si="87"/>
        <v>0</v>
      </c>
      <c r="AI382" s="58">
        <f t="shared" si="88"/>
        <v>0</v>
      </c>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c r="CV382" s="12"/>
      <c r="CW382" s="12"/>
      <c r="CX382" s="12"/>
      <c r="CY382" s="12"/>
      <c r="CZ382" s="12"/>
      <c r="DA382" s="12"/>
      <c r="DB382" s="12"/>
      <c r="DC382" s="12"/>
      <c r="DD382" s="12"/>
      <c r="DE382" s="12"/>
      <c r="DF382" s="12"/>
      <c r="DG382" s="12"/>
      <c r="DH382" s="12"/>
      <c r="DI382" s="12"/>
      <c r="DJ382" s="12"/>
      <c r="DK382" s="12"/>
      <c r="DL382" s="12"/>
      <c r="DM382" s="12"/>
      <c r="DN382" s="12"/>
      <c r="DO382" s="12"/>
      <c r="DP382" s="12"/>
      <c r="DQ382" s="12"/>
      <c r="DR382" s="12"/>
      <c r="DS382" s="12"/>
      <c r="DT382" s="12"/>
      <c r="DU382" s="12"/>
      <c r="DV382" s="12"/>
      <c r="DW382" s="12"/>
      <c r="DX382" s="12"/>
      <c r="DY382" s="12"/>
      <c r="DZ382" s="12"/>
      <c r="EA382" s="12"/>
      <c r="EB382" s="12"/>
      <c r="EC382" s="12"/>
      <c r="ED382" s="12"/>
      <c r="EE382" s="12"/>
      <c r="EF382" s="12"/>
      <c r="EG382" s="12"/>
      <c r="EH382" s="12"/>
      <c r="EI382" s="12"/>
      <c r="EJ382" s="12"/>
      <c r="EK382" s="12"/>
      <c r="EL382" s="12"/>
      <c r="EM382" s="12"/>
      <c r="EN382" s="12"/>
      <c r="EO382" s="12"/>
      <c r="EP382" s="12"/>
      <c r="EQ382" s="12"/>
      <c r="ER382" s="12"/>
      <c r="ES382" s="12"/>
      <c r="ET382" s="12"/>
      <c r="EU382" s="12"/>
      <c r="EV382" s="12"/>
      <c r="EW382" s="12"/>
      <c r="EX382" s="12"/>
      <c r="EY382" s="12"/>
      <c r="EZ382" s="12"/>
      <c r="FA382" s="12"/>
      <c r="FB382" s="12"/>
      <c r="FC382" s="12"/>
      <c r="FD382" s="12"/>
      <c r="FE382" s="12"/>
      <c r="FF382" s="12"/>
      <c r="FG382" s="12"/>
      <c r="FH382" s="12"/>
      <c r="FI382" s="12"/>
      <c r="FJ382" s="12"/>
      <c r="FK382" s="12"/>
      <c r="FL382" s="12"/>
      <c r="FM382" s="12"/>
      <c r="FN382" s="12"/>
      <c r="FO382" s="12"/>
      <c r="FP382" s="12"/>
      <c r="FQ382" s="12"/>
      <c r="FR382" s="12"/>
      <c r="FS382" s="12"/>
      <c r="FT382" s="12"/>
      <c r="FU382" s="12"/>
      <c r="FV382" s="12"/>
      <c r="FW382" s="12"/>
      <c r="FX382" s="12"/>
      <c r="FY382" s="12"/>
      <c r="FZ382" s="12"/>
      <c r="GA382" s="12"/>
      <c r="GB382" s="12"/>
      <c r="GC382" s="12"/>
      <c r="GD382" s="12"/>
      <c r="GE382" s="12"/>
      <c r="GF382" s="12"/>
      <c r="GG382" s="12"/>
      <c r="GH382" s="12"/>
      <c r="GI382" s="12"/>
      <c r="GJ382" s="12"/>
      <c r="GK382" s="12"/>
      <c r="GL382" s="12"/>
      <c r="GM382" s="12"/>
      <c r="GN382" s="12"/>
      <c r="GO382" s="12"/>
      <c r="GP382" s="12"/>
      <c r="GQ382" s="12"/>
      <c r="GR382" s="12"/>
      <c r="GS382" s="12"/>
      <c r="GT382" s="12"/>
      <c r="GU382" s="12"/>
      <c r="GV382" s="12"/>
      <c r="GW382" s="12"/>
      <c r="GX382" s="12"/>
      <c r="GY382" s="12"/>
      <c r="GZ382" s="12"/>
      <c r="HA382" s="12"/>
      <c r="HB382" s="12"/>
      <c r="HC382" s="12"/>
      <c r="HD382" s="12"/>
      <c r="HE382" s="12"/>
      <c r="HF382" s="12"/>
      <c r="HG382" s="12"/>
      <c r="HH382" s="12"/>
      <c r="HI382" s="12"/>
      <c r="HJ382" s="12"/>
      <c r="HK382" s="12"/>
      <c r="HL382" s="12"/>
      <c r="HM382" s="12"/>
      <c r="HN382" s="12"/>
      <c r="HO382" s="12"/>
      <c r="HP382" s="12"/>
      <c r="HQ382" s="12"/>
      <c r="HR382" s="12"/>
      <c r="HS382" s="12"/>
      <c r="HT382" s="12"/>
      <c r="HU382" s="12"/>
      <c r="HV382" s="12"/>
      <c r="HW382" s="12"/>
      <c r="HX382" s="12"/>
      <c r="HY382" s="12"/>
      <c r="HZ382" s="12"/>
      <c r="IA382" s="12"/>
      <c r="IB382" s="12"/>
      <c r="IC382" s="12"/>
      <c r="ID382" s="12"/>
      <c r="IE382" s="12"/>
      <c r="IF382" s="12"/>
      <c r="IG382" s="12"/>
      <c r="IH382" s="12"/>
      <c r="II382" s="12"/>
      <c r="IJ382" s="12"/>
      <c r="IK382" s="12"/>
      <c r="IL382" s="12"/>
      <c r="IM382" s="12"/>
      <c r="IN382" s="12"/>
      <c r="IO382" s="12"/>
      <c r="IP382" s="12"/>
      <c r="IQ382" s="12"/>
      <c r="IR382" s="12"/>
      <c r="IS382" s="12"/>
      <c r="IT382" s="12"/>
      <c r="IU382" s="12"/>
      <c r="IV382" s="12"/>
      <c r="IW382" s="12"/>
      <c r="IX382" s="12"/>
      <c r="IY382" s="12"/>
      <c r="IZ382" s="12"/>
      <c r="JA382" s="12"/>
      <c r="JB382" s="12"/>
      <c r="JC382" s="12"/>
      <c r="JD382" s="12"/>
      <c r="JE382" s="12"/>
      <c r="JF382" s="12"/>
      <c r="JG382" s="12"/>
      <c r="JH382" s="12"/>
      <c r="JI382" s="12"/>
      <c r="JJ382" s="12"/>
      <c r="JK382" s="12"/>
      <c r="JL382" s="12"/>
      <c r="JM382" s="12"/>
      <c r="JN382" s="12"/>
      <c r="JO382" s="12"/>
      <c r="JP382" s="12"/>
      <c r="JQ382" s="12"/>
      <c r="JR382" s="12"/>
      <c r="JS382" s="12"/>
      <c r="JT382" s="12"/>
      <c r="JU382" s="12"/>
      <c r="JV382" s="12"/>
      <c r="JW382" s="12"/>
      <c r="JX382" s="12"/>
      <c r="JY382" s="12"/>
      <c r="JZ382" s="12"/>
      <c r="KA382" s="12"/>
      <c r="KB382" s="12"/>
      <c r="KC382" s="12"/>
      <c r="KD382" s="12"/>
      <c r="KE382" s="12"/>
      <c r="KF382" s="12"/>
      <c r="KG382" s="12"/>
      <c r="KH382" s="12"/>
      <c r="KI382" s="12"/>
      <c r="KJ382" s="12"/>
      <c r="KK382" s="12"/>
      <c r="KL382" s="12"/>
      <c r="KM382" s="12"/>
      <c r="KN382" s="12"/>
      <c r="KO382" s="12"/>
      <c r="KP382" s="12"/>
      <c r="KQ382" s="12"/>
      <c r="KR382" s="12"/>
      <c r="KS382" s="12"/>
      <c r="KT382" s="12"/>
      <c r="KU382" s="12"/>
      <c r="KV382" s="12"/>
      <c r="KW382" s="12"/>
      <c r="KX382" s="12"/>
      <c r="KY382" s="12"/>
      <c r="KZ382" s="12"/>
      <c r="LA382" s="12"/>
      <c r="LB382" s="12"/>
      <c r="LC382" s="12"/>
      <c r="LD382" s="12"/>
      <c r="LE382" s="12"/>
      <c r="LF382" s="12"/>
      <c r="LG382" s="12"/>
      <c r="LH382" s="12"/>
      <c r="LI382" s="12"/>
      <c r="LJ382" s="12"/>
      <c r="LK382" s="12"/>
      <c r="LL382" s="12"/>
      <c r="LM382" s="12"/>
      <c r="LN382" s="12"/>
      <c r="LO382" s="12"/>
      <c r="LP382" s="12"/>
      <c r="LQ382" s="12"/>
      <c r="LR382" s="12"/>
      <c r="LS382" s="12"/>
      <c r="LT382" s="12"/>
      <c r="LU382" s="12"/>
      <c r="LV382" s="12"/>
      <c r="LW382" s="12"/>
      <c r="LX382" s="12"/>
      <c r="LY382" s="12"/>
      <c r="LZ382" s="12"/>
      <c r="MA382" s="12"/>
      <c r="MB382" s="12"/>
      <c r="MC382" s="12"/>
      <c r="MD382" s="12"/>
      <c r="ME382" s="12"/>
      <c r="MF382" s="12"/>
      <c r="MG382" s="12"/>
      <c r="MH382" s="12"/>
      <c r="MI382" s="12"/>
      <c r="MJ382" s="12"/>
      <c r="MK382" s="12"/>
      <c r="ML382" s="12"/>
      <c r="MM382" s="12"/>
      <c r="MN382" s="12"/>
      <c r="MO382" s="12"/>
      <c r="MP382" s="12"/>
      <c r="MQ382" s="12"/>
      <c r="MR382" s="12"/>
      <c r="MS382" s="12"/>
      <c r="MT382" s="12"/>
      <c r="MU382" s="12"/>
      <c r="MV382" s="12"/>
      <c r="MW382" s="12"/>
      <c r="MX382" s="12"/>
      <c r="MY382" s="12"/>
      <c r="MZ382" s="12"/>
      <c r="NA382" s="12"/>
      <c r="NB382" s="12"/>
      <c r="NC382" s="12"/>
      <c r="ND382" s="12"/>
      <c r="NE382" s="12"/>
      <c r="NF382" s="12"/>
      <c r="NG382" s="12"/>
      <c r="NH382" s="12"/>
      <c r="NI382" s="12"/>
      <c r="NJ382" s="12"/>
      <c r="NK382" s="12"/>
      <c r="NL382" s="12"/>
      <c r="NM382" s="12"/>
      <c r="NN382" s="12"/>
      <c r="NO382" s="12"/>
      <c r="NP382" s="12"/>
      <c r="NQ382" s="12"/>
      <c r="NR382" s="12"/>
      <c r="NS382" s="12"/>
      <c r="NT382" s="12"/>
      <c r="NU382" s="12"/>
      <c r="NV382" s="12"/>
      <c r="NW382" s="12"/>
      <c r="NX382" s="12"/>
      <c r="NY382" s="12"/>
      <c r="NZ382" s="12"/>
      <c r="OA382" s="12"/>
      <c r="OB382" s="12"/>
      <c r="OC382" s="12"/>
      <c r="OD382" s="12"/>
      <c r="OE382" s="12"/>
      <c r="OF382" s="12"/>
      <c r="OG382" s="12"/>
      <c r="OH382" s="12"/>
      <c r="OI382" s="12"/>
      <c r="OJ382" s="12"/>
      <c r="OK382" s="12"/>
      <c r="OL382" s="12"/>
      <c r="OM382" s="12"/>
      <c r="ON382" s="12"/>
      <c r="OO382" s="12"/>
      <c r="OP382" s="12"/>
      <c r="OQ382" s="12"/>
      <c r="OR382" s="12"/>
      <c r="OS382" s="12"/>
      <c r="OT382" s="12"/>
      <c r="OU382" s="12"/>
      <c r="OV382" s="12"/>
      <c r="OW382" s="12"/>
      <c r="OX382" s="12"/>
      <c r="OY382" s="12"/>
      <c r="OZ382" s="12"/>
      <c r="PA382" s="12"/>
      <c r="PB382" s="12"/>
      <c r="PC382" s="12"/>
      <c r="PD382" s="12"/>
      <c r="PE382" s="12"/>
      <c r="PF382" s="12"/>
      <c r="PG382" s="12"/>
      <c r="PH382" s="12"/>
      <c r="PI382" s="12"/>
      <c r="PJ382" s="12"/>
      <c r="PK382" s="12"/>
      <c r="PL382" s="12"/>
      <c r="PM382" s="12"/>
      <c r="PN382" s="12"/>
      <c r="PO382" s="12"/>
      <c r="PP382" s="12"/>
      <c r="PQ382" s="12"/>
      <c r="PR382" s="12"/>
      <c r="PS382" s="12"/>
      <c r="PT382" s="12"/>
      <c r="PU382" s="12"/>
      <c r="PV382" s="12"/>
      <c r="PW382" s="12"/>
      <c r="PX382" s="12"/>
      <c r="PY382" s="12"/>
      <c r="PZ382" s="12"/>
      <c r="QA382" s="12"/>
      <c r="QB382" s="12"/>
      <c r="QC382" s="12"/>
      <c r="QD382" s="12"/>
      <c r="QE382" s="12"/>
      <c r="QF382" s="12"/>
      <c r="QG382" s="12"/>
      <c r="QH382" s="12"/>
      <c r="QI382" s="12"/>
      <c r="QJ382" s="12"/>
      <c r="QK382" s="12"/>
      <c r="QL382" s="12"/>
      <c r="QM382" s="12"/>
      <c r="QN382" s="12"/>
      <c r="QO382" s="12"/>
      <c r="QP382" s="12"/>
      <c r="QQ382" s="12"/>
      <c r="QR382" s="12"/>
      <c r="QS382" s="12"/>
      <c r="QT382" s="12"/>
      <c r="QU382" s="12"/>
      <c r="QV382" s="12"/>
      <c r="QW382" s="12"/>
      <c r="QX382" s="12"/>
      <c r="QY382" s="12"/>
      <c r="QZ382" s="12"/>
      <c r="RA382" s="12"/>
      <c r="RB382" s="12"/>
      <c r="RC382" s="12"/>
      <c r="RD382" s="12"/>
      <c r="RE382" s="12"/>
      <c r="RF382" s="12"/>
      <c r="RG382" s="12"/>
      <c r="RH382" s="12"/>
      <c r="RI382" s="12"/>
      <c r="RJ382" s="12"/>
      <c r="RK382" s="12"/>
      <c r="RL382" s="12"/>
      <c r="RM382" s="12"/>
      <c r="RN382" s="12"/>
      <c r="RO382" s="12"/>
      <c r="RP382" s="12"/>
      <c r="RQ382" s="12"/>
      <c r="RR382" s="12"/>
      <c r="RS382" s="12"/>
      <c r="RT382" s="12"/>
      <c r="RU382" s="12"/>
      <c r="RV382" s="12"/>
      <c r="RW382" s="12"/>
      <c r="RX382" s="12"/>
      <c r="RY382" s="12"/>
      <c r="RZ382" s="12"/>
      <c r="SA382" s="12"/>
      <c r="SB382" s="12"/>
      <c r="SC382" s="12"/>
      <c r="SD382" s="12"/>
      <c r="SE382" s="12"/>
      <c r="SF382" s="12"/>
      <c r="SG382" s="12"/>
      <c r="SH382" s="12"/>
      <c r="SI382" s="12"/>
      <c r="SJ382" s="12"/>
      <c r="SK382" s="12"/>
      <c r="SL382" s="12"/>
      <c r="SM382" s="12"/>
      <c r="SN382" s="12"/>
      <c r="SO382" s="12"/>
      <c r="SP382" s="12"/>
      <c r="SQ382" s="12"/>
      <c r="SR382" s="12"/>
      <c r="SS382" s="12"/>
      <c r="ST382" s="12"/>
      <c r="SU382" s="12"/>
      <c r="SV382" s="12"/>
      <c r="SW382" s="12"/>
      <c r="SX382" s="12"/>
      <c r="SY382" s="12"/>
      <c r="SZ382" s="12"/>
      <c r="TA382" s="12"/>
      <c r="TB382" s="12"/>
      <c r="TC382" s="12"/>
      <c r="TD382" s="12"/>
      <c r="TE382" s="12"/>
      <c r="TF382" s="12"/>
      <c r="TG382" s="12"/>
      <c r="TH382" s="12"/>
      <c r="TI382" s="12"/>
      <c r="TJ382" s="12"/>
      <c r="TK382" s="12"/>
      <c r="TL382" s="12"/>
      <c r="TM382" s="12"/>
      <c r="TN382" s="12"/>
      <c r="TO382" s="12"/>
      <c r="TP382" s="12"/>
      <c r="TQ382" s="12"/>
      <c r="TR382" s="12"/>
      <c r="TS382" s="12"/>
      <c r="TT382" s="12"/>
      <c r="TU382" s="12"/>
      <c r="TV382" s="12"/>
      <c r="TW382" s="12"/>
      <c r="TX382" s="12"/>
      <c r="TY382" s="12"/>
      <c r="TZ382" s="12"/>
      <c r="UA382" s="12"/>
      <c r="UB382" s="12"/>
      <c r="UC382" s="12"/>
      <c r="UD382" s="12"/>
      <c r="UE382" s="12"/>
      <c r="UF382" s="12"/>
      <c r="UG382" s="12"/>
      <c r="UH382" s="12"/>
      <c r="UI382" s="12"/>
      <c r="UJ382" s="12"/>
      <c r="UK382" s="12"/>
      <c r="UL382" s="12"/>
      <c r="UM382" s="12"/>
      <c r="UN382" s="12"/>
      <c r="UO382" s="12"/>
      <c r="UP382" s="12"/>
      <c r="UQ382" s="12"/>
      <c r="UR382" s="12"/>
      <c r="US382" s="12"/>
      <c r="UT382" s="12"/>
      <c r="UU382" s="12"/>
      <c r="UV382" s="12"/>
      <c r="UW382" s="12"/>
      <c r="UX382" s="12"/>
      <c r="UY382" s="12"/>
      <c r="UZ382" s="12"/>
      <c r="VA382" s="12"/>
      <c r="VB382" s="12"/>
      <c r="VC382" s="12"/>
      <c r="VD382" s="12"/>
      <c r="VE382" s="12"/>
      <c r="VF382" s="12"/>
      <c r="VG382" s="12"/>
      <c r="VH382" s="12"/>
      <c r="VI382" s="12"/>
      <c r="VJ382" s="12"/>
      <c r="VK382" s="12"/>
      <c r="VL382" s="12"/>
      <c r="VM382" s="12"/>
      <c r="VN382" s="12"/>
      <c r="VO382" s="12"/>
      <c r="VP382" s="12"/>
      <c r="VQ382" s="12"/>
      <c r="VR382" s="12"/>
      <c r="VS382" s="12"/>
      <c r="VT382" s="12"/>
      <c r="VU382" s="12"/>
      <c r="VV382" s="12"/>
      <c r="VW382" s="12"/>
      <c r="VX382" s="12"/>
      <c r="VY382" s="12"/>
      <c r="VZ382" s="12"/>
      <c r="WA382" s="12"/>
      <c r="WB382" s="12"/>
      <c r="WC382" s="12"/>
      <c r="WD382" s="12"/>
      <c r="WE382" s="12"/>
      <c r="WF382" s="12"/>
      <c r="WG382" s="12"/>
      <c r="WH382" s="12"/>
      <c r="WI382" s="12"/>
      <c r="WJ382" s="12"/>
      <c r="WK382" s="12"/>
      <c r="WL382" s="12"/>
      <c r="WM382" s="12"/>
      <c r="WN382" s="12"/>
      <c r="WO382" s="12"/>
      <c r="WP382" s="12"/>
      <c r="WQ382" s="12"/>
      <c r="WR382" s="12"/>
      <c r="WS382" s="12"/>
      <c r="WT382" s="12"/>
      <c r="WU382" s="12"/>
      <c r="WV382" s="12"/>
      <c r="WW382" s="12"/>
      <c r="WX382" s="12"/>
      <c r="WY382" s="12"/>
      <c r="WZ382" s="12"/>
      <c r="XA382" s="12"/>
      <c r="XB382" s="12"/>
      <c r="XC382" s="12"/>
      <c r="XD382" s="12"/>
      <c r="XE382" s="12"/>
      <c r="XF382" s="12"/>
      <c r="XG382" s="12"/>
      <c r="XH382" s="12"/>
      <c r="XI382" s="12"/>
      <c r="XJ382" s="12"/>
      <c r="XK382" s="12"/>
      <c r="XL382" s="12"/>
      <c r="XM382" s="12"/>
      <c r="XN382" s="12"/>
      <c r="XO382" s="12"/>
      <c r="XP382" s="12"/>
      <c r="XQ382" s="12"/>
      <c r="XR382" s="12"/>
      <c r="XS382" s="12"/>
      <c r="XT382" s="12"/>
      <c r="XU382" s="12"/>
      <c r="XV382" s="12"/>
      <c r="XW382" s="12"/>
      <c r="XX382" s="12"/>
      <c r="XY382" s="12"/>
      <c r="XZ382" s="12"/>
      <c r="YA382" s="12"/>
      <c r="YB382" s="12"/>
      <c r="YC382" s="12"/>
      <c r="YD382" s="12"/>
      <c r="YE382" s="12"/>
      <c r="YF382" s="12"/>
      <c r="YG382" s="12"/>
      <c r="YH382" s="12"/>
      <c r="YI382" s="12"/>
      <c r="YJ382" s="12"/>
      <c r="YK382" s="12"/>
      <c r="YL382" s="12"/>
      <c r="YM382" s="12"/>
      <c r="YN382" s="12"/>
      <c r="YO382" s="12"/>
      <c r="YP382" s="12"/>
      <c r="YQ382" s="12"/>
      <c r="YR382" s="12"/>
      <c r="YS382" s="12"/>
      <c r="YT382" s="12"/>
      <c r="YU382" s="12"/>
      <c r="YV382" s="12"/>
      <c r="YW382" s="12"/>
      <c r="YX382" s="12"/>
      <c r="YY382" s="12"/>
      <c r="YZ382" s="12"/>
      <c r="ZA382" s="12"/>
      <c r="ZB382" s="12"/>
      <c r="ZC382" s="12"/>
      <c r="ZD382" s="12"/>
      <c r="ZE382" s="12"/>
      <c r="ZF382" s="12"/>
      <c r="ZG382" s="12"/>
      <c r="ZH382" s="12"/>
      <c r="ZI382" s="12"/>
      <c r="ZJ382" s="12"/>
      <c r="ZK382" s="12"/>
      <c r="ZL382" s="12"/>
      <c r="ZM382" s="12"/>
      <c r="ZN382" s="12"/>
      <c r="ZO382" s="12"/>
      <c r="ZP382" s="12"/>
      <c r="ZQ382" s="12"/>
      <c r="ZR382" s="12"/>
      <c r="ZS382" s="12"/>
      <c r="ZT382" s="12"/>
      <c r="ZU382" s="12"/>
      <c r="ZV382" s="12"/>
      <c r="ZW382" s="12"/>
      <c r="ZX382" s="12"/>
      <c r="ZY382" s="12"/>
      <c r="ZZ382" s="12"/>
      <c r="AAA382" s="12"/>
      <c r="AAB382" s="12"/>
      <c r="AAC382" s="12"/>
      <c r="AAD382" s="12"/>
      <c r="AAE382" s="12"/>
      <c r="AAF382" s="12"/>
      <c r="AAG382" s="12"/>
      <c r="AAH382" s="12"/>
      <c r="AAI382" s="12"/>
      <c r="AAJ382" s="12"/>
      <c r="AAK382" s="12"/>
      <c r="AAL382" s="12"/>
      <c r="AAM382" s="12"/>
      <c r="AAN382" s="12"/>
      <c r="AAO382" s="12"/>
      <c r="AAP382" s="12"/>
      <c r="AAQ382" s="12"/>
      <c r="AAR382" s="12"/>
      <c r="AAS382" s="12"/>
      <c r="AAT382" s="12"/>
      <c r="AAU382" s="12"/>
      <c r="AAV382" s="12"/>
      <c r="AAW382" s="12"/>
      <c r="AAX382" s="12"/>
      <c r="AAY382" s="12"/>
      <c r="AAZ382" s="12"/>
      <c r="ABA382" s="12"/>
      <c r="ABB382" s="12"/>
      <c r="ABC382" s="12"/>
      <c r="ABD382" s="12"/>
      <c r="ABE382" s="12"/>
      <c r="ABF382" s="12"/>
      <c r="ABG382" s="12"/>
      <c r="ABH382" s="12"/>
      <c r="ABI382" s="12"/>
      <c r="ABJ382" s="12"/>
      <c r="ABK382" s="12"/>
      <c r="ABL382" s="12"/>
      <c r="ABM382" s="12"/>
      <c r="ABN382" s="12"/>
      <c r="ABO382" s="12"/>
      <c r="ABP382" s="12"/>
      <c r="ABQ382" s="12"/>
      <c r="ABR382" s="12"/>
      <c r="ABS382" s="12"/>
      <c r="ABT382" s="12"/>
      <c r="ABU382" s="12"/>
      <c r="ABV382" s="12"/>
      <c r="ABW382" s="12"/>
      <c r="ABX382" s="12"/>
      <c r="ABY382" s="12"/>
      <c r="ABZ382" s="12"/>
      <c r="ACA382" s="12"/>
      <c r="ACB382" s="12"/>
      <c r="ACC382" s="12"/>
      <c r="ACD382" s="12"/>
      <c r="ACE382" s="12"/>
      <c r="ACF382" s="12"/>
      <c r="ACG382" s="12"/>
      <c r="ACH382" s="12"/>
      <c r="ACI382" s="12"/>
      <c r="ACJ382" s="12"/>
      <c r="ACK382" s="12"/>
      <c r="ACL382" s="12"/>
      <c r="ACM382" s="12"/>
      <c r="ACN382" s="12"/>
      <c r="ACO382" s="12"/>
      <c r="ACP382" s="12"/>
      <c r="ACQ382" s="12"/>
      <c r="ACR382" s="12"/>
      <c r="ACS382" s="12"/>
      <c r="ACT382" s="12"/>
      <c r="ACU382" s="12"/>
      <c r="ACV382" s="12"/>
      <c r="ACW382" s="12"/>
      <c r="ACX382" s="12"/>
      <c r="ACY382" s="12"/>
      <c r="ACZ382" s="12"/>
      <c r="ADA382" s="12"/>
    </row>
    <row r="383" spans="1:781" s="99" customFormat="1" ht="24" x14ac:dyDescent="0.3">
      <c r="A383" s="64">
        <v>3</v>
      </c>
      <c r="B383" s="44" t="s">
        <v>1055</v>
      </c>
      <c r="C383" s="45" t="s">
        <v>243</v>
      </c>
      <c r="D383" s="46"/>
      <c r="E383" s="46"/>
      <c r="F383" s="46"/>
      <c r="G383" s="97"/>
      <c r="H383" s="46">
        <v>1</v>
      </c>
      <c r="I383" s="46" t="s">
        <v>41</v>
      </c>
      <c r="J383" s="46" t="s">
        <v>243</v>
      </c>
      <c r="K383" s="48">
        <v>1961</v>
      </c>
      <c r="L383" s="49">
        <v>22621</v>
      </c>
      <c r="M383" s="50">
        <v>280</v>
      </c>
      <c r="N383" s="51"/>
      <c r="O383" s="51"/>
      <c r="P383" s="52" t="s">
        <v>601</v>
      </c>
      <c r="Q383" s="53" t="s">
        <v>1056</v>
      </c>
      <c r="R383" s="54"/>
      <c r="S383" s="55" t="str">
        <f t="shared" si="80"/>
        <v>U</v>
      </c>
      <c r="T383" s="56"/>
      <c r="U383" s="56"/>
      <c r="V383" s="56"/>
      <c r="W383" s="56"/>
      <c r="X383" s="56"/>
      <c r="Y383" s="56"/>
      <c r="Z383" s="56"/>
      <c r="AA383" s="12"/>
      <c r="AB383" s="57">
        <f t="shared" si="82"/>
        <v>1.4762848027551691E-4</v>
      </c>
      <c r="AC383" s="57">
        <f t="shared" si="83"/>
        <v>0</v>
      </c>
      <c r="AD383" s="57">
        <f t="shared" si="84"/>
        <v>0</v>
      </c>
      <c r="AE383" s="57">
        <f t="shared" si="85"/>
        <v>1.4762848027551691E-4</v>
      </c>
      <c r="AF383" s="58"/>
      <c r="AG383" s="58">
        <f t="shared" si="86"/>
        <v>0</v>
      </c>
      <c r="AH383" s="58">
        <f t="shared" si="87"/>
        <v>0</v>
      </c>
      <c r="AI383" s="58">
        <f t="shared" si="88"/>
        <v>1.4762848027551691E-4</v>
      </c>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c r="CV383" s="12"/>
      <c r="CW383" s="12"/>
      <c r="CX383" s="12"/>
      <c r="CY383" s="12"/>
      <c r="CZ383" s="12"/>
      <c r="DA383" s="12"/>
      <c r="DB383" s="12"/>
      <c r="DC383" s="12"/>
      <c r="DD383" s="12"/>
      <c r="DE383" s="12"/>
      <c r="DF383" s="12"/>
      <c r="DG383" s="12"/>
      <c r="DH383" s="12"/>
      <c r="DI383" s="12"/>
      <c r="DJ383" s="12"/>
      <c r="DK383" s="12"/>
      <c r="DL383" s="12"/>
      <c r="DM383" s="12"/>
      <c r="DN383" s="12"/>
      <c r="DO383" s="12"/>
      <c r="DP383" s="12"/>
      <c r="DQ383" s="12"/>
      <c r="DR383" s="12"/>
      <c r="DS383" s="12"/>
      <c r="DT383" s="12"/>
      <c r="DU383" s="12"/>
      <c r="DV383" s="12"/>
      <c r="DW383" s="12"/>
      <c r="DX383" s="12"/>
      <c r="DY383" s="12"/>
      <c r="DZ383" s="12"/>
      <c r="EA383" s="12"/>
      <c r="EB383" s="12"/>
      <c r="EC383" s="12"/>
      <c r="ED383" s="12"/>
      <c r="EE383" s="12"/>
      <c r="EF383" s="12"/>
      <c r="EG383" s="12"/>
      <c r="EH383" s="12"/>
      <c r="EI383" s="12"/>
      <c r="EJ383" s="12"/>
      <c r="EK383" s="12"/>
      <c r="EL383" s="12"/>
      <c r="EM383" s="12"/>
      <c r="EN383" s="12"/>
      <c r="EO383" s="12"/>
      <c r="EP383" s="12"/>
      <c r="EQ383" s="12"/>
      <c r="ER383" s="12"/>
      <c r="ES383" s="12"/>
      <c r="ET383" s="12"/>
      <c r="EU383" s="12"/>
      <c r="EV383" s="12"/>
      <c r="EW383" s="12"/>
      <c r="EX383" s="12"/>
      <c r="EY383" s="12"/>
      <c r="EZ383" s="12"/>
      <c r="FA383" s="12"/>
      <c r="FB383" s="12"/>
      <c r="FC383" s="12"/>
      <c r="FD383" s="12"/>
      <c r="FE383" s="12"/>
      <c r="FF383" s="12"/>
      <c r="FG383" s="12"/>
      <c r="FH383" s="12"/>
      <c r="FI383" s="12"/>
      <c r="FJ383" s="12"/>
      <c r="FK383" s="12"/>
      <c r="FL383" s="12"/>
      <c r="FM383" s="12"/>
      <c r="FN383" s="12"/>
      <c r="FO383" s="12"/>
      <c r="FP383" s="12"/>
      <c r="FQ383" s="12"/>
      <c r="FR383" s="12"/>
      <c r="FS383" s="12"/>
      <c r="FT383" s="12"/>
      <c r="FU383" s="12"/>
      <c r="FV383" s="12"/>
      <c r="FW383" s="12"/>
      <c r="FX383" s="12"/>
      <c r="FY383" s="12"/>
      <c r="FZ383" s="12"/>
      <c r="GA383" s="12"/>
      <c r="GB383" s="12"/>
      <c r="GC383" s="12"/>
      <c r="GD383" s="12"/>
      <c r="GE383" s="12"/>
      <c r="GF383" s="12"/>
      <c r="GG383" s="12"/>
      <c r="GH383" s="12"/>
      <c r="GI383" s="12"/>
      <c r="GJ383" s="12"/>
      <c r="GK383" s="12"/>
      <c r="GL383" s="12"/>
      <c r="GM383" s="12"/>
      <c r="GN383" s="12"/>
      <c r="GO383" s="12"/>
      <c r="GP383" s="12"/>
      <c r="GQ383" s="12"/>
      <c r="GR383" s="12"/>
      <c r="GS383" s="12"/>
      <c r="GT383" s="12"/>
      <c r="GU383" s="12"/>
      <c r="GV383" s="12"/>
      <c r="GW383" s="12"/>
      <c r="GX383" s="12"/>
      <c r="GY383" s="12"/>
      <c r="GZ383" s="12"/>
      <c r="HA383" s="12"/>
      <c r="HB383" s="12"/>
      <c r="HC383" s="12"/>
      <c r="HD383" s="12"/>
      <c r="HE383" s="12"/>
      <c r="HF383" s="12"/>
      <c r="HG383" s="12"/>
      <c r="HH383" s="12"/>
      <c r="HI383" s="12"/>
      <c r="HJ383" s="12"/>
      <c r="HK383" s="12"/>
      <c r="HL383" s="12"/>
      <c r="HM383" s="12"/>
      <c r="HN383" s="12"/>
      <c r="HO383" s="12"/>
      <c r="HP383" s="12"/>
      <c r="HQ383" s="12"/>
      <c r="HR383" s="12"/>
      <c r="HS383" s="12"/>
      <c r="HT383" s="12"/>
      <c r="HU383" s="12"/>
      <c r="HV383" s="12"/>
      <c r="HW383" s="12"/>
      <c r="HX383" s="12"/>
      <c r="HY383" s="12"/>
      <c r="HZ383" s="12"/>
      <c r="IA383" s="12"/>
      <c r="IB383" s="12"/>
      <c r="IC383" s="12"/>
      <c r="ID383" s="12"/>
      <c r="IE383" s="12"/>
      <c r="IF383" s="12"/>
      <c r="IG383" s="12"/>
      <c r="IH383" s="12"/>
      <c r="II383" s="12"/>
      <c r="IJ383" s="12"/>
      <c r="IK383" s="12"/>
      <c r="IL383" s="12"/>
      <c r="IM383" s="12"/>
      <c r="IN383" s="12"/>
      <c r="IO383" s="12"/>
      <c r="IP383" s="12"/>
      <c r="IQ383" s="12"/>
      <c r="IR383" s="12"/>
      <c r="IS383" s="12"/>
      <c r="IT383" s="12"/>
      <c r="IU383" s="12"/>
      <c r="IV383" s="12"/>
      <c r="IW383" s="12"/>
      <c r="IX383" s="12"/>
      <c r="IY383" s="12"/>
      <c r="IZ383" s="12"/>
      <c r="JA383" s="12"/>
      <c r="JB383" s="12"/>
      <c r="JC383" s="12"/>
      <c r="JD383" s="12"/>
      <c r="JE383" s="12"/>
      <c r="JF383" s="12"/>
      <c r="JG383" s="12"/>
      <c r="JH383" s="12"/>
      <c r="JI383" s="12"/>
      <c r="JJ383" s="12"/>
      <c r="JK383" s="12"/>
      <c r="JL383" s="12"/>
      <c r="JM383" s="12"/>
      <c r="JN383" s="12"/>
      <c r="JO383" s="12"/>
      <c r="JP383" s="12"/>
      <c r="JQ383" s="12"/>
      <c r="JR383" s="12"/>
      <c r="JS383" s="12"/>
      <c r="JT383" s="12"/>
      <c r="JU383" s="12"/>
      <c r="JV383" s="12"/>
      <c r="JW383" s="12"/>
      <c r="JX383" s="12"/>
      <c r="JY383" s="12"/>
      <c r="JZ383" s="12"/>
      <c r="KA383" s="12"/>
      <c r="KB383" s="12"/>
      <c r="KC383" s="12"/>
      <c r="KD383" s="12"/>
      <c r="KE383" s="12"/>
      <c r="KF383" s="12"/>
      <c r="KG383" s="12"/>
      <c r="KH383" s="12"/>
      <c r="KI383" s="12"/>
      <c r="KJ383" s="12"/>
      <c r="KK383" s="12"/>
      <c r="KL383" s="12"/>
      <c r="KM383" s="12"/>
      <c r="KN383" s="12"/>
      <c r="KO383" s="12"/>
      <c r="KP383" s="12"/>
      <c r="KQ383" s="12"/>
      <c r="KR383" s="12"/>
      <c r="KS383" s="12"/>
      <c r="KT383" s="12"/>
      <c r="KU383" s="12"/>
      <c r="KV383" s="12"/>
      <c r="KW383" s="12"/>
      <c r="KX383" s="12"/>
      <c r="KY383" s="12"/>
      <c r="KZ383" s="12"/>
      <c r="LA383" s="12"/>
      <c r="LB383" s="12"/>
      <c r="LC383" s="12"/>
      <c r="LD383" s="12"/>
      <c r="LE383" s="12"/>
      <c r="LF383" s="12"/>
      <c r="LG383" s="12"/>
      <c r="LH383" s="12"/>
      <c r="LI383" s="12"/>
      <c r="LJ383" s="12"/>
      <c r="LK383" s="12"/>
      <c r="LL383" s="12"/>
      <c r="LM383" s="12"/>
      <c r="LN383" s="12"/>
      <c r="LO383" s="12"/>
      <c r="LP383" s="12"/>
      <c r="LQ383" s="12"/>
      <c r="LR383" s="12"/>
      <c r="LS383" s="12"/>
      <c r="LT383" s="12"/>
      <c r="LU383" s="12"/>
      <c r="LV383" s="12"/>
      <c r="LW383" s="12"/>
      <c r="LX383" s="12"/>
      <c r="LY383" s="12"/>
      <c r="LZ383" s="12"/>
      <c r="MA383" s="12"/>
      <c r="MB383" s="12"/>
      <c r="MC383" s="12"/>
      <c r="MD383" s="12"/>
      <c r="ME383" s="12"/>
      <c r="MF383" s="12"/>
      <c r="MG383" s="12"/>
      <c r="MH383" s="12"/>
      <c r="MI383" s="12"/>
      <c r="MJ383" s="12"/>
      <c r="MK383" s="12"/>
      <c r="ML383" s="12"/>
      <c r="MM383" s="12"/>
      <c r="MN383" s="12"/>
      <c r="MO383" s="12"/>
      <c r="MP383" s="12"/>
      <c r="MQ383" s="12"/>
      <c r="MR383" s="12"/>
      <c r="MS383" s="12"/>
      <c r="MT383" s="12"/>
      <c r="MU383" s="12"/>
      <c r="MV383" s="12"/>
      <c r="MW383" s="12"/>
      <c r="MX383" s="12"/>
      <c r="MY383" s="12"/>
      <c r="MZ383" s="12"/>
      <c r="NA383" s="12"/>
      <c r="NB383" s="12"/>
      <c r="NC383" s="12"/>
      <c r="ND383" s="12"/>
      <c r="NE383" s="12"/>
      <c r="NF383" s="12"/>
      <c r="NG383" s="12"/>
      <c r="NH383" s="12"/>
      <c r="NI383" s="12"/>
      <c r="NJ383" s="12"/>
      <c r="NK383" s="12"/>
      <c r="NL383" s="12"/>
      <c r="NM383" s="12"/>
      <c r="NN383" s="12"/>
      <c r="NO383" s="12"/>
      <c r="NP383" s="12"/>
      <c r="NQ383" s="12"/>
      <c r="NR383" s="12"/>
      <c r="NS383" s="12"/>
      <c r="NT383" s="12"/>
      <c r="NU383" s="12"/>
      <c r="NV383" s="12"/>
      <c r="NW383" s="12"/>
      <c r="NX383" s="12"/>
      <c r="NY383" s="12"/>
      <c r="NZ383" s="12"/>
      <c r="OA383" s="12"/>
      <c r="OB383" s="12"/>
      <c r="OC383" s="12"/>
      <c r="OD383" s="12"/>
      <c r="OE383" s="12"/>
      <c r="OF383" s="12"/>
      <c r="OG383" s="12"/>
      <c r="OH383" s="12"/>
      <c r="OI383" s="12"/>
      <c r="OJ383" s="12"/>
      <c r="OK383" s="12"/>
      <c r="OL383" s="12"/>
      <c r="OM383" s="12"/>
      <c r="ON383" s="12"/>
      <c r="OO383" s="12"/>
      <c r="OP383" s="12"/>
      <c r="OQ383" s="12"/>
      <c r="OR383" s="12"/>
      <c r="OS383" s="12"/>
      <c r="OT383" s="12"/>
      <c r="OU383" s="12"/>
      <c r="OV383" s="12"/>
      <c r="OW383" s="12"/>
      <c r="OX383" s="12"/>
      <c r="OY383" s="12"/>
      <c r="OZ383" s="12"/>
      <c r="PA383" s="12"/>
      <c r="PB383" s="12"/>
      <c r="PC383" s="12"/>
      <c r="PD383" s="12"/>
      <c r="PE383" s="12"/>
      <c r="PF383" s="12"/>
      <c r="PG383" s="12"/>
      <c r="PH383" s="12"/>
      <c r="PI383" s="12"/>
      <c r="PJ383" s="12"/>
      <c r="PK383" s="12"/>
      <c r="PL383" s="12"/>
      <c r="PM383" s="12"/>
      <c r="PN383" s="12"/>
      <c r="PO383" s="12"/>
      <c r="PP383" s="12"/>
      <c r="PQ383" s="12"/>
      <c r="PR383" s="12"/>
      <c r="PS383" s="12"/>
      <c r="PT383" s="12"/>
      <c r="PU383" s="12"/>
      <c r="PV383" s="12"/>
      <c r="PW383" s="12"/>
      <c r="PX383" s="12"/>
      <c r="PY383" s="12"/>
      <c r="PZ383" s="12"/>
      <c r="QA383" s="12"/>
      <c r="QB383" s="12"/>
      <c r="QC383" s="12"/>
      <c r="QD383" s="12"/>
      <c r="QE383" s="12"/>
      <c r="QF383" s="12"/>
      <c r="QG383" s="12"/>
      <c r="QH383" s="12"/>
      <c r="QI383" s="12"/>
      <c r="QJ383" s="12"/>
      <c r="QK383" s="12"/>
      <c r="QL383" s="12"/>
      <c r="QM383" s="12"/>
      <c r="QN383" s="12"/>
      <c r="QO383" s="12"/>
      <c r="QP383" s="12"/>
      <c r="QQ383" s="12"/>
      <c r="QR383" s="12"/>
      <c r="QS383" s="12"/>
      <c r="QT383" s="12"/>
      <c r="QU383" s="12"/>
      <c r="QV383" s="12"/>
      <c r="QW383" s="12"/>
      <c r="QX383" s="12"/>
      <c r="QY383" s="12"/>
      <c r="QZ383" s="12"/>
      <c r="RA383" s="12"/>
      <c r="RB383" s="12"/>
      <c r="RC383" s="12"/>
      <c r="RD383" s="12"/>
      <c r="RE383" s="12"/>
      <c r="RF383" s="12"/>
      <c r="RG383" s="12"/>
      <c r="RH383" s="12"/>
      <c r="RI383" s="12"/>
      <c r="RJ383" s="12"/>
      <c r="RK383" s="12"/>
      <c r="RL383" s="12"/>
      <c r="RM383" s="12"/>
      <c r="RN383" s="12"/>
      <c r="RO383" s="12"/>
      <c r="RP383" s="12"/>
      <c r="RQ383" s="12"/>
      <c r="RR383" s="12"/>
      <c r="RS383" s="12"/>
      <c r="RT383" s="12"/>
      <c r="RU383" s="12"/>
      <c r="RV383" s="12"/>
      <c r="RW383" s="12"/>
      <c r="RX383" s="12"/>
      <c r="RY383" s="12"/>
      <c r="RZ383" s="12"/>
      <c r="SA383" s="12"/>
      <c r="SB383" s="12"/>
      <c r="SC383" s="12"/>
      <c r="SD383" s="12"/>
      <c r="SE383" s="12"/>
      <c r="SF383" s="12"/>
      <c r="SG383" s="12"/>
      <c r="SH383" s="12"/>
      <c r="SI383" s="12"/>
      <c r="SJ383" s="12"/>
      <c r="SK383" s="12"/>
      <c r="SL383" s="12"/>
      <c r="SM383" s="12"/>
      <c r="SN383" s="12"/>
      <c r="SO383" s="12"/>
      <c r="SP383" s="12"/>
      <c r="SQ383" s="12"/>
      <c r="SR383" s="12"/>
      <c r="SS383" s="12"/>
      <c r="ST383" s="12"/>
      <c r="SU383" s="12"/>
      <c r="SV383" s="12"/>
      <c r="SW383" s="12"/>
      <c r="SX383" s="12"/>
      <c r="SY383" s="12"/>
      <c r="SZ383" s="12"/>
      <c r="TA383" s="12"/>
      <c r="TB383" s="12"/>
      <c r="TC383" s="12"/>
      <c r="TD383" s="12"/>
      <c r="TE383" s="12"/>
      <c r="TF383" s="12"/>
      <c r="TG383" s="12"/>
      <c r="TH383" s="12"/>
      <c r="TI383" s="12"/>
      <c r="TJ383" s="12"/>
      <c r="TK383" s="12"/>
      <c r="TL383" s="12"/>
      <c r="TM383" s="12"/>
      <c r="TN383" s="12"/>
      <c r="TO383" s="12"/>
      <c r="TP383" s="12"/>
      <c r="TQ383" s="12"/>
      <c r="TR383" s="12"/>
      <c r="TS383" s="12"/>
      <c r="TT383" s="12"/>
      <c r="TU383" s="12"/>
      <c r="TV383" s="12"/>
      <c r="TW383" s="12"/>
      <c r="TX383" s="12"/>
      <c r="TY383" s="12"/>
      <c r="TZ383" s="12"/>
      <c r="UA383" s="12"/>
      <c r="UB383" s="12"/>
      <c r="UC383" s="12"/>
      <c r="UD383" s="12"/>
      <c r="UE383" s="12"/>
      <c r="UF383" s="12"/>
      <c r="UG383" s="12"/>
      <c r="UH383" s="12"/>
      <c r="UI383" s="12"/>
      <c r="UJ383" s="12"/>
      <c r="UK383" s="12"/>
      <c r="UL383" s="12"/>
      <c r="UM383" s="12"/>
      <c r="UN383" s="12"/>
      <c r="UO383" s="12"/>
      <c r="UP383" s="12"/>
      <c r="UQ383" s="12"/>
      <c r="UR383" s="12"/>
      <c r="US383" s="12"/>
      <c r="UT383" s="12"/>
      <c r="UU383" s="12"/>
      <c r="UV383" s="12"/>
      <c r="UW383" s="12"/>
      <c r="UX383" s="12"/>
      <c r="UY383" s="12"/>
      <c r="UZ383" s="12"/>
      <c r="VA383" s="12"/>
      <c r="VB383" s="12"/>
      <c r="VC383" s="12"/>
      <c r="VD383" s="12"/>
      <c r="VE383" s="12"/>
      <c r="VF383" s="12"/>
      <c r="VG383" s="12"/>
      <c r="VH383" s="12"/>
      <c r="VI383" s="12"/>
      <c r="VJ383" s="12"/>
      <c r="VK383" s="12"/>
      <c r="VL383" s="12"/>
      <c r="VM383" s="12"/>
      <c r="VN383" s="12"/>
      <c r="VO383" s="12"/>
      <c r="VP383" s="12"/>
      <c r="VQ383" s="12"/>
      <c r="VR383" s="12"/>
      <c r="VS383" s="12"/>
      <c r="VT383" s="12"/>
      <c r="VU383" s="12"/>
      <c r="VV383" s="12"/>
      <c r="VW383" s="12"/>
      <c r="VX383" s="12"/>
      <c r="VY383" s="12"/>
      <c r="VZ383" s="12"/>
      <c r="WA383" s="12"/>
      <c r="WB383" s="12"/>
      <c r="WC383" s="12"/>
      <c r="WD383" s="12"/>
      <c r="WE383" s="12"/>
      <c r="WF383" s="12"/>
      <c r="WG383" s="12"/>
      <c r="WH383" s="12"/>
      <c r="WI383" s="12"/>
      <c r="WJ383" s="12"/>
      <c r="WK383" s="12"/>
      <c r="WL383" s="12"/>
      <c r="WM383" s="12"/>
      <c r="WN383" s="12"/>
      <c r="WO383" s="12"/>
      <c r="WP383" s="12"/>
      <c r="WQ383" s="12"/>
      <c r="WR383" s="12"/>
      <c r="WS383" s="12"/>
      <c r="WT383" s="12"/>
      <c r="WU383" s="12"/>
      <c r="WV383" s="12"/>
      <c r="WW383" s="12"/>
      <c r="WX383" s="12"/>
      <c r="WY383" s="12"/>
      <c r="WZ383" s="12"/>
      <c r="XA383" s="12"/>
      <c r="XB383" s="12"/>
      <c r="XC383" s="12"/>
      <c r="XD383" s="12"/>
      <c r="XE383" s="12"/>
      <c r="XF383" s="12"/>
      <c r="XG383" s="12"/>
      <c r="XH383" s="12"/>
      <c r="XI383" s="12"/>
      <c r="XJ383" s="12"/>
      <c r="XK383" s="12"/>
      <c r="XL383" s="12"/>
      <c r="XM383" s="12"/>
      <c r="XN383" s="12"/>
      <c r="XO383" s="12"/>
      <c r="XP383" s="12"/>
      <c r="XQ383" s="12"/>
      <c r="XR383" s="12"/>
      <c r="XS383" s="12"/>
      <c r="XT383" s="12"/>
      <c r="XU383" s="12"/>
      <c r="XV383" s="12"/>
      <c r="XW383" s="12"/>
      <c r="XX383" s="12"/>
      <c r="XY383" s="12"/>
      <c r="XZ383" s="12"/>
      <c r="YA383" s="12"/>
      <c r="YB383" s="12"/>
      <c r="YC383" s="12"/>
      <c r="YD383" s="12"/>
      <c r="YE383" s="12"/>
      <c r="YF383" s="12"/>
      <c r="YG383" s="12"/>
      <c r="YH383" s="12"/>
      <c r="YI383" s="12"/>
      <c r="YJ383" s="12"/>
      <c r="YK383" s="12"/>
      <c r="YL383" s="12"/>
      <c r="YM383" s="12"/>
      <c r="YN383" s="12"/>
      <c r="YO383" s="12"/>
      <c r="YP383" s="12"/>
      <c r="YQ383" s="12"/>
      <c r="YR383" s="12"/>
      <c r="YS383" s="12"/>
      <c r="YT383" s="12"/>
      <c r="YU383" s="12"/>
      <c r="YV383" s="12"/>
      <c r="YW383" s="12"/>
      <c r="YX383" s="12"/>
      <c r="YY383" s="12"/>
      <c r="YZ383" s="12"/>
      <c r="ZA383" s="12"/>
      <c r="ZB383" s="12"/>
      <c r="ZC383" s="12"/>
      <c r="ZD383" s="12"/>
      <c r="ZE383" s="12"/>
      <c r="ZF383" s="12"/>
      <c r="ZG383" s="12"/>
      <c r="ZH383" s="12"/>
      <c r="ZI383" s="12"/>
      <c r="ZJ383" s="12"/>
      <c r="ZK383" s="12"/>
      <c r="ZL383" s="12"/>
      <c r="ZM383" s="12"/>
      <c r="ZN383" s="12"/>
      <c r="ZO383" s="12"/>
      <c r="ZP383" s="12"/>
      <c r="ZQ383" s="12"/>
      <c r="ZR383" s="12"/>
      <c r="ZS383" s="12"/>
      <c r="ZT383" s="12"/>
      <c r="ZU383" s="12"/>
      <c r="ZV383" s="12"/>
      <c r="ZW383" s="12"/>
      <c r="ZX383" s="12"/>
      <c r="ZY383" s="12"/>
      <c r="ZZ383" s="12"/>
      <c r="AAA383" s="12"/>
      <c r="AAB383" s="12"/>
      <c r="AAC383" s="12"/>
      <c r="AAD383" s="12"/>
      <c r="AAE383" s="12"/>
      <c r="AAF383" s="12"/>
      <c r="AAG383" s="12"/>
      <c r="AAH383" s="12"/>
      <c r="AAI383" s="12"/>
      <c r="AAJ383" s="12"/>
      <c r="AAK383" s="12"/>
      <c r="AAL383" s="12"/>
      <c r="AAM383" s="12"/>
      <c r="AAN383" s="12"/>
      <c r="AAO383" s="12"/>
      <c r="AAP383" s="12"/>
      <c r="AAQ383" s="12"/>
      <c r="AAR383" s="12"/>
      <c r="AAS383" s="12"/>
      <c r="AAT383" s="12"/>
      <c r="AAU383" s="12"/>
      <c r="AAV383" s="12"/>
      <c r="AAW383" s="12"/>
      <c r="AAX383" s="12"/>
      <c r="AAY383" s="12"/>
      <c r="AAZ383" s="12"/>
      <c r="ABA383" s="12"/>
      <c r="ABB383" s="12"/>
      <c r="ABC383" s="12"/>
      <c r="ABD383" s="12"/>
      <c r="ABE383" s="12"/>
      <c r="ABF383" s="12"/>
      <c r="ABG383" s="12"/>
      <c r="ABH383" s="12"/>
      <c r="ABI383" s="12"/>
      <c r="ABJ383" s="12"/>
      <c r="ABK383" s="12"/>
      <c r="ABL383" s="12"/>
      <c r="ABM383" s="12"/>
      <c r="ABN383" s="12"/>
      <c r="ABO383" s="12"/>
      <c r="ABP383" s="12"/>
      <c r="ABQ383" s="12"/>
      <c r="ABR383" s="12"/>
      <c r="ABS383" s="12"/>
      <c r="ABT383" s="12"/>
      <c r="ABU383" s="12"/>
      <c r="ABV383" s="12"/>
      <c r="ABW383" s="12"/>
      <c r="ABX383" s="12"/>
      <c r="ABY383" s="12"/>
      <c r="ABZ383" s="12"/>
      <c r="ACA383" s="12"/>
      <c r="ACB383" s="12"/>
      <c r="ACC383" s="12"/>
      <c r="ACD383" s="12"/>
      <c r="ACE383" s="12"/>
      <c r="ACF383" s="12"/>
      <c r="ACG383" s="12"/>
      <c r="ACH383" s="12"/>
      <c r="ACI383" s="12"/>
      <c r="ACJ383" s="12"/>
      <c r="ACK383" s="12"/>
      <c r="ACL383" s="12"/>
      <c r="ACM383" s="12"/>
      <c r="ACN383" s="12"/>
      <c r="ACO383" s="12"/>
      <c r="ACP383" s="12"/>
      <c r="ACQ383" s="12"/>
      <c r="ACR383" s="12"/>
      <c r="ACS383" s="12"/>
      <c r="ACT383" s="12"/>
      <c r="ACU383" s="12"/>
      <c r="ACV383" s="12"/>
      <c r="ACW383" s="12"/>
      <c r="ACX383" s="12"/>
      <c r="ACY383" s="12"/>
      <c r="ACZ383" s="12"/>
      <c r="ADA383" s="12"/>
    </row>
    <row r="384" spans="1:781" ht="36" x14ac:dyDescent="0.3">
      <c r="A384" s="64">
        <v>3</v>
      </c>
      <c r="B384" s="44" t="s">
        <v>1057</v>
      </c>
      <c r="C384" s="45" t="s">
        <v>65</v>
      </c>
      <c r="D384" s="46"/>
      <c r="E384" s="46"/>
      <c r="F384" s="46"/>
      <c r="G384" s="97"/>
      <c r="H384" s="46">
        <v>1</v>
      </c>
      <c r="I384" s="46" t="s">
        <v>41</v>
      </c>
      <c r="J384" s="46" t="s">
        <v>56</v>
      </c>
      <c r="K384" s="48">
        <v>1961</v>
      </c>
      <c r="L384" s="106">
        <v>22616</v>
      </c>
      <c r="M384" s="50"/>
      <c r="N384" s="51">
        <v>0.7</v>
      </c>
      <c r="O384" s="51"/>
      <c r="P384" s="52" t="s">
        <v>601</v>
      </c>
      <c r="Q384" s="53" t="s">
        <v>1058</v>
      </c>
      <c r="R384" s="54" t="s">
        <v>432</v>
      </c>
      <c r="S384" s="55" t="str">
        <f t="shared" si="80"/>
        <v>Coal</v>
      </c>
      <c r="T384" s="56"/>
      <c r="U384" s="56"/>
      <c r="V384" s="56"/>
      <c r="W384" s="56"/>
      <c r="X384" s="56"/>
      <c r="Y384" s="56"/>
      <c r="Z384" s="56"/>
      <c r="AA384" s="12"/>
      <c r="AB384" s="57">
        <f t="shared" si="82"/>
        <v>0</v>
      </c>
      <c r="AC384" s="57">
        <f t="shared" si="83"/>
        <v>1.7948717948717947E-2</v>
      </c>
      <c r="AD384" s="57">
        <f t="shared" si="84"/>
        <v>0</v>
      </c>
      <c r="AE384" s="57">
        <f t="shared" si="85"/>
        <v>1.7948717948717947E-2</v>
      </c>
      <c r="AF384" s="58"/>
      <c r="AG384" s="58">
        <f t="shared" si="86"/>
        <v>0</v>
      </c>
      <c r="AH384" s="58">
        <f t="shared" si="87"/>
        <v>0</v>
      </c>
      <c r="AI384" s="58">
        <f t="shared" si="88"/>
        <v>1.7948717948717947E-2</v>
      </c>
    </row>
    <row r="385" spans="1:781" s="147" customFormat="1" ht="15.6" x14ac:dyDescent="0.3">
      <c r="A385" s="61">
        <v>2</v>
      </c>
      <c r="B385" s="44" t="s">
        <v>1059</v>
      </c>
      <c r="C385" s="45" t="s">
        <v>65</v>
      </c>
      <c r="D385" s="46"/>
      <c r="E385" s="46"/>
      <c r="F385" s="46">
        <v>46</v>
      </c>
      <c r="G385" s="97">
        <v>550000</v>
      </c>
      <c r="H385" s="46">
        <v>1</v>
      </c>
      <c r="I385" s="46" t="s">
        <v>41</v>
      </c>
      <c r="J385" s="46" t="s">
        <v>95</v>
      </c>
      <c r="K385" s="48">
        <v>1961</v>
      </c>
      <c r="L385" s="109">
        <v>1961</v>
      </c>
      <c r="M385" s="50">
        <v>136000</v>
      </c>
      <c r="N385" s="51">
        <v>0.6</v>
      </c>
      <c r="O385" s="51">
        <v>11</v>
      </c>
      <c r="P385" s="52" t="s">
        <v>1060</v>
      </c>
      <c r="Q385" s="53" t="s">
        <v>1061</v>
      </c>
      <c r="R385" s="54" t="s">
        <v>432</v>
      </c>
      <c r="S385" s="55" t="str">
        <f t="shared" si="80"/>
        <v>Coal</v>
      </c>
      <c r="T385" s="56"/>
      <c r="U385" s="56"/>
      <c r="V385" s="56"/>
      <c r="W385" s="56"/>
      <c r="X385" s="56"/>
      <c r="Y385" s="56"/>
      <c r="Z385" s="56"/>
      <c r="AA385" s="12"/>
      <c r="AB385" s="57">
        <f t="shared" si="82"/>
        <v>7.1705261848108215E-2</v>
      </c>
      <c r="AC385" s="57">
        <f t="shared" si="83"/>
        <v>1.5384615384615384E-2</v>
      </c>
      <c r="AD385" s="57">
        <f t="shared" si="84"/>
        <v>0.7857142857142857</v>
      </c>
      <c r="AE385" s="57">
        <f t="shared" si="85"/>
        <v>0.87280416294700935</v>
      </c>
      <c r="AF385" s="58"/>
      <c r="AG385" s="58">
        <f t="shared" si="86"/>
        <v>0</v>
      </c>
      <c r="AH385" s="58">
        <f t="shared" si="87"/>
        <v>0.87280416294700935</v>
      </c>
      <c r="AI385" s="58">
        <f t="shared" si="88"/>
        <v>0</v>
      </c>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c r="CV385" s="12"/>
      <c r="CW385" s="12"/>
      <c r="CX385" s="12"/>
      <c r="CY385" s="12"/>
      <c r="CZ385" s="12"/>
      <c r="DA385" s="12"/>
      <c r="DB385" s="12"/>
      <c r="DC385" s="12"/>
      <c r="DD385" s="12"/>
      <c r="DE385" s="12"/>
      <c r="DF385" s="12"/>
      <c r="DG385" s="12"/>
      <c r="DH385" s="12"/>
      <c r="DI385" s="12"/>
      <c r="DJ385" s="12"/>
      <c r="DK385" s="12"/>
      <c r="DL385" s="12"/>
      <c r="DM385" s="12"/>
      <c r="DN385" s="12"/>
      <c r="DO385" s="12"/>
      <c r="DP385" s="12"/>
      <c r="DQ385" s="12"/>
      <c r="DR385" s="12"/>
      <c r="DS385" s="12"/>
      <c r="DT385" s="12"/>
      <c r="DU385" s="12"/>
      <c r="DV385" s="12"/>
      <c r="DW385" s="12"/>
      <c r="DX385" s="12"/>
      <c r="DY385" s="12"/>
      <c r="DZ385" s="12"/>
      <c r="EA385" s="12"/>
      <c r="EB385" s="12"/>
      <c r="EC385" s="12"/>
      <c r="ED385" s="137"/>
      <c r="EE385" s="137"/>
      <c r="EF385" s="137"/>
      <c r="EG385" s="137"/>
      <c r="EH385" s="137"/>
      <c r="EI385" s="137"/>
      <c r="EJ385" s="137"/>
      <c r="EK385" s="137"/>
      <c r="EL385" s="137"/>
      <c r="EM385" s="137"/>
      <c r="EN385" s="137"/>
      <c r="EO385" s="137"/>
      <c r="EP385" s="137"/>
      <c r="EQ385" s="137"/>
      <c r="ER385" s="137"/>
      <c r="ES385" s="137"/>
      <c r="ET385" s="137"/>
      <c r="EU385" s="137"/>
      <c r="EV385" s="137"/>
      <c r="EW385" s="137"/>
      <c r="EX385" s="137"/>
      <c r="EY385" s="137"/>
      <c r="EZ385" s="137"/>
      <c r="FA385" s="137"/>
      <c r="FB385" s="137"/>
      <c r="FC385" s="137"/>
      <c r="FD385" s="137"/>
      <c r="FE385" s="137"/>
      <c r="FF385" s="137"/>
      <c r="FG385" s="137"/>
      <c r="FH385" s="137"/>
      <c r="FI385" s="137"/>
      <c r="FJ385" s="137"/>
      <c r="FK385" s="137"/>
      <c r="FL385" s="137"/>
      <c r="FM385" s="137"/>
      <c r="FN385" s="137"/>
      <c r="FO385" s="137"/>
      <c r="FP385" s="137"/>
      <c r="FQ385" s="137"/>
      <c r="FR385" s="137"/>
      <c r="FS385" s="137"/>
      <c r="FT385" s="137"/>
      <c r="FU385" s="137"/>
      <c r="FV385" s="137"/>
      <c r="FW385" s="137"/>
      <c r="FX385" s="137"/>
      <c r="FY385" s="137"/>
      <c r="FZ385" s="137"/>
      <c r="GA385" s="137"/>
      <c r="GB385" s="137"/>
      <c r="GC385" s="137"/>
      <c r="GD385" s="137"/>
      <c r="GE385" s="137"/>
      <c r="GF385" s="137"/>
      <c r="GG385" s="137"/>
      <c r="GH385" s="137"/>
      <c r="GI385" s="137"/>
      <c r="GJ385" s="137"/>
      <c r="GK385" s="137"/>
      <c r="GL385" s="137"/>
      <c r="GM385" s="137"/>
      <c r="GN385" s="137"/>
      <c r="GO385" s="137"/>
      <c r="GP385" s="137"/>
      <c r="GQ385" s="137"/>
      <c r="GR385" s="137"/>
      <c r="GS385" s="137"/>
      <c r="GT385" s="137"/>
      <c r="GU385" s="137"/>
      <c r="GV385" s="137"/>
      <c r="GW385" s="137"/>
      <c r="GX385" s="137"/>
      <c r="GY385" s="137"/>
      <c r="GZ385" s="137"/>
      <c r="HA385" s="137"/>
      <c r="HB385" s="137"/>
      <c r="HC385" s="137"/>
      <c r="HD385" s="137"/>
      <c r="HE385" s="137"/>
      <c r="HF385" s="137"/>
      <c r="HG385" s="137"/>
      <c r="HH385" s="137"/>
      <c r="HI385" s="137"/>
      <c r="HJ385" s="137"/>
      <c r="HK385" s="137"/>
      <c r="HL385" s="137"/>
      <c r="HM385" s="137"/>
      <c r="HN385" s="137"/>
      <c r="HO385" s="137"/>
      <c r="HP385" s="137"/>
      <c r="HQ385" s="137"/>
      <c r="HR385" s="137"/>
      <c r="HS385" s="137"/>
      <c r="HT385" s="137"/>
      <c r="HU385" s="137"/>
      <c r="HV385" s="137"/>
      <c r="HW385" s="137"/>
      <c r="HX385" s="137"/>
      <c r="HY385" s="137"/>
      <c r="HZ385" s="137"/>
      <c r="IA385" s="137"/>
      <c r="IB385" s="137"/>
      <c r="IC385" s="137"/>
      <c r="ID385" s="137"/>
      <c r="IE385" s="137"/>
      <c r="IF385" s="137"/>
      <c r="IG385" s="137"/>
      <c r="IH385" s="137"/>
      <c r="II385" s="137"/>
      <c r="IJ385" s="137"/>
      <c r="IK385" s="137"/>
      <c r="IL385" s="137"/>
      <c r="IM385" s="137"/>
      <c r="IN385" s="137"/>
      <c r="IO385" s="137"/>
      <c r="IP385" s="137"/>
      <c r="IQ385" s="137"/>
      <c r="IR385" s="137"/>
      <c r="IS385" s="137"/>
      <c r="IT385" s="137"/>
      <c r="IU385" s="137"/>
      <c r="IV385" s="137"/>
      <c r="IW385" s="137"/>
      <c r="IX385" s="137"/>
      <c r="IY385" s="137"/>
      <c r="IZ385" s="137"/>
      <c r="JA385" s="137"/>
      <c r="JB385" s="137"/>
      <c r="JC385" s="137"/>
      <c r="JD385" s="137"/>
      <c r="JE385" s="137"/>
      <c r="JF385" s="137"/>
      <c r="JG385" s="137"/>
      <c r="JH385" s="137"/>
      <c r="JI385" s="137"/>
      <c r="JJ385" s="137"/>
      <c r="JK385" s="137"/>
      <c r="JL385" s="137"/>
      <c r="JM385" s="137"/>
      <c r="JN385" s="137"/>
      <c r="JO385" s="137"/>
      <c r="JP385" s="137"/>
      <c r="JQ385" s="137"/>
      <c r="JR385" s="137"/>
      <c r="JS385" s="137"/>
      <c r="JT385" s="137"/>
      <c r="JU385" s="137"/>
      <c r="JV385" s="137"/>
      <c r="JW385" s="137"/>
      <c r="JX385" s="137"/>
      <c r="JY385" s="137"/>
      <c r="JZ385" s="137"/>
      <c r="KA385" s="137"/>
      <c r="KB385" s="137"/>
      <c r="KC385" s="137"/>
      <c r="KD385" s="137"/>
      <c r="KE385" s="137"/>
      <c r="KF385" s="137"/>
      <c r="KG385" s="137"/>
      <c r="KH385" s="137"/>
      <c r="KI385" s="137"/>
      <c r="KJ385" s="137"/>
      <c r="KK385" s="137"/>
      <c r="KL385" s="137"/>
      <c r="KM385" s="137"/>
      <c r="KN385" s="137"/>
      <c r="KO385" s="137"/>
      <c r="KP385" s="137"/>
      <c r="KQ385" s="137"/>
      <c r="KR385" s="137"/>
      <c r="KS385" s="137"/>
      <c r="KT385" s="137"/>
      <c r="KU385" s="137"/>
      <c r="KV385" s="137"/>
      <c r="KW385" s="137"/>
      <c r="KX385" s="137"/>
      <c r="KY385" s="137"/>
      <c r="KZ385" s="137"/>
      <c r="LA385" s="137"/>
      <c r="LB385" s="137"/>
      <c r="LC385" s="137"/>
      <c r="LD385" s="137"/>
      <c r="LE385" s="137"/>
      <c r="LF385" s="137"/>
      <c r="LG385" s="137"/>
      <c r="LH385" s="137"/>
      <c r="LI385" s="137"/>
      <c r="LJ385" s="137"/>
      <c r="LK385" s="137"/>
      <c r="LL385" s="137"/>
      <c r="LM385" s="137"/>
      <c r="LN385" s="137"/>
      <c r="LO385" s="137"/>
      <c r="LP385" s="137"/>
      <c r="LQ385" s="137"/>
      <c r="LR385" s="137"/>
      <c r="LS385" s="137"/>
      <c r="LT385" s="137"/>
      <c r="LU385" s="137"/>
      <c r="LV385" s="137"/>
      <c r="LW385" s="137"/>
      <c r="LX385" s="137"/>
      <c r="LY385" s="137"/>
      <c r="LZ385" s="137"/>
      <c r="MA385" s="137"/>
      <c r="MB385" s="137"/>
      <c r="MC385" s="137"/>
      <c r="MD385" s="137"/>
      <c r="ME385" s="137"/>
      <c r="MF385" s="137"/>
      <c r="MG385" s="137"/>
      <c r="MH385" s="137"/>
      <c r="MI385" s="137"/>
      <c r="MJ385" s="137"/>
      <c r="MK385" s="137"/>
      <c r="ML385" s="137"/>
      <c r="MM385" s="137"/>
      <c r="MN385" s="137"/>
      <c r="MO385" s="137"/>
      <c r="MP385" s="137"/>
      <c r="MQ385" s="137"/>
      <c r="MR385" s="137"/>
      <c r="MS385" s="137"/>
      <c r="MT385" s="137"/>
      <c r="MU385" s="137"/>
      <c r="MV385" s="137"/>
      <c r="MW385" s="137"/>
      <c r="MX385" s="137"/>
      <c r="MY385" s="137"/>
      <c r="MZ385" s="137"/>
      <c r="NA385" s="137"/>
      <c r="NB385" s="137"/>
      <c r="NC385" s="137"/>
      <c r="ND385" s="137"/>
      <c r="NE385" s="137"/>
      <c r="NF385" s="137"/>
      <c r="NG385" s="137"/>
      <c r="NH385" s="137"/>
      <c r="NI385" s="137"/>
      <c r="NJ385" s="137"/>
      <c r="NK385" s="137"/>
      <c r="NL385" s="137"/>
      <c r="NM385" s="137"/>
      <c r="NN385" s="137"/>
      <c r="NO385" s="137"/>
      <c r="NP385" s="137"/>
      <c r="NQ385" s="137"/>
      <c r="NR385" s="137"/>
      <c r="NS385" s="137"/>
      <c r="NT385" s="137"/>
      <c r="NU385" s="137"/>
      <c r="NV385" s="137"/>
      <c r="NW385" s="137"/>
      <c r="NX385" s="137"/>
      <c r="NY385" s="137"/>
      <c r="NZ385" s="137"/>
      <c r="OA385" s="137"/>
      <c r="OB385" s="137"/>
      <c r="OC385" s="137"/>
      <c r="OD385" s="137"/>
      <c r="OE385" s="137"/>
      <c r="OF385" s="137"/>
      <c r="OG385" s="137"/>
      <c r="OH385" s="137"/>
      <c r="OI385" s="137"/>
      <c r="OJ385" s="137"/>
      <c r="OK385" s="137"/>
      <c r="OL385" s="137"/>
      <c r="OM385" s="137"/>
      <c r="ON385" s="137"/>
      <c r="OO385" s="137"/>
      <c r="OP385" s="137"/>
      <c r="OQ385" s="137"/>
      <c r="OR385" s="137"/>
      <c r="OS385" s="137"/>
      <c r="OT385" s="137"/>
      <c r="OU385" s="137"/>
      <c r="OV385" s="137"/>
      <c r="OW385" s="137"/>
      <c r="OX385" s="137"/>
      <c r="OY385" s="137"/>
      <c r="OZ385" s="137"/>
      <c r="PA385" s="137"/>
      <c r="PB385" s="137"/>
      <c r="PC385" s="137"/>
      <c r="PD385" s="137"/>
      <c r="PE385" s="137"/>
      <c r="PF385" s="137"/>
      <c r="PG385" s="137"/>
      <c r="PH385" s="137"/>
      <c r="PI385" s="137"/>
      <c r="PJ385" s="137"/>
      <c r="PK385" s="137"/>
      <c r="PL385" s="137"/>
      <c r="PM385" s="137"/>
      <c r="PN385" s="137"/>
      <c r="PO385" s="137"/>
      <c r="PP385" s="137"/>
      <c r="PQ385" s="137"/>
      <c r="PR385" s="137"/>
      <c r="PS385" s="137"/>
      <c r="PT385" s="137"/>
      <c r="PU385" s="137"/>
      <c r="PV385" s="137"/>
      <c r="PW385" s="137"/>
      <c r="PX385" s="137"/>
      <c r="PY385" s="137"/>
      <c r="PZ385" s="137"/>
      <c r="QA385" s="137"/>
      <c r="QB385" s="137"/>
      <c r="QC385" s="137"/>
      <c r="QD385" s="137"/>
      <c r="QE385" s="137"/>
      <c r="QF385" s="137"/>
      <c r="QG385" s="137"/>
      <c r="QH385" s="137"/>
      <c r="QI385" s="137"/>
      <c r="QJ385" s="137"/>
      <c r="QK385" s="137"/>
      <c r="QL385" s="137"/>
      <c r="QM385" s="137"/>
      <c r="QN385" s="137"/>
      <c r="QO385" s="137"/>
      <c r="QP385" s="137"/>
      <c r="QQ385" s="137"/>
      <c r="QR385" s="137"/>
      <c r="QS385" s="137"/>
      <c r="QT385" s="137"/>
      <c r="QU385" s="137"/>
      <c r="QV385" s="137"/>
      <c r="QW385" s="137"/>
      <c r="QX385" s="137"/>
      <c r="QY385" s="137"/>
      <c r="QZ385" s="137"/>
      <c r="RA385" s="137"/>
      <c r="RB385" s="137"/>
      <c r="RC385" s="137"/>
      <c r="RD385" s="137"/>
      <c r="RE385" s="137"/>
      <c r="RF385" s="137"/>
      <c r="RG385" s="137"/>
      <c r="RH385" s="137"/>
      <c r="RI385" s="137"/>
      <c r="RJ385" s="137"/>
      <c r="RK385" s="137"/>
      <c r="RL385" s="137"/>
      <c r="RM385" s="137"/>
      <c r="RN385" s="137"/>
      <c r="RO385" s="137"/>
      <c r="RP385" s="137"/>
      <c r="RQ385" s="137"/>
      <c r="RR385" s="137"/>
      <c r="RS385" s="137"/>
      <c r="RT385" s="137"/>
      <c r="RU385" s="137"/>
      <c r="RV385" s="137"/>
      <c r="RW385" s="137"/>
      <c r="RX385" s="137"/>
      <c r="RY385" s="137"/>
      <c r="RZ385" s="137"/>
      <c r="SA385" s="137"/>
      <c r="SB385" s="137"/>
      <c r="SC385" s="137"/>
      <c r="SD385" s="137"/>
      <c r="SE385" s="137"/>
      <c r="SF385" s="137"/>
      <c r="SG385" s="137"/>
      <c r="SH385" s="137"/>
      <c r="SI385" s="137"/>
      <c r="SJ385" s="137"/>
      <c r="SK385" s="137"/>
      <c r="SL385" s="137"/>
      <c r="SM385" s="137"/>
      <c r="SN385" s="137"/>
      <c r="SO385" s="137"/>
      <c r="SP385" s="137"/>
      <c r="SQ385" s="137"/>
      <c r="SR385" s="137"/>
      <c r="SS385" s="137"/>
      <c r="ST385" s="137"/>
      <c r="SU385" s="137"/>
      <c r="SV385" s="137"/>
      <c r="SW385" s="137"/>
      <c r="SX385" s="137"/>
      <c r="SY385" s="137"/>
      <c r="SZ385" s="137"/>
      <c r="TA385" s="137"/>
      <c r="TB385" s="137"/>
      <c r="TC385" s="137"/>
      <c r="TD385" s="137"/>
      <c r="TE385" s="137"/>
      <c r="TF385" s="137"/>
      <c r="TG385" s="137"/>
      <c r="TH385" s="137"/>
      <c r="TI385" s="137"/>
      <c r="TJ385" s="137"/>
      <c r="TK385" s="137"/>
      <c r="TL385" s="137"/>
      <c r="TM385" s="137"/>
      <c r="TN385" s="137"/>
      <c r="TO385" s="137"/>
      <c r="TP385" s="137"/>
      <c r="TQ385" s="137"/>
      <c r="TR385" s="137"/>
      <c r="TS385" s="137"/>
      <c r="TT385" s="137"/>
      <c r="TU385" s="137"/>
      <c r="TV385" s="137"/>
      <c r="TW385" s="137"/>
      <c r="TX385" s="137"/>
      <c r="TY385" s="137"/>
      <c r="TZ385" s="137"/>
      <c r="UA385" s="137"/>
      <c r="UB385" s="137"/>
      <c r="UC385" s="137"/>
      <c r="UD385" s="137"/>
      <c r="UE385" s="137"/>
      <c r="UF385" s="137"/>
      <c r="UG385" s="137"/>
      <c r="UH385" s="137"/>
      <c r="UI385" s="137"/>
      <c r="UJ385" s="137"/>
      <c r="UK385" s="137"/>
      <c r="UL385" s="137"/>
      <c r="UM385" s="137"/>
      <c r="UN385" s="137"/>
      <c r="UO385" s="137"/>
      <c r="UP385" s="137"/>
      <c r="UQ385" s="137"/>
      <c r="UR385" s="137"/>
      <c r="US385" s="137"/>
      <c r="UT385" s="137"/>
      <c r="UU385" s="137"/>
      <c r="UV385" s="137"/>
      <c r="UW385" s="137"/>
      <c r="UX385" s="137"/>
      <c r="UY385" s="137"/>
      <c r="UZ385" s="137"/>
      <c r="VA385" s="137"/>
      <c r="VB385" s="137"/>
      <c r="VC385" s="137"/>
      <c r="VD385" s="137"/>
      <c r="VE385" s="137"/>
      <c r="VF385" s="137"/>
      <c r="VG385" s="137"/>
      <c r="VH385" s="137"/>
      <c r="VI385" s="137"/>
      <c r="VJ385" s="137"/>
      <c r="VK385" s="137"/>
      <c r="VL385" s="137"/>
      <c r="VM385" s="137"/>
      <c r="VN385" s="137"/>
      <c r="VO385" s="137"/>
      <c r="VP385" s="137"/>
      <c r="VQ385" s="137"/>
      <c r="VR385" s="137"/>
      <c r="VS385" s="137"/>
      <c r="VT385" s="137"/>
      <c r="VU385" s="137"/>
      <c r="VV385" s="137"/>
      <c r="VW385" s="137"/>
      <c r="VX385" s="137"/>
      <c r="VY385" s="137"/>
      <c r="VZ385" s="137"/>
      <c r="WA385" s="137"/>
      <c r="WB385" s="137"/>
      <c r="WC385" s="137"/>
      <c r="WD385" s="137"/>
      <c r="WE385" s="137"/>
      <c r="WF385" s="137"/>
      <c r="WG385" s="137"/>
      <c r="WH385" s="137"/>
      <c r="WI385" s="137"/>
      <c r="WJ385" s="137"/>
      <c r="WK385" s="137"/>
      <c r="WL385" s="137"/>
      <c r="WM385" s="137"/>
      <c r="WN385" s="137"/>
      <c r="WO385" s="137"/>
      <c r="WP385" s="137"/>
      <c r="WQ385" s="137"/>
      <c r="WR385" s="137"/>
      <c r="WS385" s="137"/>
      <c r="WT385" s="137"/>
      <c r="WU385" s="137"/>
      <c r="WV385" s="137"/>
      <c r="WW385" s="137"/>
      <c r="WX385" s="137"/>
      <c r="WY385" s="137"/>
      <c r="WZ385" s="137"/>
      <c r="XA385" s="137"/>
      <c r="XB385" s="137"/>
      <c r="XC385" s="137"/>
      <c r="XD385" s="137"/>
      <c r="XE385" s="137"/>
      <c r="XF385" s="137"/>
      <c r="XG385" s="137"/>
      <c r="XH385" s="137"/>
      <c r="XI385" s="137"/>
      <c r="XJ385" s="137"/>
      <c r="XK385" s="137"/>
      <c r="XL385" s="137"/>
      <c r="XM385" s="137"/>
      <c r="XN385" s="137"/>
      <c r="XO385" s="137"/>
      <c r="XP385" s="137"/>
      <c r="XQ385" s="137"/>
      <c r="XR385" s="137"/>
      <c r="XS385" s="137"/>
      <c r="XT385" s="137"/>
      <c r="XU385" s="137"/>
      <c r="XV385" s="137"/>
      <c r="XW385" s="137"/>
      <c r="XX385" s="137"/>
      <c r="XY385" s="137"/>
      <c r="XZ385" s="137"/>
      <c r="YA385" s="137"/>
      <c r="YB385" s="137"/>
      <c r="YC385" s="137"/>
      <c r="YD385" s="137"/>
      <c r="YE385" s="137"/>
      <c r="YF385" s="137"/>
      <c r="YG385" s="137"/>
      <c r="YH385" s="137"/>
      <c r="YI385" s="137"/>
      <c r="YJ385" s="137"/>
      <c r="YK385" s="137"/>
      <c r="YL385" s="137"/>
      <c r="YM385" s="137"/>
      <c r="YN385" s="137"/>
      <c r="YO385" s="137"/>
      <c r="YP385" s="137"/>
      <c r="YQ385" s="137"/>
      <c r="YR385" s="137"/>
      <c r="YS385" s="137"/>
      <c r="YT385" s="137"/>
      <c r="YU385" s="137"/>
      <c r="YV385" s="137"/>
      <c r="YW385" s="137"/>
      <c r="YX385" s="137"/>
      <c r="YY385" s="137"/>
      <c r="YZ385" s="137"/>
      <c r="ZA385" s="137"/>
      <c r="ZB385" s="137"/>
      <c r="ZC385" s="137"/>
      <c r="ZD385" s="137"/>
      <c r="ZE385" s="137"/>
      <c r="ZF385" s="137"/>
      <c r="ZG385" s="137"/>
      <c r="ZH385" s="137"/>
      <c r="ZI385" s="137"/>
      <c r="ZJ385" s="137"/>
      <c r="ZK385" s="137"/>
      <c r="ZL385" s="137"/>
      <c r="ZM385" s="137"/>
      <c r="ZN385" s="137"/>
      <c r="ZO385" s="137"/>
      <c r="ZP385" s="137"/>
      <c r="ZQ385" s="137"/>
      <c r="ZR385" s="137"/>
      <c r="ZS385" s="137"/>
      <c r="ZT385" s="137"/>
      <c r="ZU385" s="137"/>
      <c r="ZV385" s="137"/>
      <c r="ZW385" s="137"/>
      <c r="ZX385" s="137"/>
      <c r="ZY385" s="137"/>
      <c r="ZZ385" s="137"/>
      <c r="AAA385" s="137"/>
      <c r="AAB385" s="137"/>
      <c r="AAC385" s="137"/>
      <c r="AAD385" s="137"/>
      <c r="AAE385" s="137"/>
      <c r="AAF385" s="137"/>
      <c r="AAG385" s="137"/>
      <c r="AAH385" s="137"/>
      <c r="AAI385" s="137"/>
      <c r="AAJ385" s="137"/>
      <c r="AAK385" s="137"/>
      <c r="AAL385" s="137"/>
      <c r="AAM385" s="137"/>
      <c r="AAN385" s="137"/>
      <c r="AAO385" s="137"/>
      <c r="AAP385" s="137"/>
      <c r="AAQ385" s="137"/>
      <c r="AAR385" s="137"/>
      <c r="AAS385" s="137"/>
      <c r="AAT385" s="137"/>
      <c r="AAU385" s="137"/>
      <c r="AAV385" s="137"/>
      <c r="AAW385" s="137"/>
      <c r="AAX385" s="137"/>
      <c r="AAY385" s="137"/>
      <c r="AAZ385" s="137"/>
      <c r="ABA385" s="137"/>
      <c r="ABB385" s="137"/>
      <c r="ABC385" s="137"/>
      <c r="ABD385" s="137"/>
      <c r="ABE385" s="137"/>
      <c r="ABF385" s="137"/>
      <c r="ABG385" s="137"/>
      <c r="ABH385" s="137"/>
      <c r="ABI385" s="137"/>
      <c r="ABJ385" s="137"/>
      <c r="ABK385" s="137"/>
      <c r="ABL385" s="137"/>
      <c r="ABM385" s="137"/>
      <c r="ABN385" s="137"/>
      <c r="ABO385" s="137"/>
      <c r="ABP385" s="137"/>
      <c r="ABQ385" s="137"/>
      <c r="ABR385" s="137"/>
      <c r="ABS385" s="137"/>
      <c r="ABT385" s="137"/>
      <c r="ABU385" s="137"/>
      <c r="ABV385" s="137"/>
      <c r="ABW385" s="137"/>
      <c r="ABX385" s="137"/>
      <c r="ABY385" s="137"/>
      <c r="ABZ385" s="137"/>
      <c r="ACA385" s="137"/>
      <c r="ACB385" s="137"/>
      <c r="ACC385" s="137"/>
      <c r="ACD385" s="137"/>
      <c r="ACE385" s="137"/>
      <c r="ACF385" s="137"/>
      <c r="ACG385" s="137"/>
      <c r="ACH385" s="137"/>
      <c r="ACI385" s="137"/>
      <c r="ACJ385" s="137"/>
      <c r="ACK385" s="137"/>
      <c r="ACL385" s="137"/>
      <c r="ACM385" s="137"/>
      <c r="ACN385" s="137"/>
      <c r="ACO385" s="137"/>
      <c r="ACP385" s="137"/>
      <c r="ACQ385" s="137"/>
      <c r="ACR385" s="137"/>
      <c r="ACS385" s="137"/>
      <c r="ACT385" s="137"/>
      <c r="ACU385" s="137"/>
      <c r="ACV385" s="137"/>
      <c r="ACW385" s="137"/>
      <c r="ACX385" s="137"/>
      <c r="ACY385" s="137"/>
      <c r="ACZ385" s="137"/>
      <c r="ADA385" s="137"/>
    </row>
    <row r="386" spans="1:781" s="147" customFormat="1" ht="24" x14ac:dyDescent="0.3">
      <c r="A386" s="61">
        <v>2</v>
      </c>
      <c r="B386" s="44" t="s">
        <v>1062</v>
      </c>
      <c r="C386" s="45"/>
      <c r="D386" s="46" t="s">
        <v>212</v>
      </c>
      <c r="E386" s="46" t="s">
        <v>230</v>
      </c>
      <c r="F386" s="46">
        <v>24</v>
      </c>
      <c r="G386" s="97">
        <v>1250000</v>
      </c>
      <c r="H386" s="46">
        <v>1</v>
      </c>
      <c r="I386" s="46" t="s">
        <v>41</v>
      </c>
      <c r="J386" s="46" t="s">
        <v>82</v>
      </c>
      <c r="K386" s="48">
        <v>1960</v>
      </c>
      <c r="L386" s="113">
        <v>22145</v>
      </c>
      <c r="M386" s="50">
        <v>100000</v>
      </c>
      <c r="N386" s="51">
        <v>0.5</v>
      </c>
      <c r="O386" s="51">
        <v>18</v>
      </c>
      <c r="P386" s="52" t="s">
        <v>1063</v>
      </c>
      <c r="Q386" s="53" t="s">
        <v>1064</v>
      </c>
      <c r="R386" s="54"/>
      <c r="S386" s="55"/>
      <c r="T386" s="56"/>
      <c r="U386" s="56"/>
      <c r="V386" s="56"/>
      <c r="W386" s="56"/>
      <c r="X386" s="56"/>
      <c r="Y386" s="56"/>
      <c r="Z386" s="56"/>
      <c r="AA386" s="12"/>
      <c r="AB386" s="57">
        <f t="shared" si="82"/>
        <v>5.2724457241256045E-2</v>
      </c>
      <c r="AC386" s="57">
        <f t="shared" si="83"/>
        <v>1.282051282051282E-2</v>
      </c>
      <c r="AD386" s="57">
        <f t="shared" si="84"/>
        <v>1.2857142857142858</v>
      </c>
      <c r="AE386" s="57">
        <f t="shared" si="85"/>
        <v>1.3512592557760548</v>
      </c>
      <c r="AF386" s="58"/>
      <c r="AG386" s="58">
        <f t="shared" si="86"/>
        <v>0</v>
      </c>
      <c r="AH386" s="58">
        <f t="shared" si="87"/>
        <v>1.3512592557760548</v>
      </c>
      <c r="AI386" s="58">
        <f t="shared" si="88"/>
        <v>0</v>
      </c>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c r="CV386" s="12"/>
      <c r="CW386" s="12"/>
      <c r="CX386" s="12"/>
      <c r="CY386" s="12"/>
      <c r="CZ386" s="12"/>
      <c r="DA386" s="12"/>
      <c r="DB386" s="12"/>
      <c r="DC386" s="12"/>
      <c r="DD386" s="12"/>
      <c r="DE386" s="12"/>
      <c r="DF386" s="12"/>
      <c r="DG386" s="12"/>
      <c r="DH386" s="12"/>
      <c r="DI386" s="12"/>
      <c r="DJ386" s="12"/>
      <c r="DK386" s="12"/>
      <c r="DL386" s="12"/>
      <c r="DM386" s="12"/>
      <c r="DN386" s="12"/>
      <c r="DO386" s="12"/>
      <c r="DP386" s="12"/>
      <c r="DQ386" s="12"/>
      <c r="DR386" s="12"/>
      <c r="DS386" s="12"/>
      <c r="DT386" s="12"/>
      <c r="DU386" s="12"/>
      <c r="DV386" s="12"/>
      <c r="DW386" s="12"/>
      <c r="DX386" s="12"/>
      <c r="DY386" s="12"/>
      <c r="DZ386" s="12"/>
      <c r="EA386" s="12"/>
      <c r="EB386" s="12"/>
      <c r="EC386" s="12"/>
      <c r="ED386" s="137"/>
      <c r="EE386" s="137"/>
      <c r="EF386" s="137"/>
      <c r="EG386" s="137"/>
      <c r="EH386" s="137"/>
      <c r="EI386" s="137"/>
      <c r="EJ386" s="137"/>
      <c r="EK386" s="137"/>
      <c r="EL386" s="137"/>
      <c r="EM386" s="137"/>
      <c r="EN386" s="137"/>
      <c r="EO386" s="137"/>
      <c r="EP386" s="137"/>
      <c r="EQ386" s="137"/>
      <c r="ER386" s="137"/>
      <c r="ES386" s="137"/>
      <c r="ET386" s="137"/>
      <c r="EU386" s="137"/>
      <c r="EV386" s="137"/>
      <c r="EW386" s="137"/>
      <c r="EX386" s="137"/>
      <c r="EY386" s="137"/>
      <c r="EZ386" s="137"/>
      <c r="FA386" s="137"/>
      <c r="FB386" s="137"/>
      <c r="FC386" s="137"/>
      <c r="FD386" s="137"/>
      <c r="FE386" s="137"/>
      <c r="FF386" s="137"/>
      <c r="FG386" s="137"/>
      <c r="FH386" s="137"/>
      <c r="FI386" s="137"/>
      <c r="FJ386" s="137"/>
      <c r="FK386" s="137"/>
      <c r="FL386" s="137"/>
      <c r="FM386" s="137"/>
      <c r="FN386" s="137"/>
      <c r="FO386" s="137"/>
      <c r="FP386" s="137"/>
      <c r="FQ386" s="137"/>
      <c r="FR386" s="137"/>
      <c r="FS386" s="137"/>
      <c r="FT386" s="137"/>
      <c r="FU386" s="137"/>
      <c r="FV386" s="137"/>
      <c r="FW386" s="137"/>
      <c r="FX386" s="137"/>
      <c r="FY386" s="137"/>
      <c r="FZ386" s="137"/>
      <c r="GA386" s="137"/>
      <c r="GB386" s="137"/>
      <c r="GC386" s="137"/>
      <c r="GD386" s="137"/>
      <c r="GE386" s="137"/>
      <c r="GF386" s="137"/>
      <c r="GG386" s="137"/>
      <c r="GH386" s="137"/>
      <c r="GI386" s="137"/>
      <c r="GJ386" s="137"/>
      <c r="GK386" s="137"/>
      <c r="GL386" s="137"/>
      <c r="GM386" s="137"/>
      <c r="GN386" s="137"/>
      <c r="GO386" s="137"/>
      <c r="GP386" s="137"/>
      <c r="GQ386" s="137"/>
      <c r="GR386" s="137"/>
      <c r="GS386" s="137"/>
      <c r="GT386" s="137"/>
      <c r="GU386" s="137"/>
      <c r="GV386" s="137"/>
      <c r="GW386" s="137"/>
      <c r="GX386" s="137"/>
      <c r="GY386" s="137"/>
      <c r="GZ386" s="137"/>
      <c r="HA386" s="137"/>
      <c r="HB386" s="137"/>
      <c r="HC386" s="137"/>
      <c r="HD386" s="137"/>
      <c r="HE386" s="137"/>
      <c r="HF386" s="137"/>
      <c r="HG386" s="137"/>
      <c r="HH386" s="137"/>
      <c r="HI386" s="137"/>
      <c r="HJ386" s="137"/>
      <c r="HK386" s="137"/>
      <c r="HL386" s="137"/>
      <c r="HM386" s="137"/>
      <c r="HN386" s="137"/>
      <c r="HO386" s="137"/>
      <c r="HP386" s="137"/>
      <c r="HQ386" s="137"/>
      <c r="HR386" s="137"/>
      <c r="HS386" s="137"/>
      <c r="HT386" s="137"/>
      <c r="HU386" s="137"/>
      <c r="HV386" s="137"/>
      <c r="HW386" s="137"/>
      <c r="HX386" s="137"/>
      <c r="HY386" s="137"/>
      <c r="HZ386" s="137"/>
      <c r="IA386" s="137"/>
      <c r="IB386" s="137"/>
      <c r="IC386" s="137"/>
      <c r="ID386" s="137"/>
      <c r="IE386" s="137"/>
      <c r="IF386" s="137"/>
      <c r="IG386" s="137"/>
      <c r="IH386" s="137"/>
      <c r="II386" s="137"/>
      <c r="IJ386" s="137"/>
      <c r="IK386" s="137"/>
      <c r="IL386" s="137"/>
      <c r="IM386" s="137"/>
      <c r="IN386" s="137"/>
      <c r="IO386" s="137"/>
      <c r="IP386" s="137"/>
      <c r="IQ386" s="137"/>
      <c r="IR386" s="137"/>
      <c r="IS386" s="137"/>
      <c r="IT386" s="137"/>
      <c r="IU386" s="137"/>
      <c r="IV386" s="137"/>
      <c r="IW386" s="137"/>
      <c r="IX386" s="137"/>
      <c r="IY386" s="137"/>
      <c r="IZ386" s="137"/>
      <c r="JA386" s="137"/>
      <c r="JB386" s="137"/>
      <c r="JC386" s="137"/>
      <c r="JD386" s="137"/>
      <c r="JE386" s="137"/>
      <c r="JF386" s="137"/>
      <c r="JG386" s="137"/>
      <c r="JH386" s="137"/>
      <c r="JI386" s="137"/>
      <c r="JJ386" s="137"/>
      <c r="JK386" s="137"/>
      <c r="JL386" s="137"/>
      <c r="JM386" s="137"/>
      <c r="JN386" s="137"/>
      <c r="JO386" s="137"/>
      <c r="JP386" s="137"/>
      <c r="JQ386" s="137"/>
      <c r="JR386" s="137"/>
      <c r="JS386" s="137"/>
      <c r="JT386" s="137"/>
      <c r="JU386" s="137"/>
      <c r="JV386" s="137"/>
      <c r="JW386" s="137"/>
      <c r="JX386" s="137"/>
      <c r="JY386" s="137"/>
      <c r="JZ386" s="137"/>
      <c r="KA386" s="137"/>
      <c r="KB386" s="137"/>
      <c r="KC386" s="137"/>
      <c r="KD386" s="137"/>
      <c r="KE386" s="137"/>
      <c r="KF386" s="137"/>
      <c r="KG386" s="137"/>
      <c r="KH386" s="137"/>
      <c r="KI386" s="137"/>
      <c r="KJ386" s="137"/>
      <c r="KK386" s="137"/>
      <c r="KL386" s="137"/>
      <c r="KM386" s="137"/>
      <c r="KN386" s="137"/>
      <c r="KO386" s="137"/>
      <c r="KP386" s="137"/>
      <c r="KQ386" s="137"/>
      <c r="KR386" s="137"/>
      <c r="KS386" s="137"/>
      <c r="KT386" s="137"/>
      <c r="KU386" s="137"/>
      <c r="KV386" s="137"/>
      <c r="KW386" s="137"/>
      <c r="KX386" s="137"/>
      <c r="KY386" s="137"/>
      <c r="KZ386" s="137"/>
      <c r="LA386" s="137"/>
      <c r="LB386" s="137"/>
      <c r="LC386" s="137"/>
      <c r="LD386" s="137"/>
      <c r="LE386" s="137"/>
      <c r="LF386" s="137"/>
      <c r="LG386" s="137"/>
      <c r="LH386" s="137"/>
      <c r="LI386" s="137"/>
      <c r="LJ386" s="137"/>
      <c r="LK386" s="137"/>
      <c r="LL386" s="137"/>
      <c r="LM386" s="137"/>
      <c r="LN386" s="137"/>
      <c r="LO386" s="137"/>
      <c r="LP386" s="137"/>
      <c r="LQ386" s="137"/>
      <c r="LR386" s="137"/>
      <c r="LS386" s="137"/>
      <c r="LT386" s="137"/>
      <c r="LU386" s="137"/>
      <c r="LV386" s="137"/>
      <c r="LW386" s="137"/>
      <c r="LX386" s="137"/>
      <c r="LY386" s="137"/>
      <c r="LZ386" s="137"/>
      <c r="MA386" s="137"/>
      <c r="MB386" s="137"/>
      <c r="MC386" s="137"/>
      <c r="MD386" s="137"/>
      <c r="ME386" s="137"/>
      <c r="MF386" s="137"/>
      <c r="MG386" s="137"/>
      <c r="MH386" s="137"/>
      <c r="MI386" s="137"/>
      <c r="MJ386" s="137"/>
      <c r="MK386" s="137"/>
      <c r="ML386" s="137"/>
      <c r="MM386" s="137"/>
      <c r="MN386" s="137"/>
      <c r="MO386" s="137"/>
      <c r="MP386" s="137"/>
      <c r="MQ386" s="137"/>
      <c r="MR386" s="137"/>
      <c r="MS386" s="137"/>
      <c r="MT386" s="137"/>
      <c r="MU386" s="137"/>
      <c r="MV386" s="137"/>
      <c r="MW386" s="137"/>
      <c r="MX386" s="137"/>
      <c r="MY386" s="137"/>
      <c r="MZ386" s="137"/>
      <c r="NA386" s="137"/>
      <c r="NB386" s="137"/>
      <c r="NC386" s="137"/>
      <c r="ND386" s="137"/>
      <c r="NE386" s="137"/>
      <c r="NF386" s="137"/>
      <c r="NG386" s="137"/>
      <c r="NH386" s="137"/>
      <c r="NI386" s="137"/>
      <c r="NJ386" s="137"/>
      <c r="NK386" s="137"/>
      <c r="NL386" s="137"/>
      <c r="NM386" s="137"/>
      <c r="NN386" s="137"/>
      <c r="NO386" s="137"/>
      <c r="NP386" s="137"/>
      <c r="NQ386" s="137"/>
      <c r="NR386" s="137"/>
      <c r="NS386" s="137"/>
      <c r="NT386" s="137"/>
      <c r="NU386" s="137"/>
      <c r="NV386" s="137"/>
      <c r="NW386" s="137"/>
      <c r="NX386" s="137"/>
      <c r="NY386" s="137"/>
      <c r="NZ386" s="137"/>
      <c r="OA386" s="137"/>
      <c r="OB386" s="137"/>
      <c r="OC386" s="137"/>
      <c r="OD386" s="137"/>
      <c r="OE386" s="137"/>
      <c r="OF386" s="137"/>
      <c r="OG386" s="137"/>
      <c r="OH386" s="137"/>
      <c r="OI386" s="137"/>
      <c r="OJ386" s="137"/>
      <c r="OK386" s="137"/>
      <c r="OL386" s="137"/>
      <c r="OM386" s="137"/>
      <c r="ON386" s="137"/>
      <c r="OO386" s="137"/>
      <c r="OP386" s="137"/>
      <c r="OQ386" s="137"/>
      <c r="OR386" s="137"/>
      <c r="OS386" s="137"/>
      <c r="OT386" s="137"/>
      <c r="OU386" s="137"/>
      <c r="OV386" s="137"/>
      <c r="OW386" s="137"/>
      <c r="OX386" s="137"/>
      <c r="OY386" s="137"/>
      <c r="OZ386" s="137"/>
      <c r="PA386" s="137"/>
      <c r="PB386" s="137"/>
      <c r="PC386" s="137"/>
      <c r="PD386" s="137"/>
      <c r="PE386" s="137"/>
      <c r="PF386" s="137"/>
      <c r="PG386" s="137"/>
      <c r="PH386" s="137"/>
      <c r="PI386" s="137"/>
      <c r="PJ386" s="137"/>
      <c r="PK386" s="137"/>
      <c r="PL386" s="137"/>
      <c r="PM386" s="137"/>
      <c r="PN386" s="137"/>
      <c r="PO386" s="137"/>
      <c r="PP386" s="137"/>
      <c r="PQ386" s="137"/>
      <c r="PR386" s="137"/>
      <c r="PS386" s="137"/>
      <c r="PT386" s="137"/>
      <c r="PU386" s="137"/>
      <c r="PV386" s="137"/>
      <c r="PW386" s="137"/>
      <c r="PX386" s="137"/>
      <c r="PY386" s="137"/>
      <c r="PZ386" s="137"/>
      <c r="QA386" s="137"/>
      <c r="QB386" s="137"/>
      <c r="QC386" s="137"/>
      <c r="QD386" s="137"/>
      <c r="QE386" s="137"/>
      <c r="QF386" s="137"/>
      <c r="QG386" s="137"/>
      <c r="QH386" s="137"/>
      <c r="QI386" s="137"/>
      <c r="QJ386" s="137"/>
      <c r="QK386" s="137"/>
      <c r="QL386" s="137"/>
      <c r="QM386" s="137"/>
      <c r="QN386" s="137"/>
      <c r="QO386" s="137"/>
      <c r="QP386" s="137"/>
      <c r="QQ386" s="137"/>
      <c r="QR386" s="137"/>
      <c r="QS386" s="137"/>
      <c r="QT386" s="137"/>
      <c r="QU386" s="137"/>
      <c r="QV386" s="137"/>
      <c r="QW386" s="137"/>
      <c r="QX386" s="137"/>
      <c r="QY386" s="137"/>
      <c r="QZ386" s="137"/>
      <c r="RA386" s="137"/>
      <c r="RB386" s="137"/>
      <c r="RC386" s="137"/>
      <c r="RD386" s="137"/>
      <c r="RE386" s="137"/>
      <c r="RF386" s="137"/>
      <c r="RG386" s="137"/>
      <c r="RH386" s="137"/>
      <c r="RI386" s="137"/>
      <c r="RJ386" s="137"/>
      <c r="RK386" s="137"/>
      <c r="RL386" s="137"/>
      <c r="RM386" s="137"/>
      <c r="RN386" s="137"/>
      <c r="RO386" s="137"/>
      <c r="RP386" s="137"/>
      <c r="RQ386" s="137"/>
      <c r="RR386" s="137"/>
      <c r="RS386" s="137"/>
      <c r="RT386" s="137"/>
      <c r="RU386" s="137"/>
      <c r="RV386" s="137"/>
      <c r="RW386" s="137"/>
      <c r="RX386" s="137"/>
      <c r="RY386" s="137"/>
      <c r="RZ386" s="137"/>
      <c r="SA386" s="137"/>
      <c r="SB386" s="137"/>
      <c r="SC386" s="137"/>
      <c r="SD386" s="137"/>
      <c r="SE386" s="137"/>
      <c r="SF386" s="137"/>
      <c r="SG386" s="137"/>
      <c r="SH386" s="137"/>
      <c r="SI386" s="137"/>
      <c r="SJ386" s="137"/>
      <c r="SK386" s="137"/>
      <c r="SL386" s="137"/>
      <c r="SM386" s="137"/>
      <c r="SN386" s="137"/>
      <c r="SO386" s="137"/>
      <c r="SP386" s="137"/>
      <c r="SQ386" s="137"/>
      <c r="SR386" s="137"/>
      <c r="SS386" s="137"/>
      <c r="ST386" s="137"/>
      <c r="SU386" s="137"/>
      <c r="SV386" s="137"/>
      <c r="SW386" s="137"/>
      <c r="SX386" s="137"/>
      <c r="SY386" s="137"/>
      <c r="SZ386" s="137"/>
      <c r="TA386" s="137"/>
      <c r="TB386" s="137"/>
      <c r="TC386" s="137"/>
      <c r="TD386" s="137"/>
      <c r="TE386" s="137"/>
      <c r="TF386" s="137"/>
      <c r="TG386" s="137"/>
      <c r="TH386" s="137"/>
      <c r="TI386" s="137"/>
      <c r="TJ386" s="137"/>
      <c r="TK386" s="137"/>
      <c r="TL386" s="137"/>
      <c r="TM386" s="137"/>
      <c r="TN386" s="137"/>
      <c r="TO386" s="137"/>
      <c r="TP386" s="137"/>
      <c r="TQ386" s="137"/>
      <c r="TR386" s="137"/>
      <c r="TS386" s="137"/>
      <c r="TT386" s="137"/>
      <c r="TU386" s="137"/>
      <c r="TV386" s="137"/>
      <c r="TW386" s="137"/>
      <c r="TX386" s="137"/>
      <c r="TY386" s="137"/>
      <c r="TZ386" s="137"/>
      <c r="UA386" s="137"/>
      <c r="UB386" s="137"/>
      <c r="UC386" s="137"/>
      <c r="UD386" s="137"/>
      <c r="UE386" s="137"/>
      <c r="UF386" s="137"/>
      <c r="UG386" s="137"/>
      <c r="UH386" s="137"/>
      <c r="UI386" s="137"/>
      <c r="UJ386" s="137"/>
      <c r="UK386" s="137"/>
      <c r="UL386" s="137"/>
      <c r="UM386" s="137"/>
      <c r="UN386" s="137"/>
      <c r="UO386" s="137"/>
      <c r="UP386" s="137"/>
      <c r="UQ386" s="137"/>
      <c r="UR386" s="137"/>
      <c r="US386" s="137"/>
      <c r="UT386" s="137"/>
      <c r="UU386" s="137"/>
      <c r="UV386" s="137"/>
      <c r="UW386" s="137"/>
      <c r="UX386" s="137"/>
      <c r="UY386" s="137"/>
      <c r="UZ386" s="137"/>
      <c r="VA386" s="137"/>
      <c r="VB386" s="137"/>
      <c r="VC386" s="137"/>
      <c r="VD386" s="137"/>
      <c r="VE386" s="137"/>
      <c r="VF386" s="137"/>
      <c r="VG386" s="137"/>
      <c r="VH386" s="137"/>
      <c r="VI386" s="137"/>
      <c r="VJ386" s="137"/>
      <c r="VK386" s="137"/>
      <c r="VL386" s="137"/>
      <c r="VM386" s="137"/>
      <c r="VN386" s="137"/>
      <c r="VO386" s="137"/>
      <c r="VP386" s="137"/>
      <c r="VQ386" s="137"/>
      <c r="VR386" s="137"/>
      <c r="VS386" s="137"/>
      <c r="VT386" s="137"/>
      <c r="VU386" s="137"/>
      <c r="VV386" s="137"/>
      <c r="VW386" s="137"/>
      <c r="VX386" s="137"/>
      <c r="VY386" s="137"/>
      <c r="VZ386" s="137"/>
      <c r="WA386" s="137"/>
      <c r="WB386" s="137"/>
      <c r="WC386" s="137"/>
      <c r="WD386" s="137"/>
      <c r="WE386" s="137"/>
      <c r="WF386" s="137"/>
      <c r="WG386" s="137"/>
      <c r="WH386" s="137"/>
      <c r="WI386" s="137"/>
      <c r="WJ386" s="137"/>
      <c r="WK386" s="137"/>
      <c r="WL386" s="137"/>
      <c r="WM386" s="137"/>
      <c r="WN386" s="137"/>
      <c r="WO386" s="137"/>
      <c r="WP386" s="137"/>
      <c r="WQ386" s="137"/>
      <c r="WR386" s="137"/>
      <c r="WS386" s="137"/>
      <c r="WT386" s="137"/>
      <c r="WU386" s="137"/>
      <c r="WV386" s="137"/>
      <c r="WW386" s="137"/>
      <c r="WX386" s="137"/>
      <c r="WY386" s="137"/>
      <c r="WZ386" s="137"/>
      <c r="XA386" s="137"/>
      <c r="XB386" s="137"/>
      <c r="XC386" s="137"/>
      <c r="XD386" s="137"/>
      <c r="XE386" s="137"/>
      <c r="XF386" s="137"/>
      <c r="XG386" s="137"/>
      <c r="XH386" s="137"/>
      <c r="XI386" s="137"/>
      <c r="XJ386" s="137"/>
      <c r="XK386" s="137"/>
      <c r="XL386" s="137"/>
      <c r="XM386" s="137"/>
      <c r="XN386" s="137"/>
      <c r="XO386" s="137"/>
      <c r="XP386" s="137"/>
      <c r="XQ386" s="137"/>
      <c r="XR386" s="137"/>
      <c r="XS386" s="137"/>
      <c r="XT386" s="137"/>
      <c r="XU386" s="137"/>
      <c r="XV386" s="137"/>
      <c r="XW386" s="137"/>
      <c r="XX386" s="137"/>
      <c r="XY386" s="137"/>
      <c r="XZ386" s="137"/>
      <c r="YA386" s="137"/>
      <c r="YB386" s="137"/>
      <c r="YC386" s="137"/>
      <c r="YD386" s="137"/>
      <c r="YE386" s="137"/>
      <c r="YF386" s="137"/>
      <c r="YG386" s="137"/>
      <c r="YH386" s="137"/>
      <c r="YI386" s="137"/>
      <c r="YJ386" s="137"/>
      <c r="YK386" s="137"/>
      <c r="YL386" s="137"/>
      <c r="YM386" s="137"/>
      <c r="YN386" s="137"/>
      <c r="YO386" s="137"/>
      <c r="YP386" s="137"/>
      <c r="YQ386" s="137"/>
      <c r="YR386" s="137"/>
      <c r="YS386" s="137"/>
      <c r="YT386" s="137"/>
      <c r="YU386" s="137"/>
      <c r="YV386" s="137"/>
      <c r="YW386" s="137"/>
      <c r="YX386" s="137"/>
      <c r="YY386" s="137"/>
      <c r="YZ386" s="137"/>
      <c r="ZA386" s="137"/>
      <c r="ZB386" s="137"/>
      <c r="ZC386" s="137"/>
      <c r="ZD386" s="137"/>
      <c r="ZE386" s="137"/>
      <c r="ZF386" s="137"/>
      <c r="ZG386" s="137"/>
      <c r="ZH386" s="137"/>
      <c r="ZI386" s="137"/>
      <c r="ZJ386" s="137"/>
      <c r="ZK386" s="137"/>
      <c r="ZL386" s="137"/>
      <c r="ZM386" s="137"/>
      <c r="ZN386" s="137"/>
      <c r="ZO386" s="137"/>
      <c r="ZP386" s="137"/>
      <c r="ZQ386" s="137"/>
      <c r="ZR386" s="137"/>
      <c r="ZS386" s="137"/>
      <c r="ZT386" s="137"/>
      <c r="ZU386" s="137"/>
      <c r="ZV386" s="137"/>
      <c r="ZW386" s="137"/>
      <c r="ZX386" s="137"/>
      <c r="ZY386" s="137"/>
      <c r="ZZ386" s="137"/>
      <c r="AAA386" s="137"/>
      <c r="AAB386" s="137"/>
      <c r="AAC386" s="137"/>
      <c r="AAD386" s="137"/>
      <c r="AAE386" s="137"/>
      <c r="AAF386" s="137"/>
      <c r="AAG386" s="137"/>
      <c r="AAH386" s="137"/>
      <c r="AAI386" s="137"/>
      <c r="AAJ386" s="137"/>
      <c r="AAK386" s="137"/>
      <c r="AAL386" s="137"/>
      <c r="AAM386" s="137"/>
      <c r="AAN386" s="137"/>
      <c r="AAO386" s="137"/>
      <c r="AAP386" s="137"/>
      <c r="AAQ386" s="137"/>
      <c r="AAR386" s="137"/>
      <c r="AAS386" s="137"/>
      <c r="AAT386" s="137"/>
      <c r="AAU386" s="137"/>
      <c r="AAV386" s="137"/>
      <c r="AAW386" s="137"/>
      <c r="AAX386" s="137"/>
      <c r="AAY386" s="137"/>
      <c r="AAZ386" s="137"/>
      <c r="ABA386" s="137"/>
      <c r="ABB386" s="137"/>
      <c r="ABC386" s="137"/>
      <c r="ABD386" s="137"/>
      <c r="ABE386" s="137"/>
      <c r="ABF386" s="137"/>
      <c r="ABG386" s="137"/>
      <c r="ABH386" s="137"/>
      <c r="ABI386" s="137"/>
      <c r="ABJ386" s="137"/>
      <c r="ABK386" s="137"/>
      <c r="ABL386" s="137"/>
      <c r="ABM386" s="137"/>
      <c r="ABN386" s="137"/>
      <c r="ABO386" s="137"/>
      <c r="ABP386" s="137"/>
      <c r="ABQ386" s="137"/>
      <c r="ABR386" s="137"/>
      <c r="ABS386" s="137"/>
      <c r="ABT386" s="137"/>
      <c r="ABU386" s="137"/>
      <c r="ABV386" s="137"/>
      <c r="ABW386" s="137"/>
      <c r="ABX386" s="137"/>
      <c r="ABY386" s="137"/>
      <c r="ABZ386" s="137"/>
      <c r="ACA386" s="137"/>
      <c r="ACB386" s="137"/>
      <c r="ACC386" s="137"/>
      <c r="ACD386" s="137"/>
      <c r="ACE386" s="137"/>
      <c r="ACF386" s="137"/>
      <c r="ACG386" s="137"/>
      <c r="ACH386" s="137"/>
      <c r="ACI386" s="137"/>
      <c r="ACJ386" s="137"/>
      <c r="ACK386" s="137"/>
      <c r="ACL386" s="137"/>
      <c r="ACM386" s="137"/>
      <c r="ACN386" s="137"/>
      <c r="ACO386" s="137"/>
      <c r="ACP386" s="137"/>
      <c r="ACQ386" s="137"/>
      <c r="ACR386" s="137"/>
      <c r="ACS386" s="137"/>
      <c r="ACT386" s="137"/>
      <c r="ACU386" s="137"/>
      <c r="ACV386" s="137"/>
      <c r="ACW386" s="137"/>
      <c r="ACX386" s="137"/>
      <c r="ACY386" s="137"/>
      <c r="ACZ386" s="137"/>
      <c r="ADA386" s="137"/>
    </row>
    <row r="387" spans="1:781" s="147" customFormat="1" ht="24" x14ac:dyDescent="0.3">
      <c r="A387" s="64">
        <v>3</v>
      </c>
      <c r="B387" s="44" t="s">
        <v>1065</v>
      </c>
      <c r="C387" s="45" t="s">
        <v>343</v>
      </c>
      <c r="D387" s="46"/>
      <c r="E387" s="46"/>
      <c r="F387" s="46">
        <v>10</v>
      </c>
      <c r="G387" s="97"/>
      <c r="H387" s="46">
        <v>1</v>
      </c>
      <c r="I387" s="46" t="s">
        <v>46</v>
      </c>
      <c r="J387" s="46" t="s">
        <v>51</v>
      </c>
      <c r="K387" s="48">
        <v>1960</v>
      </c>
      <c r="L387" s="109">
        <v>1960</v>
      </c>
      <c r="M387" s="50"/>
      <c r="N387" s="51"/>
      <c r="O387" s="51"/>
      <c r="P387" s="52" t="s">
        <v>1066</v>
      </c>
      <c r="Q387" s="53" t="s">
        <v>1067</v>
      </c>
      <c r="R387" s="54"/>
      <c r="S387" s="55"/>
      <c r="T387" s="56"/>
      <c r="U387" s="56"/>
      <c r="V387" s="56"/>
      <c r="W387" s="56"/>
      <c r="X387" s="56"/>
      <c r="Y387" s="56"/>
      <c r="Z387" s="56"/>
      <c r="AA387" s="12"/>
      <c r="AB387" s="57"/>
      <c r="AC387" s="57"/>
      <c r="AD387" s="57"/>
      <c r="AE387" s="57"/>
      <c r="AF387" s="58"/>
      <c r="AG387" s="58"/>
      <c r="AH387" s="58"/>
      <c r="AI387" s="58"/>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c r="CV387" s="12"/>
      <c r="CW387" s="12"/>
      <c r="CX387" s="12"/>
      <c r="CY387" s="12"/>
      <c r="CZ387" s="12"/>
      <c r="DA387" s="12"/>
      <c r="DB387" s="12"/>
      <c r="DC387" s="12"/>
      <c r="DD387" s="12"/>
      <c r="DE387" s="12"/>
      <c r="DF387" s="12"/>
      <c r="DG387" s="12"/>
      <c r="DH387" s="12"/>
      <c r="DI387" s="12"/>
      <c r="DJ387" s="12"/>
      <c r="DK387" s="12"/>
      <c r="DL387" s="12"/>
      <c r="DM387" s="12"/>
      <c r="DN387" s="12"/>
      <c r="DO387" s="12"/>
      <c r="DP387" s="12"/>
      <c r="DQ387" s="12"/>
      <c r="DR387" s="12"/>
      <c r="DS387" s="12"/>
      <c r="DT387" s="12"/>
      <c r="DU387" s="12"/>
      <c r="DV387" s="12"/>
      <c r="DW387" s="12"/>
      <c r="DX387" s="12"/>
      <c r="DY387" s="12"/>
      <c r="DZ387" s="12"/>
      <c r="EA387" s="12"/>
      <c r="EB387" s="12"/>
      <c r="EC387" s="12"/>
      <c r="ED387" s="137"/>
      <c r="EE387" s="137"/>
      <c r="EF387" s="137"/>
      <c r="EG387" s="137"/>
      <c r="EH387" s="137"/>
      <c r="EI387" s="137"/>
      <c r="EJ387" s="137"/>
      <c r="EK387" s="137"/>
      <c r="EL387" s="137"/>
      <c r="EM387" s="137"/>
      <c r="EN387" s="137"/>
      <c r="EO387" s="137"/>
      <c r="EP387" s="137"/>
      <c r="EQ387" s="137"/>
      <c r="ER387" s="137"/>
      <c r="ES387" s="137"/>
      <c r="ET387" s="137"/>
      <c r="EU387" s="137"/>
      <c r="EV387" s="137"/>
      <c r="EW387" s="137"/>
      <c r="EX387" s="137"/>
      <c r="EY387" s="137"/>
      <c r="EZ387" s="137"/>
      <c r="FA387" s="137"/>
      <c r="FB387" s="137"/>
      <c r="FC387" s="137"/>
      <c r="FD387" s="137"/>
      <c r="FE387" s="137"/>
      <c r="FF387" s="137"/>
      <c r="FG387" s="137"/>
      <c r="FH387" s="137"/>
      <c r="FI387" s="137"/>
      <c r="FJ387" s="137"/>
      <c r="FK387" s="137"/>
      <c r="FL387" s="137"/>
      <c r="FM387" s="137"/>
      <c r="FN387" s="137"/>
      <c r="FO387" s="137"/>
      <c r="FP387" s="137"/>
      <c r="FQ387" s="137"/>
      <c r="FR387" s="137"/>
      <c r="FS387" s="137"/>
      <c r="FT387" s="137"/>
      <c r="FU387" s="137"/>
      <c r="FV387" s="137"/>
      <c r="FW387" s="137"/>
      <c r="FX387" s="137"/>
      <c r="FY387" s="137"/>
      <c r="FZ387" s="137"/>
      <c r="GA387" s="137"/>
      <c r="GB387" s="137"/>
      <c r="GC387" s="137"/>
      <c r="GD387" s="137"/>
      <c r="GE387" s="137"/>
      <c r="GF387" s="137"/>
      <c r="GG387" s="137"/>
      <c r="GH387" s="137"/>
      <c r="GI387" s="137"/>
      <c r="GJ387" s="137"/>
      <c r="GK387" s="137"/>
      <c r="GL387" s="137"/>
      <c r="GM387" s="137"/>
      <c r="GN387" s="137"/>
      <c r="GO387" s="137"/>
      <c r="GP387" s="137"/>
      <c r="GQ387" s="137"/>
      <c r="GR387" s="137"/>
      <c r="GS387" s="137"/>
      <c r="GT387" s="137"/>
      <c r="GU387" s="137"/>
      <c r="GV387" s="137"/>
      <c r="GW387" s="137"/>
      <c r="GX387" s="137"/>
      <c r="GY387" s="137"/>
      <c r="GZ387" s="137"/>
      <c r="HA387" s="137"/>
      <c r="HB387" s="137"/>
      <c r="HC387" s="137"/>
      <c r="HD387" s="137"/>
      <c r="HE387" s="137"/>
      <c r="HF387" s="137"/>
      <c r="HG387" s="137"/>
      <c r="HH387" s="137"/>
      <c r="HI387" s="137"/>
      <c r="HJ387" s="137"/>
      <c r="HK387" s="137"/>
      <c r="HL387" s="137"/>
      <c r="HM387" s="137"/>
      <c r="HN387" s="137"/>
      <c r="HO387" s="137"/>
      <c r="HP387" s="137"/>
      <c r="HQ387" s="137"/>
      <c r="HR387" s="137"/>
      <c r="HS387" s="137"/>
      <c r="HT387" s="137"/>
      <c r="HU387" s="137"/>
      <c r="HV387" s="137"/>
      <c r="HW387" s="137"/>
      <c r="HX387" s="137"/>
      <c r="HY387" s="137"/>
      <c r="HZ387" s="137"/>
      <c r="IA387" s="137"/>
      <c r="IB387" s="137"/>
      <c r="IC387" s="137"/>
      <c r="ID387" s="137"/>
      <c r="IE387" s="137"/>
      <c r="IF387" s="137"/>
      <c r="IG387" s="137"/>
      <c r="IH387" s="137"/>
      <c r="II387" s="137"/>
      <c r="IJ387" s="137"/>
      <c r="IK387" s="137"/>
      <c r="IL387" s="137"/>
      <c r="IM387" s="137"/>
      <c r="IN387" s="137"/>
      <c r="IO387" s="137"/>
      <c r="IP387" s="137"/>
      <c r="IQ387" s="137"/>
      <c r="IR387" s="137"/>
      <c r="IS387" s="137"/>
      <c r="IT387" s="137"/>
      <c r="IU387" s="137"/>
      <c r="IV387" s="137"/>
      <c r="IW387" s="137"/>
      <c r="IX387" s="137"/>
      <c r="IY387" s="137"/>
      <c r="IZ387" s="137"/>
      <c r="JA387" s="137"/>
      <c r="JB387" s="137"/>
      <c r="JC387" s="137"/>
      <c r="JD387" s="137"/>
      <c r="JE387" s="137"/>
      <c r="JF387" s="137"/>
      <c r="JG387" s="137"/>
      <c r="JH387" s="137"/>
      <c r="JI387" s="137"/>
      <c r="JJ387" s="137"/>
      <c r="JK387" s="137"/>
      <c r="JL387" s="137"/>
      <c r="JM387" s="137"/>
      <c r="JN387" s="137"/>
      <c r="JO387" s="137"/>
      <c r="JP387" s="137"/>
      <c r="JQ387" s="137"/>
      <c r="JR387" s="137"/>
      <c r="JS387" s="137"/>
      <c r="JT387" s="137"/>
      <c r="JU387" s="137"/>
      <c r="JV387" s="137"/>
      <c r="JW387" s="137"/>
      <c r="JX387" s="137"/>
      <c r="JY387" s="137"/>
      <c r="JZ387" s="137"/>
      <c r="KA387" s="137"/>
      <c r="KB387" s="137"/>
      <c r="KC387" s="137"/>
      <c r="KD387" s="137"/>
      <c r="KE387" s="137"/>
      <c r="KF387" s="137"/>
      <c r="KG387" s="137"/>
      <c r="KH387" s="137"/>
      <c r="KI387" s="137"/>
      <c r="KJ387" s="137"/>
      <c r="KK387" s="137"/>
      <c r="KL387" s="137"/>
      <c r="KM387" s="137"/>
      <c r="KN387" s="137"/>
      <c r="KO387" s="137"/>
      <c r="KP387" s="137"/>
      <c r="KQ387" s="137"/>
      <c r="KR387" s="137"/>
      <c r="KS387" s="137"/>
      <c r="KT387" s="137"/>
      <c r="KU387" s="137"/>
      <c r="KV387" s="137"/>
      <c r="KW387" s="137"/>
      <c r="KX387" s="137"/>
      <c r="KY387" s="137"/>
      <c r="KZ387" s="137"/>
      <c r="LA387" s="137"/>
      <c r="LB387" s="137"/>
      <c r="LC387" s="137"/>
      <c r="LD387" s="137"/>
      <c r="LE387" s="137"/>
      <c r="LF387" s="137"/>
      <c r="LG387" s="137"/>
      <c r="LH387" s="137"/>
      <c r="LI387" s="137"/>
      <c r="LJ387" s="137"/>
      <c r="LK387" s="137"/>
      <c r="LL387" s="137"/>
      <c r="LM387" s="137"/>
      <c r="LN387" s="137"/>
      <c r="LO387" s="137"/>
      <c r="LP387" s="137"/>
      <c r="LQ387" s="137"/>
      <c r="LR387" s="137"/>
      <c r="LS387" s="137"/>
      <c r="LT387" s="137"/>
      <c r="LU387" s="137"/>
      <c r="LV387" s="137"/>
      <c r="LW387" s="137"/>
      <c r="LX387" s="137"/>
      <c r="LY387" s="137"/>
      <c r="LZ387" s="137"/>
      <c r="MA387" s="137"/>
      <c r="MB387" s="137"/>
      <c r="MC387" s="137"/>
      <c r="MD387" s="137"/>
      <c r="ME387" s="137"/>
      <c r="MF387" s="137"/>
      <c r="MG387" s="137"/>
      <c r="MH387" s="137"/>
      <c r="MI387" s="137"/>
      <c r="MJ387" s="137"/>
      <c r="MK387" s="137"/>
      <c r="ML387" s="137"/>
      <c r="MM387" s="137"/>
      <c r="MN387" s="137"/>
      <c r="MO387" s="137"/>
      <c r="MP387" s="137"/>
      <c r="MQ387" s="137"/>
      <c r="MR387" s="137"/>
      <c r="MS387" s="137"/>
      <c r="MT387" s="137"/>
      <c r="MU387" s="137"/>
      <c r="MV387" s="137"/>
      <c r="MW387" s="137"/>
      <c r="MX387" s="137"/>
      <c r="MY387" s="137"/>
      <c r="MZ387" s="137"/>
      <c r="NA387" s="137"/>
      <c r="NB387" s="137"/>
      <c r="NC387" s="137"/>
      <c r="ND387" s="137"/>
      <c r="NE387" s="137"/>
      <c r="NF387" s="137"/>
      <c r="NG387" s="137"/>
      <c r="NH387" s="137"/>
      <c r="NI387" s="137"/>
      <c r="NJ387" s="137"/>
      <c r="NK387" s="137"/>
      <c r="NL387" s="137"/>
      <c r="NM387" s="137"/>
      <c r="NN387" s="137"/>
      <c r="NO387" s="137"/>
      <c r="NP387" s="137"/>
      <c r="NQ387" s="137"/>
      <c r="NR387" s="137"/>
      <c r="NS387" s="137"/>
      <c r="NT387" s="137"/>
      <c r="NU387" s="137"/>
      <c r="NV387" s="137"/>
      <c r="NW387" s="137"/>
      <c r="NX387" s="137"/>
      <c r="NY387" s="137"/>
      <c r="NZ387" s="137"/>
      <c r="OA387" s="137"/>
      <c r="OB387" s="137"/>
      <c r="OC387" s="137"/>
      <c r="OD387" s="137"/>
      <c r="OE387" s="137"/>
      <c r="OF387" s="137"/>
      <c r="OG387" s="137"/>
      <c r="OH387" s="137"/>
      <c r="OI387" s="137"/>
      <c r="OJ387" s="137"/>
      <c r="OK387" s="137"/>
      <c r="OL387" s="137"/>
      <c r="OM387" s="137"/>
      <c r="ON387" s="137"/>
      <c r="OO387" s="137"/>
      <c r="OP387" s="137"/>
      <c r="OQ387" s="137"/>
      <c r="OR387" s="137"/>
      <c r="OS387" s="137"/>
      <c r="OT387" s="137"/>
      <c r="OU387" s="137"/>
      <c r="OV387" s="137"/>
      <c r="OW387" s="137"/>
      <c r="OX387" s="137"/>
      <c r="OY387" s="137"/>
      <c r="OZ387" s="137"/>
      <c r="PA387" s="137"/>
      <c r="PB387" s="137"/>
      <c r="PC387" s="137"/>
      <c r="PD387" s="137"/>
      <c r="PE387" s="137"/>
      <c r="PF387" s="137"/>
      <c r="PG387" s="137"/>
      <c r="PH387" s="137"/>
      <c r="PI387" s="137"/>
      <c r="PJ387" s="137"/>
      <c r="PK387" s="137"/>
      <c r="PL387" s="137"/>
      <c r="PM387" s="137"/>
      <c r="PN387" s="137"/>
      <c r="PO387" s="137"/>
      <c r="PP387" s="137"/>
      <c r="PQ387" s="137"/>
      <c r="PR387" s="137"/>
      <c r="PS387" s="137"/>
      <c r="PT387" s="137"/>
      <c r="PU387" s="137"/>
      <c r="PV387" s="137"/>
      <c r="PW387" s="137"/>
      <c r="PX387" s="137"/>
      <c r="PY387" s="137"/>
      <c r="PZ387" s="137"/>
      <c r="QA387" s="137"/>
      <c r="QB387" s="137"/>
      <c r="QC387" s="137"/>
      <c r="QD387" s="137"/>
      <c r="QE387" s="137"/>
      <c r="QF387" s="137"/>
      <c r="QG387" s="137"/>
      <c r="QH387" s="137"/>
      <c r="QI387" s="137"/>
      <c r="QJ387" s="137"/>
      <c r="QK387" s="137"/>
      <c r="QL387" s="137"/>
      <c r="QM387" s="137"/>
      <c r="QN387" s="137"/>
      <c r="QO387" s="137"/>
      <c r="QP387" s="137"/>
      <c r="QQ387" s="137"/>
      <c r="QR387" s="137"/>
      <c r="QS387" s="137"/>
      <c r="QT387" s="137"/>
      <c r="QU387" s="137"/>
      <c r="QV387" s="137"/>
      <c r="QW387" s="137"/>
      <c r="QX387" s="137"/>
      <c r="QY387" s="137"/>
      <c r="QZ387" s="137"/>
      <c r="RA387" s="137"/>
      <c r="RB387" s="137"/>
      <c r="RC387" s="137"/>
      <c r="RD387" s="137"/>
      <c r="RE387" s="137"/>
      <c r="RF387" s="137"/>
      <c r="RG387" s="137"/>
      <c r="RH387" s="137"/>
      <c r="RI387" s="137"/>
      <c r="RJ387" s="137"/>
      <c r="RK387" s="137"/>
      <c r="RL387" s="137"/>
      <c r="RM387" s="137"/>
      <c r="RN387" s="137"/>
      <c r="RO387" s="137"/>
      <c r="RP387" s="137"/>
      <c r="RQ387" s="137"/>
      <c r="RR387" s="137"/>
      <c r="RS387" s="137"/>
      <c r="RT387" s="137"/>
      <c r="RU387" s="137"/>
      <c r="RV387" s="137"/>
      <c r="RW387" s="137"/>
      <c r="RX387" s="137"/>
      <c r="RY387" s="137"/>
      <c r="RZ387" s="137"/>
      <c r="SA387" s="137"/>
      <c r="SB387" s="137"/>
      <c r="SC387" s="137"/>
      <c r="SD387" s="137"/>
      <c r="SE387" s="137"/>
      <c r="SF387" s="137"/>
      <c r="SG387" s="137"/>
      <c r="SH387" s="137"/>
      <c r="SI387" s="137"/>
      <c r="SJ387" s="137"/>
      <c r="SK387" s="137"/>
      <c r="SL387" s="137"/>
      <c r="SM387" s="137"/>
      <c r="SN387" s="137"/>
      <c r="SO387" s="137"/>
      <c r="SP387" s="137"/>
      <c r="SQ387" s="137"/>
      <c r="SR387" s="137"/>
      <c r="SS387" s="137"/>
      <c r="ST387" s="137"/>
      <c r="SU387" s="137"/>
      <c r="SV387" s="137"/>
      <c r="SW387" s="137"/>
      <c r="SX387" s="137"/>
      <c r="SY387" s="137"/>
      <c r="SZ387" s="137"/>
      <c r="TA387" s="137"/>
      <c r="TB387" s="137"/>
      <c r="TC387" s="137"/>
      <c r="TD387" s="137"/>
      <c r="TE387" s="137"/>
      <c r="TF387" s="137"/>
      <c r="TG387" s="137"/>
      <c r="TH387" s="137"/>
      <c r="TI387" s="137"/>
      <c r="TJ387" s="137"/>
      <c r="TK387" s="137"/>
      <c r="TL387" s="137"/>
      <c r="TM387" s="137"/>
      <c r="TN387" s="137"/>
      <c r="TO387" s="137"/>
      <c r="TP387" s="137"/>
      <c r="TQ387" s="137"/>
      <c r="TR387" s="137"/>
      <c r="TS387" s="137"/>
      <c r="TT387" s="137"/>
      <c r="TU387" s="137"/>
      <c r="TV387" s="137"/>
      <c r="TW387" s="137"/>
      <c r="TX387" s="137"/>
      <c r="TY387" s="137"/>
      <c r="TZ387" s="137"/>
      <c r="UA387" s="137"/>
      <c r="UB387" s="137"/>
      <c r="UC387" s="137"/>
      <c r="UD387" s="137"/>
      <c r="UE387" s="137"/>
      <c r="UF387" s="137"/>
      <c r="UG387" s="137"/>
      <c r="UH387" s="137"/>
      <c r="UI387" s="137"/>
      <c r="UJ387" s="137"/>
      <c r="UK387" s="137"/>
      <c r="UL387" s="137"/>
      <c r="UM387" s="137"/>
      <c r="UN387" s="137"/>
      <c r="UO387" s="137"/>
      <c r="UP387" s="137"/>
      <c r="UQ387" s="137"/>
      <c r="UR387" s="137"/>
      <c r="US387" s="137"/>
      <c r="UT387" s="137"/>
      <c r="UU387" s="137"/>
      <c r="UV387" s="137"/>
      <c r="UW387" s="137"/>
      <c r="UX387" s="137"/>
      <c r="UY387" s="137"/>
      <c r="UZ387" s="137"/>
      <c r="VA387" s="137"/>
      <c r="VB387" s="137"/>
      <c r="VC387" s="137"/>
      <c r="VD387" s="137"/>
      <c r="VE387" s="137"/>
      <c r="VF387" s="137"/>
      <c r="VG387" s="137"/>
      <c r="VH387" s="137"/>
      <c r="VI387" s="137"/>
      <c r="VJ387" s="137"/>
      <c r="VK387" s="137"/>
      <c r="VL387" s="137"/>
      <c r="VM387" s="137"/>
      <c r="VN387" s="137"/>
      <c r="VO387" s="137"/>
      <c r="VP387" s="137"/>
      <c r="VQ387" s="137"/>
      <c r="VR387" s="137"/>
      <c r="VS387" s="137"/>
      <c r="VT387" s="137"/>
      <c r="VU387" s="137"/>
      <c r="VV387" s="137"/>
      <c r="VW387" s="137"/>
      <c r="VX387" s="137"/>
      <c r="VY387" s="137"/>
      <c r="VZ387" s="137"/>
      <c r="WA387" s="137"/>
      <c r="WB387" s="137"/>
      <c r="WC387" s="137"/>
      <c r="WD387" s="137"/>
      <c r="WE387" s="137"/>
      <c r="WF387" s="137"/>
      <c r="WG387" s="137"/>
      <c r="WH387" s="137"/>
      <c r="WI387" s="137"/>
      <c r="WJ387" s="137"/>
      <c r="WK387" s="137"/>
      <c r="WL387" s="137"/>
      <c r="WM387" s="137"/>
      <c r="WN387" s="137"/>
      <c r="WO387" s="137"/>
      <c r="WP387" s="137"/>
      <c r="WQ387" s="137"/>
      <c r="WR387" s="137"/>
      <c r="WS387" s="137"/>
      <c r="WT387" s="137"/>
      <c r="WU387" s="137"/>
      <c r="WV387" s="137"/>
      <c r="WW387" s="137"/>
      <c r="WX387" s="137"/>
      <c r="WY387" s="137"/>
      <c r="WZ387" s="137"/>
      <c r="XA387" s="137"/>
      <c r="XB387" s="137"/>
      <c r="XC387" s="137"/>
      <c r="XD387" s="137"/>
      <c r="XE387" s="137"/>
      <c r="XF387" s="137"/>
      <c r="XG387" s="137"/>
      <c r="XH387" s="137"/>
      <c r="XI387" s="137"/>
      <c r="XJ387" s="137"/>
      <c r="XK387" s="137"/>
      <c r="XL387" s="137"/>
      <c r="XM387" s="137"/>
      <c r="XN387" s="137"/>
      <c r="XO387" s="137"/>
      <c r="XP387" s="137"/>
      <c r="XQ387" s="137"/>
      <c r="XR387" s="137"/>
      <c r="XS387" s="137"/>
      <c r="XT387" s="137"/>
      <c r="XU387" s="137"/>
      <c r="XV387" s="137"/>
      <c r="XW387" s="137"/>
      <c r="XX387" s="137"/>
      <c r="XY387" s="137"/>
      <c r="XZ387" s="137"/>
      <c r="YA387" s="137"/>
      <c r="YB387" s="137"/>
      <c r="YC387" s="137"/>
      <c r="YD387" s="137"/>
      <c r="YE387" s="137"/>
      <c r="YF387" s="137"/>
      <c r="YG387" s="137"/>
      <c r="YH387" s="137"/>
      <c r="YI387" s="137"/>
      <c r="YJ387" s="137"/>
      <c r="YK387" s="137"/>
      <c r="YL387" s="137"/>
      <c r="YM387" s="137"/>
      <c r="YN387" s="137"/>
      <c r="YO387" s="137"/>
      <c r="YP387" s="137"/>
      <c r="YQ387" s="137"/>
      <c r="YR387" s="137"/>
      <c r="YS387" s="137"/>
      <c r="YT387" s="137"/>
      <c r="YU387" s="137"/>
      <c r="YV387" s="137"/>
      <c r="YW387" s="137"/>
      <c r="YX387" s="137"/>
      <c r="YY387" s="137"/>
      <c r="YZ387" s="137"/>
      <c r="ZA387" s="137"/>
      <c r="ZB387" s="137"/>
      <c r="ZC387" s="137"/>
      <c r="ZD387" s="137"/>
      <c r="ZE387" s="137"/>
      <c r="ZF387" s="137"/>
      <c r="ZG387" s="137"/>
      <c r="ZH387" s="137"/>
      <c r="ZI387" s="137"/>
      <c r="ZJ387" s="137"/>
      <c r="ZK387" s="137"/>
      <c r="ZL387" s="137"/>
      <c r="ZM387" s="137"/>
      <c r="ZN387" s="137"/>
      <c r="ZO387" s="137"/>
      <c r="ZP387" s="137"/>
      <c r="ZQ387" s="137"/>
      <c r="ZR387" s="137"/>
      <c r="ZS387" s="137"/>
      <c r="ZT387" s="137"/>
      <c r="ZU387" s="137"/>
      <c r="ZV387" s="137"/>
      <c r="ZW387" s="137"/>
      <c r="ZX387" s="137"/>
      <c r="ZY387" s="137"/>
      <c r="ZZ387" s="137"/>
      <c r="AAA387" s="137"/>
      <c r="AAB387" s="137"/>
      <c r="AAC387" s="137"/>
      <c r="AAD387" s="137"/>
      <c r="AAE387" s="137"/>
      <c r="AAF387" s="137"/>
      <c r="AAG387" s="137"/>
      <c r="AAH387" s="137"/>
      <c r="AAI387" s="137"/>
      <c r="AAJ387" s="137"/>
      <c r="AAK387" s="137"/>
      <c r="AAL387" s="137"/>
      <c r="AAM387" s="137"/>
      <c r="AAN387" s="137"/>
      <c r="AAO387" s="137"/>
      <c r="AAP387" s="137"/>
      <c r="AAQ387" s="137"/>
      <c r="AAR387" s="137"/>
      <c r="AAS387" s="137"/>
      <c r="AAT387" s="137"/>
      <c r="AAU387" s="137"/>
      <c r="AAV387" s="137"/>
      <c r="AAW387" s="137"/>
      <c r="AAX387" s="137"/>
      <c r="AAY387" s="137"/>
      <c r="AAZ387" s="137"/>
      <c r="ABA387" s="137"/>
      <c r="ABB387" s="137"/>
      <c r="ABC387" s="137"/>
      <c r="ABD387" s="137"/>
      <c r="ABE387" s="137"/>
      <c r="ABF387" s="137"/>
      <c r="ABG387" s="137"/>
      <c r="ABH387" s="137"/>
      <c r="ABI387" s="137"/>
      <c r="ABJ387" s="137"/>
      <c r="ABK387" s="137"/>
      <c r="ABL387" s="137"/>
      <c r="ABM387" s="137"/>
      <c r="ABN387" s="137"/>
      <c r="ABO387" s="137"/>
      <c r="ABP387" s="137"/>
      <c r="ABQ387" s="137"/>
      <c r="ABR387" s="137"/>
      <c r="ABS387" s="137"/>
      <c r="ABT387" s="137"/>
      <c r="ABU387" s="137"/>
      <c r="ABV387" s="137"/>
      <c r="ABW387" s="137"/>
      <c r="ABX387" s="137"/>
      <c r="ABY387" s="137"/>
      <c r="ABZ387" s="137"/>
      <c r="ACA387" s="137"/>
      <c r="ACB387" s="137"/>
      <c r="ACC387" s="137"/>
      <c r="ACD387" s="137"/>
      <c r="ACE387" s="137"/>
      <c r="ACF387" s="137"/>
      <c r="ACG387" s="137"/>
      <c r="ACH387" s="137"/>
      <c r="ACI387" s="137"/>
      <c r="ACJ387" s="137"/>
      <c r="ACK387" s="137"/>
      <c r="ACL387" s="137"/>
      <c r="ACM387" s="137"/>
      <c r="ACN387" s="137"/>
      <c r="ACO387" s="137"/>
      <c r="ACP387" s="137"/>
      <c r="ACQ387" s="137"/>
      <c r="ACR387" s="137"/>
      <c r="ACS387" s="137"/>
      <c r="ACT387" s="137"/>
      <c r="ACU387" s="137"/>
      <c r="ACV387" s="137"/>
      <c r="ACW387" s="137"/>
      <c r="ACX387" s="137"/>
      <c r="ACY387" s="137"/>
      <c r="ACZ387" s="137"/>
      <c r="ADA387" s="137"/>
    </row>
    <row r="388" spans="1:781" customFormat="1" ht="70.8" customHeight="1" x14ac:dyDescent="0.3">
      <c r="A388" s="64">
        <v>3</v>
      </c>
      <c r="B388" s="44" t="s">
        <v>1068</v>
      </c>
      <c r="C388" s="45" t="s">
        <v>674</v>
      </c>
      <c r="D388" s="46" t="s">
        <v>212</v>
      </c>
      <c r="E388" s="46" t="s">
        <v>364</v>
      </c>
      <c r="F388" s="46"/>
      <c r="G388" s="97"/>
      <c r="H388" s="46">
        <v>2</v>
      </c>
      <c r="I388" s="46" t="s">
        <v>41</v>
      </c>
      <c r="J388" s="46" t="s">
        <v>82</v>
      </c>
      <c r="K388" s="48">
        <v>1960</v>
      </c>
      <c r="L388" s="109">
        <v>1960</v>
      </c>
      <c r="M388" s="50"/>
      <c r="N388" s="51"/>
      <c r="O388" s="51"/>
      <c r="P388" s="52" t="s">
        <v>601</v>
      </c>
      <c r="Q388" s="53" t="s">
        <v>1069</v>
      </c>
      <c r="R388" s="54"/>
      <c r="S388" s="55" t="str">
        <f>C388</f>
        <v>Pb</v>
      </c>
      <c r="T388" s="56"/>
      <c r="U388" s="56"/>
      <c r="V388" s="56"/>
      <c r="W388" s="56"/>
      <c r="X388" s="56"/>
      <c r="Y388" s="56"/>
      <c r="Z388" s="56"/>
      <c r="AA388" s="12"/>
      <c r="AB388" s="57">
        <f t="shared" si="82"/>
        <v>0</v>
      </c>
      <c r="AC388" s="57">
        <f t="shared" si="83"/>
        <v>0</v>
      </c>
      <c r="AD388" s="57">
        <f t="shared" si="84"/>
        <v>0</v>
      </c>
      <c r="AE388" s="57">
        <f t="shared" si="85"/>
        <v>0</v>
      </c>
      <c r="AF388" s="58"/>
      <c r="AG388" s="58">
        <f>IF(A388=1,AE388,0)</f>
        <v>0</v>
      </c>
      <c r="AH388" s="58">
        <f>IF(A388=2,AE388,0)</f>
        <v>0</v>
      </c>
      <c r="AI388" s="58">
        <f>IF(A388=3,AE388,0)</f>
        <v>0</v>
      </c>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c r="CV388" s="12"/>
      <c r="CW388" s="12"/>
      <c r="CX388" s="12"/>
      <c r="CY388" s="12"/>
      <c r="CZ388" s="12"/>
      <c r="DA388" s="12"/>
      <c r="DB388" s="12"/>
      <c r="DC388" s="12"/>
      <c r="DD388" s="12"/>
      <c r="DE388" s="12"/>
      <c r="DF388" s="12"/>
      <c r="DG388" s="12"/>
      <c r="DH388" s="12"/>
      <c r="DI388" s="12"/>
      <c r="DJ388" s="12"/>
      <c r="DK388" s="12"/>
      <c r="DL388" s="12"/>
      <c r="DM388" s="12"/>
      <c r="DN388" s="12"/>
      <c r="DO388" s="12"/>
      <c r="DP388" s="12"/>
      <c r="DQ388" s="12"/>
      <c r="DR388" s="12"/>
      <c r="DS388" s="12"/>
      <c r="DT388" s="12"/>
      <c r="DU388" s="12"/>
      <c r="DV388" s="12"/>
      <c r="DW388" s="12"/>
      <c r="DX388" s="12"/>
      <c r="DY388" s="12"/>
      <c r="DZ388" s="12"/>
      <c r="EA388" s="12"/>
      <c r="EB388" s="12"/>
      <c r="EC388" s="12"/>
      <c r="ED388" s="137"/>
      <c r="EE388" s="137"/>
      <c r="EF388" s="137"/>
      <c r="EG388" s="137"/>
      <c r="EH388" s="137"/>
      <c r="EI388" s="137"/>
      <c r="EJ388" s="137"/>
      <c r="EK388" s="137"/>
      <c r="EL388" s="137"/>
      <c r="EM388" s="137"/>
      <c r="EN388" s="137"/>
      <c r="EO388" s="137"/>
      <c r="EP388" s="137"/>
      <c r="EQ388" s="137"/>
      <c r="ER388" s="137"/>
      <c r="ES388" s="137"/>
      <c r="ET388" s="137"/>
      <c r="EU388" s="137"/>
      <c r="EV388" s="137"/>
      <c r="EW388" s="137"/>
      <c r="EX388" s="137"/>
      <c r="EY388" s="137"/>
      <c r="EZ388" s="137"/>
      <c r="FA388" s="137"/>
      <c r="FB388" s="137"/>
      <c r="FC388" s="137"/>
      <c r="FD388" s="137"/>
      <c r="FE388" s="137"/>
      <c r="FF388" s="137"/>
      <c r="FG388" s="137"/>
      <c r="FH388" s="137"/>
      <c r="FI388" s="137"/>
      <c r="FJ388" s="137"/>
      <c r="FK388" s="137"/>
      <c r="FL388" s="137"/>
      <c r="FM388" s="137"/>
      <c r="FN388" s="137"/>
      <c r="FO388" s="137"/>
      <c r="FP388" s="137"/>
      <c r="FQ388" s="137"/>
      <c r="FR388" s="137"/>
      <c r="FS388" s="137"/>
      <c r="FT388" s="137"/>
      <c r="FU388" s="137"/>
      <c r="FV388" s="137"/>
      <c r="FW388" s="137"/>
      <c r="FX388" s="137"/>
      <c r="FY388" s="137"/>
      <c r="FZ388" s="137"/>
      <c r="GA388" s="137"/>
      <c r="GB388" s="137"/>
      <c r="GC388" s="137"/>
      <c r="GD388" s="137"/>
      <c r="GE388" s="137"/>
      <c r="GF388" s="137"/>
      <c r="GG388" s="137"/>
      <c r="GH388" s="137"/>
      <c r="GI388" s="137"/>
      <c r="GJ388" s="137"/>
      <c r="GK388" s="137"/>
      <c r="GL388" s="137"/>
      <c r="GM388" s="137"/>
      <c r="GN388" s="137"/>
      <c r="GO388" s="137"/>
      <c r="GP388" s="137"/>
      <c r="GQ388" s="137"/>
      <c r="GR388" s="137"/>
      <c r="GS388" s="137"/>
      <c r="GT388" s="137"/>
      <c r="GU388" s="137"/>
      <c r="GV388" s="137"/>
      <c r="GW388" s="137"/>
      <c r="GX388" s="137"/>
      <c r="GY388" s="137"/>
      <c r="GZ388" s="137"/>
      <c r="HA388" s="137"/>
      <c r="HB388" s="137"/>
      <c r="HC388" s="137"/>
      <c r="HD388" s="137"/>
      <c r="HE388" s="137"/>
      <c r="HF388" s="137"/>
      <c r="HG388" s="137"/>
      <c r="HH388" s="137"/>
      <c r="HI388" s="137"/>
      <c r="HJ388" s="137"/>
      <c r="HK388" s="137"/>
      <c r="HL388" s="137"/>
      <c r="HM388" s="137"/>
      <c r="HN388" s="137"/>
      <c r="HO388" s="137"/>
      <c r="HP388" s="137"/>
      <c r="HQ388" s="137"/>
      <c r="HR388" s="137"/>
      <c r="HS388" s="137"/>
      <c r="HT388" s="137"/>
      <c r="HU388" s="137"/>
      <c r="HV388" s="137"/>
      <c r="HW388" s="137"/>
      <c r="HX388" s="137"/>
      <c r="HY388" s="137"/>
      <c r="HZ388" s="137"/>
      <c r="IA388" s="137"/>
      <c r="IB388" s="137"/>
      <c r="IC388" s="137"/>
      <c r="ID388" s="137"/>
      <c r="IE388" s="137"/>
      <c r="IF388" s="137"/>
      <c r="IG388" s="137"/>
      <c r="IH388" s="137"/>
      <c r="II388" s="137"/>
      <c r="IJ388" s="137"/>
      <c r="IK388" s="137"/>
      <c r="IL388" s="137"/>
      <c r="IM388" s="137"/>
      <c r="IN388" s="137"/>
      <c r="IO388" s="137"/>
      <c r="IP388" s="137"/>
      <c r="IQ388" s="137"/>
      <c r="IR388" s="137"/>
      <c r="IS388" s="137"/>
      <c r="IT388" s="137"/>
      <c r="IU388" s="137"/>
      <c r="IV388" s="137"/>
      <c r="IW388" s="137"/>
      <c r="IX388" s="137"/>
      <c r="IY388" s="137"/>
      <c r="IZ388" s="137"/>
      <c r="JA388" s="137"/>
      <c r="JB388" s="137"/>
      <c r="JC388" s="137"/>
      <c r="JD388" s="137"/>
      <c r="JE388" s="137"/>
      <c r="JF388" s="137"/>
      <c r="JG388" s="137"/>
      <c r="JH388" s="137"/>
      <c r="JI388" s="137"/>
      <c r="JJ388" s="137"/>
      <c r="JK388" s="137"/>
      <c r="JL388" s="137"/>
      <c r="JM388" s="137"/>
      <c r="JN388" s="137"/>
      <c r="JO388" s="137"/>
      <c r="JP388" s="137"/>
      <c r="JQ388" s="137"/>
      <c r="JR388" s="137"/>
      <c r="JS388" s="137"/>
      <c r="JT388" s="137"/>
      <c r="JU388" s="137"/>
      <c r="JV388" s="137"/>
      <c r="JW388" s="137"/>
      <c r="JX388" s="137"/>
      <c r="JY388" s="137"/>
      <c r="JZ388" s="137"/>
      <c r="KA388" s="137"/>
      <c r="KB388" s="137"/>
      <c r="KC388" s="137"/>
      <c r="KD388" s="137"/>
      <c r="KE388" s="137"/>
      <c r="KF388" s="137"/>
      <c r="KG388" s="137"/>
      <c r="KH388" s="137"/>
      <c r="KI388" s="137"/>
      <c r="KJ388" s="137"/>
      <c r="KK388" s="137"/>
      <c r="KL388" s="137"/>
      <c r="KM388" s="137"/>
      <c r="KN388" s="137"/>
      <c r="KO388" s="137"/>
      <c r="KP388" s="137"/>
      <c r="KQ388" s="137"/>
      <c r="KR388" s="137"/>
      <c r="KS388" s="137"/>
      <c r="KT388" s="137"/>
      <c r="KU388" s="137"/>
      <c r="KV388" s="137"/>
      <c r="KW388" s="137"/>
      <c r="KX388" s="137"/>
      <c r="KY388" s="137"/>
      <c r="KZ388" s="137"/>
      <c r="LA388" s="137"/>
      <c r="LB388" s="137"/>
      <c r="LC388" s="137"/>
      <c r="LD388" s="137"/>
      <c r="LE388" s="137"/>
      <c r="LF388" s="137"/>
      <c r="LG388" s="137"/>
      <c r="LH388" s="137"/>
      <c r="LI388" s="137"/>
      <c r="LJ388" s="137"/>
      <c r="LK388" s="137"/>
      <c r="LL388" s="137"/>
      <c r="LM388" s="137"/>
      <c r="LN388" s="137"/>
      <c r="LO388" s="137"/>
      <c r="LP388" s="137"/>
      <c r="LQ388" s="137"/>
      <c r="LR388" s="137"/>
      <c r="LS388" s="137"/>
      <c r="LT388" s="137"/>
      <c r="LU388" s="137"/>
      <c r="LV388" s="137"/>
      <c r="LW388" s="137"/>
      <c r="LX388" s="137"/>
      <c r="LY388" s="137"/>
      <c r="LZ388" s="137"/>
      <c r="MA388" s="137"/>
      <c r="MB388" s="137"/>
      <c r="MC388" s="137"/>
      <c r="MD388" s="137"/>
      <c r="ME388" s="137"/>
      <c r="MF388" s="137"/>
      <c r="MG388" s="137"/>
      <c r="MH388" s="137"/>
      <c r="MI388" s="137"/>
      <c r="MJ388" s="137"/>
      <c r="MK388" s="137"/>
      <c r="ML388" s="137"/>
      <c r="MM388" s="137"/>
      <c r="MN388" s="137"/>
      <c r="MO388" s="137"/>
      <c r="MP388" s="137"/>
      <c r="MQ388" s="137"/>
      <c r="MR388" s="137"/>
      <c r="MS388" s="137"/>
      <c r="MT388" s="137"/>
      <c r="MU388" s="137"/>
      <c r="MV388" s="137"/>
      <c r="MW388" s="137"/>
      <c r="MX388" s="137"/>
      <c r="MY388" s="137"/>
      <c r="MZ388" s="137"/>
      <c r="NA388" s="137"/>
      <c r="NB388" s="137"/>
      <c r="NC388" s="137"/>
      <c r="ND388" s="137"/>
      <c r="NE388" s="137"/>
      <c r="NF388" s="137"/>
      <c r="NG388" s="137"/>
      <c r="NH388" s="137"/>
      <c r="NI388" s="137"/>
      <c r="NJ388" s="137"/>
      <c r="NK388" s="137"/>
      <c r="NL388" s="137"/>
      <c r="NM388" s="137"/>
      <c r="NN388" s="137"/>
      <c r="NO388" s="137"/>
      <c r="NP388" s="137"/>
      <c r="NQ388" s="137"/>
      <c r="NR388" s="137"/>
      <c r="NS388" s="137"/>
      <c r="NT388" s="137"/>
      <c r="NU388" s="137"/>
      <c r="NV388" s="137"/>
      <c r="NW388" s="137"/>
      <c r="NX388" s="137"/>
      <c r="NY388" s="137"/>
      <c r="NZ388" s="137"/>
      <c r="OA388" s="137"/>
      <c r="OB388" s="137"/>
      <c r="OC388" s="137"/>
      <c r="OD388" s="137"/>
      <c r="OE388" s="137"/>
      <c r="OF388" s="137"/>
      <c r="OG388" s="137"/>
      <c r="OH388" s="137"/>
      <c r="OI388" s="137"/>
      <c r="OJ388" s="137"/>
      <c r="OK388" s="137"/>
      <c r="OL388" s="137"/>
      <c r="OM388" s="137"/>
      <c r="ON388" s="137"/>
      <c r="OO388" s="137"/>
      <c r="OP388" s="137"/>
      <c r="OQ388" s="137"/>
      <c r="OR388" s="137"/>
      <c r="OS388" s="137"/>
      <c r="OT388" s="137"/>
      <c r="OU388" s="137"/>
      <c r="OV388" s="137"/>
      <c r="OW388" s="137"/>
      <c r="OX388" s="137"/>
      <c r="OY388" s="137"/>
      <c r="OZ388" s="137"/>
      <c r="PA388" s="137"/>
      <c r="PB388" s="137"/>
      <c r="PC388" s="137"/>
      <c r="PD388" s="137"/>
      <c r="PE388" s="137"/>
      <c r="PF388" s="137"/>
      <c r="PG388" s="137"/>
      <c r="PH388" s="137"/>
      <c r="PI388" s="137"/>
      <c r="PJ388" s="137"/>
      <c r="PK388" s="137"/>
      <c r="PL388" s="137"/>
      <c r="PM388" s="137"/>
      <c r="PN388" s="137"/>
      <c r="PO388" s="137"/>
      <c r="PP388" s="137"/>
      <c r="PQ388" s="137"/>
      <c r="PR388" s="137"/>
      <c r="PS388" s="137"/>
      <c r="PT388" s="137"/>
      <c r="PU388" s="137"/>
      <c r="PV388" s="137"/>
      <c r="PW388" s="137"/>
      <c r="PX388" s="137"/>
      <c r="PY388" s="137"/>
      <c r="PZ388" s="137"/>
      <c r="QA388" s="137"/>
      <c r="QB388" s="137"/>
      <c r="QC388" s="137"/>
      <c r="QD388" s="137"/>
      <c r="QE388" s="137"/>
      <c r="QF388" s="137"/>
      <c r="QG388" s="137"/>
      <c r="QH388" s="137"/>
      <c r="QI388" s="137"/>
      <c r="QJ388" s="137"/>
      <c r="QK388" s="137"/>
      <c r="QL388" s="137"/>
      <c r="QM388" s="137"/>
      <c r="QN388" s="137"/>
      <c r="QO388" s="137"/>
      <c r="QP388" s="137"/>
      <c r="QQ388" s="137"/>
      <c r="QR388" s="137"/>
      <c r="QS388" s="137"/>
      <c r="QT388" s="137"/>
      <c r="QU388" s="137"/>
      <c r="QV388" s="137"/>
      <c r="QW388" s="137"/>
      <c r="QX388" s="137"/>
      <c r="QY388" s="137"/>
      <c r="QZ388" s="137"/>
      <c r="RA388" s="137"/>
      <c r="RB388" s="137"/>
      <c r="RC388" s="137"/>
      <c r="RD388" s="137"/>
      <c r="RE388" s="137"/>
      <c r="RF388" s="137"/>
      <c r="RG388" s="137"/>
      <c r="RH388" s="137"/>
      <c r="RI388" s="137"/>
      <c r="RJ388" s="137"/>
      <c r="RK388" s="137"/>
      <c r="RL388" s="137"/>
      <c r="RM388" s="137"/>
      <c r="RN388" s="137"/>
      <c r="RO388" s="137"/>
      <c r="RP388" s="137"/>
      <c r="RQ388" s="137"/>
      <c r="RR388" s="137"/>
      <c r="RS388" s="137"/>
      <c r="RT388" s="137"/>
      <c r="RU388" s="137"/>
      <c r="RV388" s="137"/>
      <c r="RW388" s="137"/>
      <c r="RX388" s="137"/>
      <c r="RY388" s="137"/>
      <c r="RZ388" s="137"/>
      <c r="SA388" s="137"/>
      <c r="SB388" s="137"/>
      <c r="SC388" s="137"/>
      <c r="SD388" s="137"/>
      <c r="SE388" s="137"/>
      <c r="SF388" s="137"/>
      <c r="SG388" s="137"/>
      <c r="SH388" s="137"/>
      <c r="SI388" s="137"/>
      <c r="SJ388" s="137"/>
      <c r="SK388" s="137"/>
      <c r="SL388" s="137"/>
      <c r="SM388" s="137"/>
      <c r="SN388" s="137"/>
      <c r="SO388" s="137"/>
      <c r="SP388" s="137"/>
      <c r="SQ388" s="137"/>
      <c r="SR388" s="137"/>
      <c r="SS388" s="137"/>
      <c r="ST388" s="137"/>
      <c r="SU388" s="137"/>
      <c r="SV388" s="137"/>
      <c r="SW388" s="137"/>
      <c r="SX388" s="137"/>
      <c r="SY388" s="137"/>
      <c r="SZ388" s="137"/>
      <c r="TA388" s="137"/>
      <c r="TB388" s="137"/>
      <c r="TC388" s="137"/>
      <c r="TD388" s="137"/>
      <c r="TE388" s="137"/>
      <c r="TF388" s="137"/>
      <c r="TG388" s="137"/>
      <c r="TH388" s="137"/>
      <c r="TI388" s="137"/>
      <c r="TJ388" s="137"/>
      <c r="TK388" s="137"/>
      <c r="TL388" s="137"/>
      <c r="TM388" s="137"/>
      <c r="TN388" s="137"/>
      <c r="TO388" s="137"/>
      <c r="TP388" s="137"/>
      <c r="TQ388" s="137"/>
      <c r="TR388" s="137"/>
      <c r="TS388" s="137"/>
      <c r="TT388" s="137"/>
      <c r="TU388" s="137"/>
      <c r="TV388" s="137"/>
      <c r="TW388" s="137"/>
      <c r="TX388" s="137"/>
      <c r="TY388" s="137"/>
      <c r="TZ388" s="137"/>
      <c r="UA388" s="137"/>
      <c r="UB388" s="137"/>
      <c r="UC388" s="137"/>
      <c r="UD388" s="137"/>
      <c r="UE388" s="137"/>
      <c r="UF388" s="137"/>
      <c r="UG388" s="137"/>
      <c r="UH388" s="137"/>
      <c r="UI388" s="137"/>
      <c r="UJ388" s="137"/>
      <c r="UK388" s="137"/>
      <c r="UL388" s="137"/>
      <c r="UM388" s="137"/>
      <c r="UN388" s="137"/>
      <c r="UO388" s="137"/>
      <c r="UP388" s="137"/>
      <c r="UQ388" s="137"/>
      <c r="UR388" s="137"/>
      <c r="US388" s="137"/>
      <c r="UT388" s="137"/>
      <c r="UU388" s="137"/>
      <c r="UV388" s="137"/>
      <c r="UW388" s="137"/>
      <c r="UX388" s="137"/>
      <c r="UY388" s="137"/>
      <c r="UZ388" s="137"/>
      <c r="VA388" s="137"/>
      <c r="VB388" s="137"/>
      <c r="VC388" s="137"/>
      <c r="VD388" s="137"/>
      <c r="VE388" s="137"/>
      <c r="VF388" s="137"/>
      <c r="VG388" s="137"/>
      <c r="VH388" s="137"/>
      <c r="VI388" s="137"/>
      <c r="VJ388" s="137"/>
      <c r="VK388" s="137"/>
      <c r="VL388" s="137"/>
      <c r="VM388" s="137"/>
      <c r="VN388" s="137"/>
      <c r="VO388" s="137"/>
      <c r="VP388" s="137"/>
      <c r="VQ388" s="137"/>
      <c r="VR388" s="137"/>
      <c r="VS388" s="137"/>
      <c r="VT388" s="137"/>
      <c r="VU388" s="137"/>
      <c r="VV388" s="137"/>
      <c r="VW388" s="137"/>
      <c r="VX388" s="137"/>
      <c r="VY388" s="137"/>
      <c r="VZ388" s="137"/>
      <c r="WA388" s="137"/>
      <c r="WB388" s="137"/>
      <c r="WC388" s="137"/>
      <c r="WD388" s="137"/>
      <c r="WE388" s="137"/>
      <c r="WF388" s="137"/>
      <c r="WG388" s="137"/>
      <c r="WH388" s="137"/>
      <c r="WI388" s="137"/>
      <c r="WJ388" s="137"/>
      <c r="WK388" s="137"/>
      <c r="WL388" s="137"/>
      <c r="WM388" s="137"/>
      <c r="WN388" s="137"/>
      <c r="WO388" s="137"/>
      <c r="WP388" s="137"/>
      <c r="WQ388" s="137"/>
      <c r="WR388" s="137"/>
      <c r="WS388" s="137"/>
      <c r="WT388" s="137"/>
      <c r="WU388" s="137"/>
      <c r="WV388" s="137"/>
      <c r="WW388" s="137"/>
      <c r="WX388" s="137"/>
      <c r="WY388" s="137"/>
      <c r="WZ388" s="137"/>
      <c r="XA388" s="137"/>
      <c r="XB388" s="137"/>
      <c r="XC388" s="137"/>
      <c r="XD388" s="137"/>
      <c r="XE388" s="137"/>
      <c r="XF388" s="137"/>
      <c r="XG388" s="137"/>
      <c r="XH388" s="137"/>
      <c r="XI388" s="137"/>
      <c r="XJ388" s="137"/>
      <c r="XK388" s="137"/>
      <c r="XL388" s="137"/>
      <c r="XM388" s="137"/>
      <c r="XN388" s="137"/>
      <c r="XO388" s="137"/>
      <c r="XP388" s="137"/>
      <c r="XQ388" s="137"/>
      <c r="XR388" s="137"/>
      <c r="XS388" s="137"/>
      <c r="XT388" s="137"/>
      <c r="XU388" s="137"/>
      <c r="XV388" s="137"/>
      <c r="XW388" s="137"/>
      <c r="XX388" s="137"/>
      <c r="XY388" s="137"/>
      <c r="XZ388" s="137"/>
      <c r="YA388" s="137"/>
      <c r="YB388" s="137"/>
      <c r="YC388" s="137"/>
      <c r="YD388" s="137"/>
      <c r="YE388" s="137"/>
      <c r="YF388" s="137"/>
      <c r="YG388" s="137"/>
      <c r="YH388" s="137"/>
      <c r="YI388" s="137"/>
      <c r="YJ388" s="137"/>
      <c r="YK388" s="137"/>
      <c r="YL388" s="137"/>
      <c r="YM388" s="137"/>
      <c r="YN388" s="137"/>
      <c r="YO388" s="137"/>
      <c r="YP388" s="137"/>
      <c r="YQ388" s="137"/>
      <c r="YR388" s="137"/>
      <c r="YS388" s="137"/>
      <c r="YT388" s="137"/>
      <c r="YU388" s="137"/>
      <c r="YV388" s="137"/>
      <c r="YW388" s="137"/>
      <c r="YX388" s="137"/>
      <c r="YY388" s="137"/>
      <c r="YZ388" s="137"/>
      <c r="ZA388" s="137"/>
      <c r="ZB388" s="137"/>
      <c r="ZC388" s="137"/>
      <c r="ZD388" s="137"/>
      <c r="ZE388" s="137"/>
      <c r="ZF388" s="137"/>
      <c r="ZG388" s="137"/>
      <c r="ZH388" s="137"/>
      <c r="ZI388" s="137"/>
      <c r="ZJ388" s="137"/>
      <c r="ZK388" s="137"/>
      <c r="ZL388" s="137"/>
      <c r="ZM388" s="137"/>
      <c r="ZN388" s="137"/>
      <c r="ZO388" s="137"/>
      <c r="ZP388" s="137"/>
      <c r="ZQ388" s="137"/>
      <c r="ZR388" s="137"/>
      <c r="ZS388" s="137"/>
      <c r="ZT388" s="137"/>
      <c r="ZU388" s="137"/>
      <c r="ZV388" s="137"/>
      <c r="ZW388" s="137"/>
      <c r="ZX388" s="137"/>
      <c r="ZY388" s="137"/>
      <c r="ZZ388" s="137"/>
      <c r="AAA388" s="137"/>
      <c r="AAB388" s="137"/>
      <c r="AAC388" s="137"/>
      <c r="AAD388" s="137"/>
      <c r="AAE388" s="137"/>
      <c r="AAF388" s="137"/>
      <c r="AAG388" s="137"/>
      <c r="AAH388" s="137"/>
      <c r="AAI388" s="137"/>
      <c r="AAJ388" s="137"/>
      <c r="AAK388" s="137"/>
      <c r="AAL388" s="137"/>
      <c r="AAM388" s="137"/>
      <c r="AAN388" s="137"/>
      <c r="AAO388" s="137"/>
      <c r="AAP388" s="137"/>
      <c r="AAQ388" s="137"/>
      <c r="AAR388" s="137"/>
      <c r="AAS388" s="137"/>
      <c r="AAT388" s="137"/>
      <c r="AAU388" s="137"/>
      <c r="AAV388" s="137"/>
      <c r="AAW388" s="137"/>
      <c r="AAX388" s="137"/>
      <c r="AAY388" s="137"/>
      <c r="AAZ388" s="137"/>
      <c r="ABA388" s="137"/>
      <c r="ABB388" s="137"/>
      <c r="ABC388" s="137"/>
      <c r="ABD388" s="137"/>
      <c r="ABE388" s="137"/>
      <c r="ABF388" s="137"/>
      <c r="ABG388" s="137"/>
      <c r="ABH388" s="137"/>
      <c r="ABI388" s="137"/>
      <c r="ABJ388" s="137"/>
      <c r="ABK388" s="137"/>
      <c r="ABL388" s="137"/>
      <c r="ABM388" s="137"/>
      <c r="ABN388" s="137"/>
      <c r="ABO388" s="137"/>
      <c r="ABP388" s="137"/>
      <c r="ABQ388" s="137"/>
      <c r="ABR388" s="137"/>
      <c r="ABS388" s="137"/>
      <c r="ABT388" s="137"/>
      <c r="ABU388" s="137"/>
      <c r="ABV388" s="137"/>
      <c r="ABW388" s="137"/>
      <c r="ABX388" s="137"/>
      <c r="ABY388" s="137"/>
      <c r="ABZ388" s="137"/>
      <c r="ACA388" s="137"/>
      <c r="ACB388" s="137"/>
      <c r="ACC388" s="137"/>
      <c r="ACD388" s="137"/>
      <c r="ACE388" s="137"/>
      <c r="ACF388" s="137"/>
      <c r="ACG388" s="137"/>
      <c r="ACH388" s="137"/>
      <c r="ACI388" s="137"/>
      <c r="ACJ388" s="137"/>
      <c r="ACK388" s="137"/>
      <c r="ACL388" s="137"/>
      <c r="ACM388" s="137"/>
      <c r="ACN388" s="137"/>
      <c r="ACO388" s="137"/>
      <c r="ACP388" s="137"/>
      <c r="ACQ388" s="137"/>
      <c r="ACR388" s="137"/>
      <c r="ACS388" s="137"/>
      <c r="ACT388" s="137"/>
      <c r="ACU388" s="137"/>
      <c r="ACV388" s="137"/>
      <c r="ACW388" s="137"/>
      <c r="ACX388" s="137"/>
      <c r="ACY388" s="137"/>
      <c r="ACZ388" s="137"/>
      <c r="ADA388" s="137"/>
    </row>
    <row r="389" spans="1:781" s="99" customFormat="1" ht="15.6" x14ac:dyDescent="0.3">
      <c r="A389" s="64">
        <v>3</v>
      </c>
      <c r="B389" s="114" t="s">
        <v>1070</v>
      </c>
      <c r="C389" s="115" t="s">
        <v>243</v>
      </c>
      <c r="D389" s="116"/>
      <c r="E389" s="116"/>
      <c r="F389" s="116"/>
      <c r="G389" s="71"/>
      <c r="H389" s="116">
        <v>1</v>
      </c>
      <c r="I389" s="116" t="s">
        <v>41</v>
      </c>
      <c r="J389" s="116" t="s">
        <v>56</v>
      </c>
      <c r="K389" s="117">
        <v>1959</v>
      </c>
      <c r="L389" s="85">
        <v>21781</v>
      </c>
      <c r="M389" s="118">
        <v>8400</v>
      </c>
      <c r="N389" s="119"/>
      <c r="O389" s="119"/>
      <c r="P389" s="75" t="s">
        <v>601</v>
      </c>
      <c r="Q389" s="96" t="s">
        <v>1071</v>
      </c>
      <c r="R389" s="54"/>
      <c r="S389" s="55" t="str">
        <f>C389</f>
        <v>U</v>
      </c>
      <c r="T389" s="56"/>
      <c r="U389" s="56"/>
      <c r="V389" s="56"/>
      <c r="W389" s="56"/>
      <c r="X389" s="56"/>
      <c r="Y389" s="56"/>
      <c r="Z389" s="56"/>
      <c r="AA389" s="12"/>
      <c r="AB389" s="57">
        <f t="shared" si="82"/>
        <v>4.4288544082655076E-3</v>
      </c>
      <c r="AC389" s="57">
        <f t="shared" si="83"/>
        <v>0</v>
      </c>
      <c r="AD389" s="57">
        <f t="shared" si="84"/>
        <v>0</v>
      </c>
      <c r="AE389" s="57">
        <f t="shared" si="85"/>
        <v>4.4288544082655076E-3</v>
      </c>
      <c r="AF389" s="58"/>
      <c r="AG389" s="58">
        <f>IF(A389=1,AE389,0)</f>
        <v>0</v>
      </c>
      <c r="AH389" s="58">
        <f>IF(A389=2,AE389,0)</f>
        <v>0</v>
      </c>
      <c r="AI389" s="58">
        <f>IF(A389=3,AE389,0)</f>
        <v>4.4288544082655076E-3</v>
      </c>
      <c r="AK389" s="146"/>
      <c r="AL389" s="146"/>
      <c r="AM389" s="146"/>
      <c r="AN389" s="146"/>
      <c r="AO389" s="146"/>
      <c r="AP389" s="146"/>
      <c r="AQ389" s="146"/>
      <c r="AR389" s="146"/>
      <c r="AS389" s="146"/>
      <c r="AT389" s="146"/>
      <c r="AU389" s="146"/>
      <c r="AV389" s="146"/>
      <c r="AW389" s="146"/>
      <c r="AX389" s="146"/>
      <c r="AY389" s="146"/>
      <c r="AZ389" s="146"/>
      <c r="BA389" s="146"/>
      <c r="BB389" s="146"/>
      <c r="BC389" s="146"/>
      <c r="BD389" s="146"/>
      <c r="BE389" s="146"/>
      <c r="BF389" s="146"/>
      <c r="BG389" s="146"/>
      <c r="BH389" s="146"/>
      <c r="BI389" s="146"/>
      <c r="BJ389" s="146"/>
      <c r="BK389" s="146"/>
      <c r="BL389" s="146"/>
      <c r="BM389" s="146"/>
      <c r="BN389" s="146"/>
      <c r="BO389" s="146"/>
      <c r="BP389" s="146"/>
      <c r="BQ389" s="146"/>
      <c r="BR389" s="146"/>
      <c r="BS389" s="146"/>
      <c r="BT389" s="146"/>
      <c r="BU389" s="146"/>
      <c r="BV389" s="146"/>
      <c r="BW389" s="146"/>
      <c r="BX389" s="146"/>
      <c r="BY389" s="146"/>
      <c r="BZ389" s="146"/>
      <c r="CA389" s="146"/>
      <c r="CB389" s="146"/>
      <c r="CC389" s="146"/>
      <c r="CD389" s="146"/>
      <c r="CE389" s="146"/>
      <c r="CF389" s="146"/>
      <c r="CG389" s="146"/>
      <c r="CH389" s="146"/>
      <c r="CI389" s="146"/>
      <c r="CJ389" s="146"/>
      <c r="CK389" s="146"/>
      <c r="CL389" s="146"/>
      <c r="CM389" s="146"/>
      <c r="CN389" s="146"/>
      <c r="CO389" s="146"/>
      <c r="CP389" s="146"/>
      <c r="CQ389" s="146"/>
      <c r="CR389" s="146"/>
      <c r="CS389" s="146"/>
      <c r="CT389" s="146"/>
      <c r="CU389" s="146"/>
      <c r="CV389" s="146"/>
      <c r="CW389" s="146"/>
      <c r="CX389" s="146"/>
      <c r="CY389" s="146"/>
      <c r="CZ389" s="146"/>
      <c r="DA389" s="146"/>
      <c r="DB389" s="146"/>
      <c r="DC389" s="146"/>
      <c r="DD389" s="146"/>
      <c r="DE389" s="146"/>
      <c r="DF389" s="146"/>
      <c r="DG389" s="146"/>
      <c r="DH389" s="146"/>
      <c r="DI389" s="146"/>
      <c r="DJ389" s="146"/>
      <c r="DK389" s="146"/>
      <c r="DL389" s="146"/>
      <c r="DM389" s="146"/>
      <c r="DN389" s="146"/>
      <c r="DO389" s="146"/>
      <c r="DP389" s="146"/>
      <c r="DQ389" s="146"/>
      <c r="DR389" s="146"/>
      <c r="DS389" s="146"/>
      <c r="DT389" s="146"/>
      <c r="DU389" s="146"/>
      <c r="DV389" s="146"/>
      <c r="DW389" s="146"/>
      <c r="DX389" s="146"/>
      <c r="DY389" s="146"/>
      <c r="DZ389" s="146"/>
      <c r="EA389" s="146"/>
      <c r="EB389" s="146"/>
      <c r="EC389" s="146"/>
      <c r="ED389" s="146"/>
      <c r="EE389" s="146"/>
      <c r="EF389" s="146"/>
      <c r="EG389" s="146"/>
      <c r="EH389" s="146"/>
      <c r="EI389" s="146"/>
      <c r="EJ389" s="146"/>
      <c r="EK389" s="146"/>
      <c r="EL389" s="146"/>
      <c r="EM389" s="146"/>
      <c r="EN389" s="146"/>
      <c r="EO389" s="146"/>
      <c r="EP389" s="146"/>
      <c r="EQ389" s="146"/>
      <c r="ER389" s="146"/>
      <c r="ES389" s="146"/>
      <c r="ET389" s="146"/>
      <c r="EU389" s="146"/>
      <c r="EV389" s="146"/>
      <c r="EW389" s="146"/>
      <c r="EX389" s="146"/>
      <c r="EY389" s="146"/>
      <c r="EZ389" s="146"/>
      <c r="FA389" s="146"/>
      <c r="FB389" s="146"/>
      <c r="FC389" s="146"/>
      <c r="FD389" s="146"/>
      <c r="FE389" s="146"/>
      <c r="FF389" s="146"/>
      <c r="FG389" s="146"/>
      <c r="FH389" s="146"/>
      <c r="FI389" s="146"/>
      <c r="FJ389" s="146"/>
      <c r="FK389" s="146"/>
      <c r="FL389" s="146"/>
      <c r="FM389" s="146"/>
      <c r="FN389" s="146"/>
      <c r="FO389" s="146"/>
      <c r="FP389" s="146"/>
      <c r="FQ389" s="146"/>
      <c r="FR389" s="146"/>
      <c r="FS389" s="146"/>
      <c r="FT389" s="146"/>
      <c r="FU389" s="146"/>
      <c r="FV389" s="146"/>
      <c r="FW389" s="146"/>
      <c r="FX389" s="146"/>
      <c r="FY389" s="146"/>
      <c r="FZ389" s="146"/>
      <c r="GA389" s="146"/>
      <c r="GB389" s="146"/>
      <c r="GC389" s="146"/>
      <c r="GD389" s="146"/>
      <c r="GE389" s="146"/>
      <c r="GF389" s="146"/>
      <c r="GG389" s="146"/>
      <c r="GH389" s="146"/>
      <c r="GI389" s="146"/>
      <c r="GJ389" s="146"/>
      <c r="GK389" s="146"/>
      <c r="GL389" s="146"/>
      <c r="GM389" s="146"/>
      <c r="GN389" s="146"/>
      <c r="GO389" s="146"/>
      <c r="GP389" s="146"/>
      <c r="GQ389" s="146"/>
      <c r="GR389" s="146"/>
      <c r="GS389" s="146"/>
      <c r="GT389" s="146"/>
      <c r="GU389" s="146"/>
      <c r="GV389" s="146"/>
      <c r="GW389" s="146"/>
      <c r="GX389" s="146"/>
      <c r="GY389" s="146"/>
      <c r="GZ389" s="146"/>
      <c r="HA389" s="146"/>
      <c r="HB389" s="146"/>
      <c r="HC389" s="146"/>
      <c r="HD389" s="146"/>
      <c r="HE389" s="146"/>
      <c r="HF389" s="146"/>
      <c r="HG389" s="146"/>
      <c r="HH389" s="146"/>
      <c r="HI389" s="146"/>
      <c r="HJ389" s="146"/>
      <c r="HK389" s="146"/>
      <c r="HL389" s="146"/>
      <c r="HM389" s="146"/>
      <c r="HN389" s="146"/>
      <c r="HO389" s="146"/>
      <c r="HP389" s="146"/>
      <c r="HQ389" s="146"/>
      <c r="HR389" s="146"/>
      <c r="HS389" s="146"/>
      <c r="HT389" s="146"/>
      <c r="HU389" s="146"/>
      <c r="HV389" s="146"/>
      <c r="HW389" s="146"/>
      <c r="HX389" s="146"/>
      <c r="HY389" s="146"/>
      <c r="HZ389" s="146"/>
      <c r="IA389" s="146"/>
      <c r="IB389" s="146"/>
      <c r="IC389" s="146"/>
      <c r="ID389" s="146"/>
      <c r="IE389" s="146"/>
      <c r="IF389" s="146"/>
      <c r="IG389" s="146"/>
      <c r="IH389" s="146"/>
      <c r="II389" s="146"/>
      <c r="IJ389" s="146"/>
      <c r="IK389" s="146"/>
      <c r="IL389" s="146"/>
      <c r="IM389" s="146"/>
      <c r="IN389" s="146"/>
      <c r="IO389" s="146"/>
      <c r="IP389" s="146"/>
      <c r="IQ389" s="146"/>
      <c r="IR389" s="146"/>
      <c r="IS389" s="146"/>
      <c r="IT389" s="146"/>
      <c r="IU389" s="146"/>
      <c r="IV389" s="146"/>
      <c r="IW389" s="146"/>
      <c r="IX389" s="146"/>
      <c r="IY389" s="146"/>
      <c r="IZ389" s="146"/>
      <c r="JA389" s="146"/>
      <c r="JB389" s="146"/>
      <c r="JC389" s="146"/>
      <c r="JD389" s="146"/>
      <c r="JE389" s="146"/>
      <c r="JF389" s="146"/>
      <c r="JG389" s="146"/>
      <c r="JH389" s="146"/>
      <c r="JI389" s="146"/>
      <c r="JJ389" s="146"/>
      <c r="JK389" s="146"/>
      <c r="JL389" s="146"/>
      <c r="JM389" s="146"/>
      <c r="JN389" s="146"/>
      <c r="JO389" s="146"/>
      <c r="JP389" s="146"/>
      <c r="JQ389" s="146"/>
      <c r="JR389" s="146"/>
      <c r="JS389" s="146"/>
      <c r="JT389" s="146"/>
      <c r="JU389" s="146"/>
      <c r="JV389" s="146"/>
      <c r="JW389" s="146"/>
      <c r="JX389" s="146"/>
      <c r="JY389" s="146"/>
      <c r="JZ389" s="146"/>
      <c r="KA389" s="146"/>
      <c r="KB389" s="146"/>
      <c r="KC389" s="146"/>
      <c r="KD389" s="146"/>
      <c r="KE389" s="146"/>
      <c r="KF389" s="146"/>
      <c r="KG389" s="146"/>
      <c r="KH389" s="146"/>
      <c r="KI389" s="146"/>
      <c r="KJ389" s="146"/>
      <c r="KK389" s="146"/>
      <c r="KL389" s="146"/>
      <c r="KM389" s="146"/>
      <c r="KN389" s="146"/>
      <c r="KO389" s="146"/>
      <c r="KP389" s="146"/>
      <c r="KQ389" s="146"/>
      <c r="KR389" s="146"/>
      <c r="KS389" s="146"/>
      <c r="KT389" s="146"/>
      <c r="KU389" s="146"/>
      <c r="KV389" s="146"/>
      <c r="KW389" s="146"/>
      <c r="KX389" s="146"/>
      <c r="KY389" s="146"/>
      <c r="KZ389" s="146"/>
      <c r="LA389" s="146"/>
      <c r="LB389" s="146"/>
      <c r="LC389" s="146"/>
      <c r="LD389" s="146"/>
      <c r="LE389" s="146"/>
      <c r="LF389" s="146"/>
      <c r="LG389" s="146"/>
      <c r="LH389" s="146"/>
      <c r="LI389" s="146"/>
      <c r="LJ389" s="146"/>
      <c r="LK389" s="146"/>
      <c r="LL389" s="146"/>
      <c r="LM389" s="146"/>
      <c r="LN389" s="146"/>
      <c r="LO389" s="146"/>
      <c r="LP389" s="146"/>
      <c r="LQ389" s="146"/>
      <c r="LR389" s="146"/>
      <c r="LS389" s="146"/>
      <c r="LT389" s="146"/>
      <c r="LU389" s="146"/>
      <c r="LV389" s="146"/>
      <c r="LW389" s="146"/>
      <c r="LX389" s="146"/>
      <c r="LY389" s="146"/>
      <c r="LZ389" s="146"/>
      <c r="MA389" s="146"/>
      <c r="MB389" s="146"/>
      <c r="MC389" s="146"/>
      <c r="MD389" s="146"/>
      <c r="ME389" s="146"/>
      <c r="MF389" s="146"/>
      <c r="MG389" s="146"/>
      <c r="MH389" s="146"/>
      <c r="MI389" s="146"/>
      <c r="MJ389" s="146"/>
      <c r="MK389" s="146"/>
      <c r="ML389" s="146"/>
      <c r="MM389" s="146"/>
      <c r="MN389" s="146"/>
      <c r="MO389" s="146"/>
      <c r="MP389" s="146"/>
      <c r="MQ389" s="146"/>
      <c r="MR389" s="146"/>
      <c r="MS389" s="146"/>
      <c r="MT389" s="146"/>
      <c r="MU389" s="146"/>
      <c r="MV389" s="146"/>
      <c r="MW389" s="146"/>
      <c r="MX389" s="146"/>
      <c r="MY389" s="146"/>
      <c r="MZ389" s="146"/>
      <c r="NA389" s="146"/>
      <c r="NB389" s="146"/>
      <c r="NC389" s="146"/>
      <c r="ND389" s="146"/>
      <c r="NE389" s="146"/>
      <c r="NF389" s="146"/>
      <c r="NG389" s="146"/>
      <c r="NH389" s="146"/>
      <c r="NI389" s="146"/>
      <c r="NJ389" s="146"/>
      <c r="NK389" s="146"/>
      <c r="NL389" s="146"/>
      <c r="NM389" s="146"/>
      <c r="NN389" s="146"/>
      <c r="NO389" s="146"/>
      <c r="NP389" s="146"/>
      <c r="NQ389" s="146"/>
      <c r="NR389" s="146"/>
      <c r="NS389" s="146"/>
      <c r="NT389" s="146"/>
      <c r="NU389" s="146"/>
      <c r="NV389" s="146"/>
      <c r="NW389" s="146"/>
      <c r="NX389" s="146"/>
      <c r="NY389" s="146"/>
      <c r="NZ389" s="146"/>
      <c r="OA389" s="146"/>
      <c r="OB389" s="146"/>
      <c r="OC389" s="146"/>
      <c r="OD389" s="146"/>
      <c r="OE389" s="146"/>
      <c r="OF389" s="146"/>
      <c r="OG389" s="146"/>
      <c r="OH389" s="146"/>
      <c r="OI389" s="146"/>
      <c r="OJ389" s="146"/>
      <c r="OK389" s="146"/>
      <c r="OL389" s="146"/>
      <c r="OM389" s="146"/>
      <c r="ON389" s="146"/>
      <c r="OO389" s="146"/>
      <c r="OP389" s="146"/>
      <c r="OQ389" s="146"/>
      <c r="OR389" s="146"/>
      <c r="OS389" s="146"/>
      <c r="OT389" s="146"/>
      <c r="OU389" s="146"/>
      <c r="OV389" s="146"/>
      <c r="OW389" s="146"/>
      <c r="OX389" s="146"/>
      <c r="OY389" s="146"/>
      <c r="OZ389" s="146"/>
      <c r="PA389" s="146"/>
      <c r="PB389" s="146"/>
      <c r="PC389" s="146"/>
      <c r="PD389" s="146"/>
      <c r="PE389" s="146"/>
      <c r="PF389" s="146"/>
      <c r="PG389" s="146"/>
      <c r="PH389" s="146"/>
      <c r="PI389" s="146"/>
      <c r="PJ389" s="146"/>
      <c r="PK389" s="146"/>
      <c r="PL389" s="146"/>
      <c r="PM389" s="146"/>
      <c r="PN389" s="146"/>
      <c r="PO389" s="146"/>
      <c r="PP389" s="146"/>
      <c r="PQ389" s="146"/>
      <c r="PR389" s="146"/>
      <c r="PS389" s="146"/>
      <c r="PT389" s="146"/>
      <c r="PU389" s="146"/>
      <c r="PV389" s="146"/>
      <c r="PW389" s="146"/>
      <c r="PX389" s="146"/>
      <c r="PY389" s="146"/>
      <c r="PZ389" s="146"/>
      <c r="QA389" s="146"/>
      <c r="QB389" s="146"/>
      <c r="QC389" s="146"/>
      <c r="QD389" s="146"/>
      <c r="QE389" s="146"/>
      <c r="QF389" s="146"/>
      <c r="QG389" s="146"/>
      <c r="QH389" s="146"/>
      <c r="QI389" s="146"/>
      <c r="QJ389" s="146"/>
      <c r="QK389" s="146"/>
      <c r="QL389" s="146"/>
      <c r="QM389" s="146"/>
      <c r="QN389" s="146"/>
      <c r="QO389" s="146"/>
      <c r="QP389" s="146"/>
      <c r="QQ389" s="146"/>
      <c r="QR389" s="146"/>
      <c r="QS389" s="146"/>
      <c r="QT389" s="146"/>
      <c r="QU389" s="146"/>
      <c r="QV389" s="146"/>
      <c r="QW389" s="146"/>
      <c r="QX389" s="146"/>
      <c r="QY389" s="146"/>
      <c r="QZ389" s="146"/>
      <c r="RA389" s="146"/>
      <c r="RB389" s="146"/>
      <c r="RC389" s="146"/>
      <c r="RD389" s="146"/>
      <c r="RE389" s="146"/>
      <c r="RF389" s="146"/>
      <c r="RG389" s="146"/>
      <c r="RH389" s="146"/>
      <c r="RI389" s="146"/>
      <c r="RJ389" s="146"/>
      <c r="RK389" s="146"/>
      <c r="RL389" s="146"/>
      <c r="RM389" s="146"/>
      <c r="RN389" s="146"/>
      <c r="RO389" s="146"/>
      <c r="RP389" s="146"/>
      <c r="RQ389" s="146"/>
      <c r="RR389" s="146"/>
      <c r="RS389" s="146"/>
      <c r="RT389" s="146"/>
      <c r="RU389" s="146"/>
      <c r="RV389" s="146"/>
      <c r="RW389" s="146"/>
      <c r="RX389" s="146"/>
      <c r="RY389" s="146"/>
      <c r="RZ389" s="146"/>
      <c r="SA389" s="146"/>
      <c r="SB389" s="146"/>
      <c r="SC389" s="146"/>
      <c r="SD389" s="146"/>
      <c r="SE389" s="146"/>
      <c r="SF389" s="146"/>
      <c r="SG389" s="146"/>
      <c r="SH389" s="146"/>
      <c r="SI389" s="146"/>
      <c r="SJ389" s="146"/>
      <c r="SK389" s="146"/>
      <c r="SL389" s="146"/>
      <c r="SM389" s="146"/>
      <c r="SN389" s="146"/>
      <c r="SO389" s="146"/>
      <c r="SP389" s="146"/>
      <c r="SQ389" s="146"/>
      <c r="SR389" s="146"/>
      <c r="SS389" s="146"/>
      <c r="ST389" s="146"/>
      <c r="SU389" s="146"/>
      <c r="SV389" s="146"/>
      <c r="SW389" s="146"/>
      <c r="SX389" s="146"/>
      <c r="SY389" s="146"/>
      <c r="SZ389" s="146"/>
      <c r="TA389" s="146"/>
      <c r="TB389" s="146"/>
      <c r="TC389" s="146"/>
      <c r="TD389" s="146"/>
      <c r="TE389" s="146"/>
      <c r="TF389" s="146"/>
      <c r="TG389" s="146"/>
      <c r="TH389" s="146"/>
      <c r="TI389" s="146"/>
      <c r="TJ389" s="146"/>
      <c r="TK389" s="146"/>
      <c r="TL389" s="146"/>
      <c r="TM389" s="146"/>
      <c r="TN389" s="146"/>
      <c r="TO389" s="146"/>
      <c r="TP389" s="146"/>
      <c r="TQ389" s="146"/>
      <c r="TR389" s="146"/>
      <c r="TS389" s="146"/>
      <c r="TT389" s="146"/>
      <c r="TU389" s="146"/>
      <c r="TV389" s="146"/>
      <c r="TW389" s="146"/>
      <c r="TX389" s="146"/>
      <c r="TY389" s="146"/>
      <c r="TZ389" s="146"/>
      <c r="UA389" s="146"/>
      <c r="UB389" s="146"/>
      <c r="UC389" s="146"/>
      <c r="UD389" s="146"/>
      <c r="UE389" s="146"/>
      <c r="UF389" s="146"/>
      <c r="UG389" s="146"/>
      <c r="UH389" s="146"/>
      <c r="UI389" s="146"/>
      <c r="UJ389" s="146"/>
      <c r="UK389" s="146"/>
      <c r="UL389" s="146"/>
      <c r="UM389" s="146"/>
      <c r="UN389" s="146"/>
      <c r="UO389" s="146"/>
      <c r="UP389" s="146"/>
      <c r="UQ389" s="146"/>
      <c r="UR389" s="146"/>
      <c r="US389" s="146"/>
      <c r="UT389" s="146"/>
      <c r="UU389" s="146"/>
      <c r="UV389" s="146"/>
      <c r="UW389" s="146"/>
      <c r="UX389" s="146"/>
      <c r="UY389" s="146"/>
      <c r="UZ389" s="146"/>
      <c r="VA389" s="146"/>
      <c r="VB389" s="146"/>
      <c r="VC389" s="146"/>
      <c r="VD389" s="146"/>
      <c r="VE389" s="146"/>
      <c r="VF389" s="146"/>
      <c r="VG389" s="146"/>
      <c r="VH389" s="146"/>
      <c r="VI389" s="146"/>
      <c r="VJ389" s="146"/>
      <c r="VK389" s="146"/>
      <c r="VL389" s="146"/>
      <c r="VM389" s="146"/>
      <c r="VN389" s="146"/>
      <c r="VO389" s="146"/>
      <c r="VP389" s="146"/>
      <c r="VQ389" s="146"/>
      <c r="VR389" s="146"/>
      <c r="VS389" s="146"/>
      <c r="VT389" s="146"/>
      <c r="VU389" s="146"/>
      <c r="VV389" s="146"/>
      <c r="VW389" s="146"/>
      <c r="VX389" s="146"/>
      <c r="VY389" s="146"/>
      <c r="VZ389" s="146"/>
      <c r="WA389" s="146"/>
      <c r="WB389" s="146"/>
      <c r="WC389" s="146"/>
      <c r="WD389" s="146"/>
      <c r="WE389" s="146"/>
      <c r="WF389" s="146"/>
      <c r="WG389" s="146"/>
      <c r="WH389" s="146"/>
      <c r="WI389" s="146"/>
      <c r="WJ389" s="146"/>
      <c r="WK389" s="146"/>
      <c r="WL389" s="146"/>
      <c r="WM389" s="146"/>
      <c r="WN389" s="146"/>
      <c r="WO389" s="146"/>
      <c r="WP389" s="146"/>
      <c r="WQ389" s="146"/>
      <c r="WR389" s="146"/>
      <c r="WS389" s="146"/>
      <c r="WT389" s="146"/>
      <c r="WU389" s="146"/>
      <c r="WV389" s="146"/>
      <c r="WW389" s="146"/>
      <c r="WX389" s="146"/>
      <c r="WY389" s="146"/>
      <c r="WZ389" s="146"/>
      <c r="XA389" s="146"/>
      <c r="XB389" s="146"/>
      <c r="XC389" s="146"/>
      <c r="XD389" s="146"/>
      <c r="XE389" s="146"/>
      <c r="XF389" s="146"/>
      <c r="XG389" s="146"/>
      <c r="XH389" s="146"/>
      <c r="XI389" s="146"/>
      <c r="XJ389" s="146"/>
      <c r="XK389" s="146"/>
      <c r="XL389" s="146"/>
      <c r="XM389" s="146"/>
      <c r="XN389" s="146"/>
      <c r="XO389" s="146"/>
      <c r="XP389" s="146"/>
      <c r="XQ389" s="146"/>
      <c r="XR389" s="146"/>
      <c r="XS389" s="146"/>
      <c r="XT389" s="146"/>
      <c r="XU389" s="146"/>
      <c r="XV389" s="146"/>
      <c r="XW389" s="146"/>
      <c r="XX389" s="146"/>
      <c r="XY389" s="146"/>
      <c r="XZ389" s="146"/>
      <c r="YA389" s="146"/>
      <c r="YB389" s="146"/>
      <c r="YC389" s="146"/>
      <c r="YD389" s="146"/>
      <c r="YE389" s="146"/>
      <c r="YF389" s="146"/>
      <c r="YG389" s="146"/>
      <c r="YH389" s="146"/>
      <c r="YI389" s="146"/>
      <c r="YJ389" s="146"/>
      <c r="YK389" s="146"/>
      <c r="YL389" s="146"/>
      <c r="YM389" s="146"/>
      <c r="YN389" s="146"/>
      <c r="YO389" s="146"/>
      <c r="YP389" s="146"/>
      <c r="YQ389" s="146"/>
      <c r="YR389" s="146"/>
      <c r="YS389" s="146"/>
      <c r="YT389" s="146"/>
      <c r="YU389" s="146"/>
      <c r="YV389" s="146"/>
      <c r="YW389" s="146"/>
      <c r="YX389" s="146"/>
      <c r="YY389" s="146"/>
      <c r="YZ389" s="146"/>
      <c r="ZA389" s="146"/>
      <c r="ZB389" s="146"/>
      <c r="ZC389" s="146"/>
      <c r="ZD389" s="146"/>
      <c r="ZE389" s="146"/>
      <c r="ZF389" s="146"/>
      <c r="ZG389" s="146"/>
      <c r="ZH389" s="146"/>
      <c r="ZI389" s="146"/>
      <c r="ZJ389" s="146"/>
      <c r="ZK389" s="146"/>
      <c r="ZL389" s="146"/>
      <c r="ZM389" s="146"/>
      <c r="ZN389" s="146"/>
      <c r="ZO389" s="146"/>
      <c r="ZP389" s="146"/>
      <c r="ZQ389" s="146"/>
      <c r="ZR389" s="146"/>
      <c r="ZS389" s="146"/>
      <c r="ZT389" s="146"/>
      <c r="ZU389" s="146"/>
      <c r="ZV389" s="146"/>
      <c r="ZW389" s="146"/>
      <c r="ZX389" s="146"/>
      <c r="ZY389" s="146"/>
      <c r="ZZ389" s="146"/>
      <c r="AAA389" s="146"/>
      <c r="AAB389" s="146"/>
      <c r="AAC389" s="146"/>
      <c r="AAD389" s="146"/>
      <c r="AAE389" s="146"/>
      <c r="AAF389" s="146"/>
      <c r="AAG389" s="146"/>
      <c r="AAH389" s="146"/>
      <c r="AAI389" s="146"/>
      <c r="AAJ389" s="146"/>
      <c r="AAK389" s="146"/>
      <c r="AAL389" s="146"/>
      <c r="AAM389" s="146"/>
      <c r="AAN389" s="146"/>
      <c r="AAO389" s="146"/>
      <c r="AAP389" s="146"/>
      <c r="AAQ389" s="146"/>
      <c r="AAR389" s="146"/>
      <c r="AAS389" s="146"/>
      <c r="AAT389" s="146"/>
      <c r="AAU389" s="146"/>
      <c r="AAV389" s="146"/>
      <c r="AAW389" s="146"/>
      <c r="AAX389" s="146"/>
      <c r="AAY389" s="146"/>
      <c r="AAZ389" s="146"/>
      <c r="ABA389" s="146"/>
      <c r="ABB389" s="146"/>
      <c r="ABC389" s="146"/>
      <c r="ABD389" s="146"/>
      <c r="ABE389" s="146"/>
      <c r="ABF389" s="146"/>
      <c r="ABG389" s="146"/>
      <c r="ABH389" s="146"/>
      <c r="ABI389" s="146"/>
      <c r="ABJ389" s="146"/>
      <c r="ABK389" s="146"/>
      <c r="ABL389" s="146"/>
      <c r="ABM389" s="146"/>
      <c r="ABN389" s="146"/>
      <c r="ABO389" s="146"/>
      <c r="ABP389" s="146"/>
      <c r="ABQ389" s="146"/>
      <c r="ABR389" s="146"/>
      <c r="ABS389" s="146"/>
      <c r="ABT389" s="146"/>
      <c r="ABU389" s="146"/>
      <c r="ABV389" s="146"/>
      <c r="ABW389" s="146"/>
      <c r="ABX389" s="146"/>
      <c r="ABY389" s="146"/>
      <c r="ABZ389" s="146"/>
      <c r="ACA389" s="146"/>
      <c r="ACB389" s="146"/>
      <c r="ACC389" s="146"/>
      <c r="ACD389" s="146"/>
      <c r="ACE389" s="146"/>
      <c r="ACF389" s="146"/>
      <c r="ACG389" s="146"/>
      <c r="ACH389" s="146"/>
      <c r="ACI389" s="146"/>
      <c r="ACJ389" s="146"/>
      <c r="ACK389" s="146"/>
      <c r="ACL389" s="146"/>
      <c r="ACM389" s="146"/>
      <c r="ACN389" s="146"/>
      <c r="ACO389" s="146"/>
      <c r="ACP389" s="146"/>
      <c r="ACQ389" s="146"/>
      <c r="ACR389" s="146"/>
      <c r="ACS389" s="146"/>
      <c r="ACT389" s="146"/>
      <c r="ACU389" s="146"/>
      <c r="ACV389" s="146"/>
      <c r="ACW389" s="146"/>
      <c r="ACX389" s="146"/>
      <c r="ACY389" s="146"/>
      <c r="ACZ389" s="146"/>
      <c r="ADA389" s="146"/>
    </row>
    <row r="390" spans="1:781" s="99" customFormat="1" ht="40.200000000000003" customHeight="1" x14ac:dyDescent="0.3">
      <c r="A390" s="61">
        <v>2</v>
      </c>
      <c r="B390" s="114" t="s">
        <v>1072</v>
      </c>
      <c r="C390" s="115" t="s">
        <v>243</v>
      </c>
      <c r="D390" s="116"/>
      <c r="E390" s="116"/>
      <c r="F390" s="116"/>
      <c r="G390" s="71">
        <v>1200000</v>
      </c>
      <c r="H390" s="116">
        <v>1</v>
      </c>
      <c r="I390" s="116" t="s">
        <v>41</v>
      </c>
      <c r="J390" s="116" t="s">
        <v>394</v>
      </c>
      <c r="K390" s="117">
        <v>1958</v>
      </c>
      <c r="L390" s="85">
        <v>21291</v>
      </c>
      <c r="M390" s="118">
        <v>600000</v>
      </c>
      <c r="N390" s="119">
        <v>40</v>
      </c>
      <c r="O390" s="119">
        <v>2</v>
      </c>
      <c r="P390" s="75" t="s">
        <v>1073</v>
      </c>
      <c r="Q390" s="96" t="s">
        <v>1074</v>
      </c>
      <c r="R390" s="54"/>
      <c r="S390" s="55" t="str">
        <f>C390</f>
        <v>U</v>
      </c>
      <c r="T390" s="56"/>
      <c r="U390" s="56"/>
      <c r="V390" s="56"/>
      <c r="W390" s="56"/>
      <c r="X390" s="56"/>
      <c r="Y390" s="56"/>
      <c r="Z390" s="56"/>
      <c r="AA390" s="12"/>
      <c r="AB390" s="57">
        <f t="shared" si="82"/>
        <v>0.31634674344753627</v>
      </c>
      <c r="AC390" s="57">
        <f t="shared" si="83"/>
        <v>1.0256410256410255</v>
      </c>
      <c r="AD390" s="57">
        <f t="shared" si="84"/>
        <v>0.14285714285714285</v>
      </c>
      <c r="AE390" s="57">
        <f t="shared" si="85"/>
        <v>1.4848449119457046</v>
      </c>
      <c r="AF390" s="58"/>
      <c r="AG390" s="58">
        <f>IF(A390=1,AE390,0)</f>
        <v>0</v>
      </c>
      <c r="AH390" s="58">
        <f>IF(A390=2,AE390,0)</f>
        <v>1.4848449119457046</v>
      </c>
      <c r="AI390" s="58">
        <f>IF(A390=3,AE390,0)</f>
        <v>0</v>
      </c>
      <c r="AK390" s="146"/>
      <c r="AL390" s="146"/>
      <c r="AM390" s="146"/>
      <c r="AN390" s="146"/>
      <c r="AO390" s="146"/>
      <c r="AP390" s="146"/>
      <c r="AQ390" s="146"/>
      <c r="AR390" s="146"/>
      <c r="AS390" s="146"/>
      <c r="AT390" s="146"/>
      <c r="AU390" s="146"/>
      <c r="AV390" s="146"/>
      <c r="AW390" s="146"/>
      <c r="AX390" s="146"/>
      <c r="AY390" s="146"/>
      <c r="AZ390" s="146"/>
      <c r="BA390" s="146"/>
      <c r="BB390" s="146"/>
      <c r="BC390" s="146"/>
      <c r="BD390" s="146"/>
      <c r="BE390" s="146"/>
      <c r="BF390" s="146"/>
      <c r="BG390" s="146"/>
      <c r="BH390" s="146"/>
      <c r="BI390" s="146"/>
      <c r="BJ390" s="146"/>
      <c r="BK390" s="146"/>
      <c r="BL390" s="146"/>
      <c r="BM390" s="146"/>
      <c r="BN390" s="146"/>
      <c r="BO390" s="146"/>
      <c r="BP390" s="146"/>
      <c r="BQ390" s="146"/>
      <c r="BR390" s="146"/>
      <c r="BS390" s="146"/>
      <c r="BT390" s="146"/>
      <c r="BU390" s="146"/>
      <c r="BV390" s="146"/>
      <c r="BW390" s="146"/>
      <c r="BX390" s="146"/>
      <c r="BY390" s="146"/>
      <c r="BZ390" s="146"/>
      <c r="CA390" s="146"/>
      <c r="CB390" s="146"/>
      <c r="CC390" s="146"/>
      <c r="CD390" s="146"/>
      <c r="CE390" s="146"/>
      <c r="CF390" s="146"/>
      <c r="CG390" s="146"/>
      <c r="CH390" s="146"/>
      <c r="CI390" s="146"/>
      <c r="CJ390" s="146"/>
      <c r="CK390" s="146"/>
      <c r="CL390" s="146"/>
      <c r="CM390" s="146"/>
      <c r="CN390" s="146"/>
      <c r="CO390" s="146"/>
      <c r="CP390" s="146"/>
      <c r="CQ390" s="146"/>
      <c r="CR390" s="146"/>
      <c r="CS390" s="146"/>
      <c r="CT390" s="146"/>
      <c r="CU390" s="146"/>
      <c r="CV390" s="146"/>
      <c r="CW390" s="146"/>
      <c r="CX390" s="146"/>
      <c r="CY390" s="146"/>
      <c r="CZ390" s="146"/>
      <c r="DA390" s="146"/>
      <c r="DB390" s="146"/>
      <c r="DC390" s="146"/>
      <c r="DD390" s="146"/>
      <c r="DE390" s="146"/>
      <c r="DF390" s="146"/>
      <c r="DG390" s="146"/>
      <c r="DH390" s="146"/>
      <c r="DI390" s="146"/>
      <c r="DJ390" s="146"/>
      <c r="DK390" s="146"/>
      <c r="DL390" s="146"/>
      <c r="DM390" s="146"/>
      <c r="DN390" s="146"/>
      <c r="DO390" s="146"/>
      <c r="DP390" s="146"/>
      <c r="DQ390" s="146"/>
      <c r="DR390" s="146"/>
      <c r="DS390" s="146"/>
      <c r="DT390" s="146"/>
      <c r="DU390" s="146"/>
      <c r="DV390" s="146"/>
      <c r="DW390" s="146"/>
      <c r="DX390" s="146"/>
      <c r="DY390" s="146"/>
      <c r="DZ390" s="146"/>
      <c r="EA390" s="146"/>
      <c r="EB390" s="146"/>
      <c r="EC390" s="146"/>
      <c r="ED390" s="146"/>
      <c r="EE390" s="146"/>
      <c r="EF390" s="146"/>
      <c r="EG390" s="146"/>
      <c r="EH390" s="146"/>
      <c r="EI390" s="146"/>
      <c r="EJ390" s="146"/>
      <c r="EK390" s="146"/>
      <c r="EL390" s="146"/>
      <c r="EM390" s="146"/>
      <c r="EN390" s="146"/>
      <c r="EO390" s="146"/>
      <c r="EP390" s="146"/>
      <c r="EQ390" s="146"/>
      <c r="ER390" s="146"/>
      <c r="ES390" s="146"/>
      <c r="ET390" s="146"/>
      <c r="EU390" s="146"/>
      <c r="EV390" s="146"/>
      <c r="EW390" s="146"/>
      <c r="EX390" s="146"/>
      <c r="EY390" s="146"/>
      <c r="EZ390" s="146"/>
      <c r="FA390" s="146"/>
      <c r="FB390" s="146"/>
      <c r="FC390" s="146"/>
      <c r="FD390" s="146"/>
      <c r="FE390" s="146"/>
      <c r="FF390" s="146"/>
      <c r="FG390" s="146"/>
      <c r="FH390" s="146"/>
      <c r="FI390" s="146"/>
      <c r="FJ390" s="146"/>
      <c r="FK390" s="146"/>
      <c r="FL390" s="146"/>
      <c r="FM390" s="146"/>
      <c r="FN390" s="146"/>
      <c r="FO390" s="146"/>
      <c r="FP390" s="146"/>
      <c r="FQ390" s="146"/>
      <c r="FR390" s="146"/>
      <c r="FS390" s="146"/>
      <c r="FT390" s="146"/>
      <c r="FU390" s="146"/>
      <c r="FV390" s="146"/>
      <c r="FW390" s="146"/>
      <c r="FX390" s="146"/>
      <c r="FY390" s="146"/>
      <c r="FZ390" s="146"/>
      <c r="GA390" s="146"/>
      <c r="GB390" s="146"/>
      <c r="GC390" s="146"/>
      <c r="GD390" s="146"/>
      <c r="GE390" s="146"/>
      <c r="GF390" s="146"/>
      <c r="GG390" s="146"/>
      <c r="GH390" s="146"/>
      <c r="GI390" s="146"/>
      <c r="GJ390" s="146"/>
      <c r="GK390" s="146"/>
      <c r="GL390" s="146"/>
      <c r="GM390" s="146"/>
      <c r="GN390" s="146"/>
      <c r="GO390" s="146"/>
      <c r="GP390" s="146"/>
      <c r="GQ390" s="146"/>
      <c r="GR390" s="146"/>
      <c r="GS390" s="146"/>
      <c r="GT390" s="146"/>
      <c r="GU390" s="146"/>
      <c r="GV390" s="146"/>
      <c r="GW390" s="146"/>
      <c r="GX390" s="146"/>
      <c r="GY390" s="146"/>
      <c r="GZ390" s="146"/>
      <c r="HA390" s="146"/>
      <c r="HB390" s="146"/>
      <c r="HC390" s="146"/>
      <c r="HD390" s="146"/>
      <c r="HE390" s="146"/>
      <c r="HF390" s="146"/>
      <c r="HG390" s="146"/>
      <c r="HH390" s="146"/>
      <c r="HI390" s="146"/>
      <c r="HJ390" s="146"/>
      <c r="HK390" s="146"/>
      <c r="HL390" s="146"/>
      <c r="HM390" s="146"/>
      <c r="HN390" s="146"/>
      <c r="HO390" s="146"/>
      <c r="HP390" s="146"/>
      <c r="HQ390" s="146"/>
      <c r="HR390" s="146"/>
      <c r="HS390" s="146"/>
      <c r="HT390" s="146"/>
      <c r="HU390" s="146"/>
      <c r="HV390" s="146"/>
      <c r="HW390" s="146"/>
      <c r="HX390" s="146"/>
      <c r="HY390" s="146"/>
      <c r="HZ390" s="146"/>
      <c r="IA390" s="146"/>
      <c r="IB390" s="146"/>
      <c r="IC390" s="146"/>
      <c r="ID390" s="146"/>
      <c r="IE390" s="146"/>
      <c r="IF390" s="146"/>
      <c r="IG390" s="146"/>
      <c r="IH390" s="146"/>
      <c r="II390" s="146"/>
      <c r="IJ390" s="146"/>
      <c r="IK390" s="146"/>
      <c r="IL390" s="146"/>
      <c r="IM390" s="146"/>
      <c r="IN390" s="146"/>
      <c r="IO390" s="146"/>
      <c r="IP390" s="146"/>
      <c r="IQ390" s="146"/>
      <c r="IR390" s="146"/>
      <c r="IS390" s="146"/>
      <c r="IT390" s="146"/>
      <c r="IU390" s="146"/>
      <c r="IV390" s="146"/>
      <c r="IW390" s="146"/>
      <c r="IX390" s="146"/>
      <c r="IY390" s="146"/>
      <c r="IZ390" s="146"/>
      <c r="JA390" s="146"/>
      <c r="JB390" s="146"/>
      <c r="JC390" s="146"/>
      <c r="JD390" s="146"/>
      <c r="JE390" s="146"/>
      <c r="JF390" s="146"/>
      <c r="JG390" s="146"/>
      <c r="JH390" s="146"/>
      <c r="JI390" s="146"/>
      <c r="JJ390" s="146"/>
      <c r="JK390" s="146"/>
      <c r="JL390" s="146"/>
      <c r="JM390" s="146"/>
      <c r="JN390" s="146"/>
      <c r="JO390" s="146"/>
      <c r="JP390" s="146"/>
      <c r="JQ390" s="146"/>
      <c r="JR390" s="146"/>
      <c r="JS390" s="146"/>
      <c r="JT390" s="146"/>
      <c r="JU390" s="146"/>
      <c r="JV390" s="146"/>
      <c r="JW390" s="146"/>
      <c r="JX390" s="146"/>
      <c r="JY390" s="146"/>
      <c r="JZ390" s="146"/>
      <c r="KA390" s="146"/>
      <c r="KB390" s="146"/>
      <c r="KC390" s="146"/>
      <c r="KD390" s="146"/>
      <c r="KE390" s="146"/>
      <c r="KF390" s="146"/>
      <c r="KG390" s="146"/>
      <c r="KH390" s="146"/>
      <c r="KI390" s="146"/>
      <c r="KJ390" s="146"/>
      <c r="KK390" s="146"/>
      <c r="KL390" s="146"/>
      <c r="KM390" s="146"/>
      <c r="KN390" s="146"/>
      <c r="KO390" s="146"/>
      <c r="KP390" s="146"/>
      <c r="KQ390" s="146"/>
      <c r="KR390" s="146"/>
      <c r="KS390" s="146"/>
      <c r="KT390" s="146"/>
      <c r="KU390" s="146"/>
      <c r="KV390" s="146"/>
      <c r="KW390" s="146"/>
      <c r="KX390" s="146"/>
      <c r="KY390" s="146"/>
      <c r="KZ390" s="146"/>
      <c r="LA390" s="146"/>
      <c r="LB390" s="146"/>
      <c r="LC390" s="146"/>
      <c r="LD390" s="146"/>
      <c r="LE390" s="146"/>
      <c r="LF390" s="146"/>
      <c r="LG390" s="146"/>
      <c r="LH390" s="146"/>
      <c r="LI390" s="146"/>
      <c r="LJ390" s="146"/>
      <c r="LK390" s="146"/>
      <c r="LL390" s="146"/>
      <c r="LM390" s="146"/>
      <c r="LN390" s="146"/>
      <c r="LO390" s="146"/>
      <c r="LP390" s="146"/>
      <c r="LQ390" s="146"/>
      <c r="LR390" s="146"/>
      <c r="LS390" s="146"/>
      <c r="LT390" s="146"/>
      <c r="LU390" s="146"/>
      <c r="LV390" s="146"/>
      <c r="LW390" s="146"/>
      <c r="LX390" s="146"/>
      <c r="LY390" s="146"/>
      <c r="LZ390" s="146"/>
      <c r="MA390" s="146"/>
      <c r="MB390" s="146"/>
      <c r="MC390" s="146"/>
      <c r="MD390" s="146"/>
      <c r="ME390" s="146"/>
      <c r="MF390" s="146"/>
      <c r="MG390" s="146"/>
      <c r="MH390" s="146"/>
      <c r="MI390" s="146"/>
      <c r="MJ390" s="146"/>
      <c r="MK390" s="146"/>
      <c r="ML390" s="146"/>
      <c r="MM390" s="146"/>
      <c r="MN390" s="146"/>
      <c r="MO390" s="146"/>
      <c r="MP390" s="146"/>
      <c r="MQ390" s="146"/>
      <c r="MR390" s="146"/>
      <c r="MS390" s="146"/>
      <c r="MT390" s="146"/>
      <c r="MU390" s="146"/>
      <c r="MV390" s="146"/>
      <c r="MW390" s="146"/>
      <c r="MX390" s="146"/>
      <c r="MY390" s="146"/>
      <c r="MZ390" s="146"/>
      <c r="NA390" s="146"/>
      <c r="NB390" s="146"/>
      <c r="NC390" s="146"/>
      <c r="ND390" s="146"/>
      <c r="NE390" s="146"/>
      <c r="NF390" s="146"/>
      <c r="NG390" s="146"/>
      <c r="NH390" s="146"/>
      <c r="NI390" s="146"/>
      <c r="NJ390" s="146"/>
      <c r="NK390" s="146"/>
      <c r="NL390" s="146"/>
      <c r="NM390" s="146"/>
      <c r="NN390" s="146"/>
      <c r="NO390" s="146"/>
      <c r="NP390" s="146"/>
      <c r="NQ390" s="146"/>
      <c r="NR390" s="146"/>
      <c r="NS390" s="146"/>
      <c r="NT390" s="146"/>
      <c r="NU390" s="146"/>
      <c r="NV390" s="146"/>
      <c r="NW390" s="146"/>
      <c r="NX390" s="146"/>
      <c r="NY390" s="146"/>
      <c r="NZ390" s="146"/>
      <c r="OA390" s="146"/>
      <c r="OB390" s="146"/>
      <c r="OC390" s="146"/>
      <c r="OD390" s="146"/>
      <c r="OE390" s="146"/>
      <c r="OF390" s="146"/>
      <c r="OG390" s="146"/>
      <c r="OH390" s="146"/>
      <c r="OI390" s="146"/>
      <c r="OJ390" s="146"/>
      <c r="OK390" s="146"/>
      <c r="OL390" s="146"/>
      <c r="OM390" s="146"/>
      <c r="ON390" s="146"/>
      <c r="OO390" s="146"/>
      <c r="OP390" s="146"/>
      <c r="OQ390" s="146"/>
      <c r="OR390" s="146"/>
      <c r="OS390" s="146"/>
      <c r="OT390" s="146"/>
      <c r="OU390" s="146"/>
      <c r="OV390" s="146"/>
      <c r="OW390" s="146"/>
      <c r="OX390" s="146"/>
      <c r="OY390" s="146"/>
      <c r="OZ390" s="146"/>
      <c r="PA390" s="146"/>
      <c r="PB390" s="146"/>
      <c r="PC390" s="146"/>
      <c r="PD390" s="146"/>
      <c r="PE390" s="146"/>
      <c r="PF390" s="146"/>
      <c r="PG390" s="146"/>
      <c r="PH390" s="146"/>
      <c r="PI390" s="146"/>
      <c r="PJ390" s="146"/>
      <c r="PK390" s="146"/>
      <c r="PL390" s="146"/>
      <c r="PM390" s="146"/>
      <c r="PN390" s="146"/>
      <c r="PO390" s="146"/>
      <c r="PP390" s="146"/>
      <c r="PQ390" s="146"/>
      <c r="PR390" s="146"/>
      <c r="PS390" s="146"/>
      <c r="PT390" s="146"/>
      <c r="PU390" s="146"/>
      <c r="PV390" s="146"/>
      <c r="PW390" s="146"/>
      <c r="PX390" s="146"/>
      <c r="PY390" s="146"/>
      <c r="PZ390" s="146"/>
      <c r="QA390" s="146"/>
      <c r="QB390" s="146"/>
      <c r="QC390" s="146"/>
      <c r="QD390" s="146"/>
      <c r="QE390" s="146"/>
      <c r="QF390" s="146"/>
      <c r="QG390" s="146"/>
      <c r="QH390" s="146"/>
      <c r="QI390" s="146"/>
      <c r="QJ390" s="146"/>
      <c r="QK390" s="146"/>
      <c r="QL390" s="146"/>
      <c r="QM390" s="146"/>
      <c r="QN390" s="146"/>
      <c r="QO390" s="146"/>
      <c r="QP390" s="146"/>
      <c r="QQ390" s="146"/>
      <c r="QR390" s="146"/>
      <c r="QS390" s="146"/>
      <c r="QT390" s="146"/>
      <c r="QU390" s="146"/>
      <c r="QV390" s="146"/>
      <c r="QW390" s="146"/>
      <c r="QX390" s="146"/>
      <c r="QY390" s="146"/>
      <c r="QZ390" s="146"/>
      <c r="RA390" s="146"/>
      <c r="RB390" s="146"/>
      <c r="RC390" s="146"/>
      <c r="RD390" s="146"/>
      <c r="RE390" s="146"/>
      <c r="RF390" s="146"/>
      <c r="RG390" s="146"/>
      <c r="RH390" s="146"/>
      <c r="RI390" s="146"/>
      <c r="RJ390" s="146"/>
      <c r="RK390" s="146"/>
      <c r="RL390" s="146"/>
      <c r="RM390" s="146"/>
      <c r="RN390" s="146"/>
      <c r="RO390" s="146"/>
      <c r="RP390" s="146"/>
      <c r="RQ390" s="146"/>
      <c r="RR390" s="146"/>
      <c r="RS390" s="146"/>
      <c r="RT390" s="146"/>
      <c r="RU390" s="146"/>
      <c r="RV390" s="146"/>
      <c r="RW390" s="146"/>
      <c r="RX390" s="146"/>
      <c r="RY390" s="146"/>
      <c r="RZ390" s="146"/>
      <c r="SA390" s="146"/>
      <c r="SB390" s="146"/>
      <c r="SC390" s="146"/>
      <c r="SD390" s="146"/>
      <c r="SE390" s="146"/>
      <c r="SF390" s="146"/>
      <c r="SG390" s="146"/>
      <c r="SH390" s="146"/>
      <c r="SI390" s="146"/>
      <c r="SJ390" s="146"/>
      <c r="SK390" s="146"/>
      <c r="SL390" s="146"/>
      <c r="SM390" s="146"/>
      <c r="SN390" s="146"/>
      <c r="SO390" s="146"/>
      <c r="SP390" s="146"/>
      <c r="SQ390" s="146"/>
      <c r="SR390" s="146"/>
      <c r="SS390" s="146"/>
      <c r="ST390" s="146"/>
      <c r="SU390" s="146"/>
      <c r="SV390" s="146"/>
      <c r="SW390" s="146"/>
      <c r="SX390" s="146"/>
      <c r="SY390" s="146"/>
      <c r="SZ390" s="146"/>
      <c r="TA390" s="146"/>
      <c r="TB390" s="146"/>
      <c r="TC390" s="146"/>
      <c r="TD390" s="146"/>
      <c r="TE390" s="146"/>
      <c r="TF390" s="146"/>
      <c r="TG390" s="146"/>
      <c r="TH390" s="146"/>
      <c r="TI390" s="146"/>
      <c r="TJ390" s="146"/>
      <c r="TK390" s="146"/>
      <c r="TL390" s="146"/>
      <c r="TM390" s="146"/>
      <c r="TN390" s="146"/>
      <c r="TO390" s="146"/>
      <c r="TP390" s="146"/>
      <c r="TQ390" s="146"/>
      <c r="TR390" s="146"/>
      <c r="TS390" s="146"/>
      <c r="TT390" s="146"/>
      <c r="TU390" s="146"/>
      <c r="TV390" s="146"/>
      <c r="TW390" s="146"/>
      <c r="TX390" s="146"/>
      <c r="TY390" s="146"/>
      <c r="TZ390" s="146"/>
      <c r="UA390" s="146"/>
      <c r="UB390" s="146"/>
      <c r="UC390" s="146"/>
      <c r="UD390" s="146"/>
      <c r="UE390" s="146"/>
      <c r="UF390" s="146"/>
      <c r="UG390" s="146"/>
      <c r="UH390" s="146"/>
      <c r="UI390" s="146"/>
      <c r="UJ390" s="146"/>
      <c r="UK390" s="146"/>
      <c r="UL390" s="146"/>
      <c r="UM390" s="146"/>
      <c r="UN390" s="146"/>
      <c r="UO390" s="146"/>
      <c r="UP390" s="146"/>
      <c r="UQ390" s="146"/>
      <c r="UR390" s="146"/>
      <c r="US390" s="146"/>
      <c r="UT390" s="146"/>
      <c r="UU390" s="146"/>
      <c r="UV390" s="146"/>
      <c r="UW390" s="146"/>
      <c r="UX390" s="146"/>
      <c r="UY390" s="146"/>
      <c r="UZ390" s="146"/>
      <c r="VA390" s="146"/>
      <c r="VB390" s="146"/>
      <c r="VC390" s="146"/>
      <c r="VD390" s="146"/>
      <c r="VE390" s="146"/>
      <c r="VF390" s="146"/>
      <c r="VG390" s="146"/>
      <c r="VH390" s="146"/>
      <c r="VI390" s="146"/>
      <c r="VJ390" s="146"/>
      <c r="VK390" s="146"/>
      <c r="VL390" s="146"/>
      <c r="VM390" s="146"/>
      <c r="VN390" s="146"/>
      <c r="VO390" s="146"/>
      <c r="VP390" s="146"/>
      <c r="VQ390" s="146"/>
      <c r="VR390" s="146"/>
      <c r="VS390" s="146"/>
      <c r="VT390" s="146"/>
      <c r="VU390" s="146"/>
      <c r="VV390" s="146"/>
      <c r="VW390" s="146"/>
      <c r="VX390" s="146"/>
      <c r="VY390" s="146"/>
      <c r="VZ390" s="146"/>
      <c r="WA390" s="146"/>
      <c r="WB390" s="146"/>
      <c r="WC390" s="146"/>
      <c r="WD390" s="146"/>
      <c r="WE390" s="146"/>
      <c r="WF390" s="146"/>
      <c r="WG390" s="146"/>
      <c r="WH390" s="146"/>
      <c r="WI390" s="146"/>
      <c r="WJ390" s="146"/>
      <c r="WK390" s="146"/>
      <c r="WL390" s="146"/>
      <c r="WM390" s="146"/>
      <c r="WN390" s="146"/>
      <c r="WO390" s="146"/>
      <c r="WP390" s="146"/>
      <c r="WQ390" s="146"/>
      <c r="WR390" s="146"/>
      <c r="WS390" s="146"/>
      <c r="WT390" s="146"/>
      <c r="WU390" s="146"/>
      <c r="WV390" s="146"/>
      <c r="WW390" s="146"/>
      <c r="WX390" s="146"/>
      <c r="WY390" s="146"/>
      <c r="WZ390" s="146"/>
      <c r="XA390" s="146"/>
      <c r="XB390" s="146"/>
      <c r="XC390" s="146"/>
      <c r="XD390" s="146"/>
      <c r="XE390" s="146"/>
      <c r="XF390" s="146"/>
      <c r="XG390" s="146"/>
      <c r="XH390" s="146"/>
      <c r="XI390" s="146"/>
      <c r="XJ390" s="146"/>
      <c r="XK390" s="146"/>
      <c r="XL390" s="146"/>
      <c r="XM390" s="146"/>
      <c r="XN390" s="146"/>
      <c r="XO390" s="146"/>
      <c r="XP390" s="146"/>
      <c r="XQ390" s="146"/>
      <c r="XR390" s="146"/>
      <c r="XS390" s="146"/>
      <c r="XT390" s="146"/>
      <c r="XU390" s="146"/>
      <c r="XV390" s="146"/>
      <c r="XW390" s="146"/>
      <c r="XX390" s="146"/>
      <c r="XY390" s="146"/>
      <c r="XZ390" s="146"/>
      <c r="YA390" s="146"/>
      <c r="YB390" s="146"/>
      <c r="YC390" s="146"/>
      <c r="YD390" s="146"/>
      <c r="YE390" s="146"/>
      <c r="YF390" s="146"/>
      <c r="YG390" s="146"/>
      <c r="YH390" s="146"/>
      <c r="YI390" s="146"/>
      <c r="YJ390" s="146"/>
      <c r="YK390" s="146"/>
      <c r="YL390" s="146"/>
      <c r="YM390" s="146"/>
      <c r="YN390" s="146"/>
      <c r="YO390" s="146"/>
      <c r="YP390" s="146"/>
      <c r="YQ390" s="146"/>
      <c r="YR390" s="146"/>
      <c r="YS390" s="146"/>
      <c r="YT390" s="146"/>
      <c r="YU390" s="146"/>
      <c r="YV390" s="146"/>
      <c r="YW390" s="146"/>
      <c r="YX390" s="146"/>
      <c r="YY390" s="146"/>
      <c r="YZ390" s="146"/>
      <c r="ZA390" s="146"/>
      <c r="ZB390" s="146"/>
      <c r="ZC390" s="146"/>
      <c r="ZD390" s="146"/>
      <c r="ZE390" s="146"/>
      <c r="ZF390" s="146"/>
      <c r="ZG390" s="146"/>
      <c r="ZH390" s="146"/>
      <c r="ZI390" s="146"/>
      <c r="ZJ390" s="146"/>
      <c r="ZK390" s="146"/>
      <c r="ZL390" s="146"/>
      <c r="ZM390" s="146"/>
      <c r="ZN390" s="146"/>
      <c r="ZO390" s="146"/>
      <c r="ZP390" s="146"/>
      <c r="ZQ390" s="146"/>
      <c r="ZR390" s="146"/>
      <c r="ZS390" s="146"/>
      <c r="ZT390" s="146"/>
      <c r="ZU390" s="146"/>
      <c r="ZV390" s="146"/>
      <c r="ZW390" s="146"/>
      <c r="ZX390" s="146"/>
      <c r="ZY390" s="146"/>
      <c r="ZZ390" s="146"/>
      <c r="AAA390" s="146"/>
      <c r="AAB390" s="146"/>
      <c r="AAC390" s="146"/>
      <c r="AAD390" s="146"/>
      <c r="AAE390" s="146"/>
      <c r="AAF390" s="146"/>
      <c r="AAG390" s="146"/>
      <c r="AAH390" s="146"/>
      <c r="AAI390" s="146"/>
      <c r="AAJ390" s="146"/>
      <c r="AAK390" s="146"/>
      <c r="AAL390" s="146"/>
      <c r="AAM390" s="146"/>
      <c r="AAN390" s="146"/>
      <c r="AAO390" s="146"/>
      <c r="AAP390" s="146"/>
      <c r="AAQ390" s="146"/>
      <c r="AAR390" s="146"/>
      <c r="AAS390" s="146"/>
      <c r="AAT390" s="146"/>
      <c r="AAU390" s="146"/>
      <c r="AAV390" s="146"/>
      <c r="AAW390" s="146"/>
      <c r="AAX390" s="146"/>
      <c r="AAY390" s="146"/>
      <c r="AAZ390" s="146"/>
      <c r="ABA390" s="146"/>
      <c r="ABB390" s="146"/>
      <c r="ABC390" s="146"/>
      <c r="ABD390" s="146"/>
      <c r="ABE390" s="146"/>
      <c r="ABF390" s="146"/>
      <c r="ABG390" s="146"/>
      <c r="ABH390" s="146"/>
      <c r="ABI390" s="146"/>
      <c r="ABJ390" s="146"/>
      <c r="ABK390" s="146"/>
      <c r="ABL390" s="146"/>
      <c r="ABM390" s="146"/>
      <c r="ABN390" s="146"/>
      <c r="ABO390" s="146"/>
      <c r="ABP390" s="146"/>
      <c r="ABQ390" s="146"/>
      <c r="ABR390" s="146"/>
      <c r="ABS390" s="146"/>
      <c r="ABT390" s="146"/>
      <c r="ABU390" s="146"/>
      <c r="ABV390" s="146"/>
      <c r="ABW390" s="146"/>
      <c r="ABX390" s="146"/>
      <c r="ABY390" s="146"/>
      <c r="ABZ390" s="146"/>
      <c r="ACA390" s="146"/>
      <c r="ACB390" s="146"/>
      <c r="ACC390" s="146"/>
      <c r="ACD390" s="146"/>
      <c r="ACE390" s="146"/>
      <c r="ACF390" s="146"/>
      <c r="ACG390" s="146"/>
      <c r="ACH390" s="146"/>
      <c r="ACI390" s="146"/>
      <c r="ACJ390" s="146"/>
      <c r="ACK390" s="146"/>
      <c r="ACL390" s="146"/>
      <c r="ACM390" s="146"/>
      <c r="ACN390" s="146"/>
      <c r="ACO390" s="146"/>
      <c r="ACP390" s="146"/>
      <c r="ACQ390" s="146"/>
      <c r="ACR390" s="146"/>
      <c r="ACS390" s="146"/>
      <c r="ACT390" s="146"/>
      <c r="ACU390" s="146"/>
      <c r="ACV390" s="146"/>
      <c r="ACW390" s="146"/>
      <c r="ACX390" s="146"/>
      <c r="ACY390" s="146"/>
      <c r="ACZ390" s="146"/>
      <c r="ADA390" s="146"/>
    </row>
    <row r="391" spans="1:781" s="99" customFormat="1" ht="15.6" x14ac:dyDescent="0.3">
      <c r="A391" s="61">
        <v>2</v>
      </c>
      <c r="B391" s="114" t="s">
        <v>1075</v>
      </c>
      <c r="C391" s="115"/>
      <c r="D391" s="116"/>
      <c r="E391" s="116"/>
      <c r="F391" s="116">
        <v>60</v>
      </c>
      <c r="G391" s="71"/>
      <c r="H391" s="116">
        <v>1</v>
      </c>
      <c r="I391" s="116" t="s">
        <v>46</v>
      </c>
      <c r="J391" s="116" t="s">
        <v>394</v>
      </c>
      <c r="K391" s="117">
        <v>1956</v>
      </c>
      <c r="L391" s="134">
        <v>1956</v>
      </c>
      <c r="M391" s="118"/>
      <c r="N391" s="119"/>
      <c r="O391" s="119" t="s">
        <v>911</v>
      </c>
      <c r="P391" s="75" t="s">
        <v>1076</v>
      </c>
      <c r="Q391" s="96" t="s">
        <v>1077</v>
      </c>
      <c r="R391" s="54"/>
      <c r="S391" s="55"/>
      <c r="T391" s="56"/>
      <c r="U391" s="56"/>
      <c r="V391" s="56"/>
      <c r="W391" s="56"/>
      <c r="X391" s="56"/>
      <c r="Y391" s="56"/>
      <c r="Z391" s="56"/>
      <c r="AA391" s="12"/>
      <c r="AB391" s="57"/>
      <c r="AC391" s="57"/>
      <c r="AD391" s="57"/>
      <c r="AE391" s="57"/>
      <c r="AF391" s="58"/>
      <c r="AG391" s="58"/>
      <c r="AH391" s="58"/>
      <c r="AI391" s="58"/>
      <c r="AK391" s="146"/>
      <c r="AL391" s="146"/>
      <c r="AM391" s="146"/>
      <c r="AN391" s="146"/>
      <c r="AO391" s="146"/>
      <c r="AP391" s="146"/>
      <c r="AQ391" s="146"/>
      <c r="AR391" s="146"/>
      <c r="AS391" s="146"/>
      <c r="AT391" s="146"/>
      <c r="AU391" s="146"/>
      <c r="AV391" s="146"/>
      <c r="AW391" s="146"/>
      <c r="AX391" s="146"/>
      <c r="AY391" s="146"/>
      <c r="AZ391" s="146"/>
      <c r="BA391" s="146"/>
      <c r="BB391" s="146"/>
      <c r="BC391" s="146"/>
      <c r="BD391" s="146"/>
      <c r="BE391" s="146"/>
      <c r="BF391" s="146"/>
      <c r="BG391" s="146"/>
      <c r="BH391" s="146"/>
      <c r="BI391" s="146"/>
      <c r="BJ391" s="146"/>
      <c r="BK391" s="146"/>
      <c r="BL391" s="146"/>
      <c r="BM391" s="146"/>
      <c r="BN391" s="146"/>
      <c r="BO391" s="146"/>
      <c r="BP391" s="146"/>
      <c r="BQ391" s="146"/>
      <c r="BR391" s="146"/>
      <c r="BS391" s="146"/>
      <c r="BT391" s="146"/>
      <c r="BU391" s="146"/>
      <c r="BV391" s="146"/>
      <c r="BW391" s="146"/>
      <c r="BX391" s="146"/>
      <c r="BY391" s="146"/>
      <c r="BZ391" s="146"/>
      <c r="CA391" s="146"/>
      <c r="CB391" s="146"/>
      <c r="CC391" s="146"/>
      <c r="CD391" s="146"/>
      <c r="CE391" s="146"/>
      <c r="CF391" s="146"/>
      <c r="CG391" s="146"/>
      <c r="CH391" s="146"/>
      <c r="CI391" s="146"/>
      <c r="CJ391" s="146"/>
      <c r="CK391" s="146"/>
      <c r="CL391" s="146"/>
      <c r="CM391" s="146"/>
      <c r="CN391" s="146"/>
      <c r="CO391" s="146"/>
      <c r="CP391" s="146"/>
      <c r="CQ391" s="146"/>
      <c r="CR391" s="146"/>
      <c r="CS391" s="146"/>
      <c r="CT391" s="146"/>
      <c r="CU391" s="146"/>
      <c r="CV391" s="146"/>
      <c r="CW391" s="146"/>
      <c r="CX391" s="146"/>
      <c r="CY391" s="146"/>
      <c r="CZ391" s="146"/>
      <c r="DA391" s="146"/>
      <c r="DB391" s="146"/>
      <c r="DC391" s="146"/>
      <c r="DD391" s="146"/>
      <c r="DE391" s="146"/>
      <c r="DF391" s="146"/>
      <c r="DG391" s="146"/>
      <c r="DH391" s="146"/>
      <c r="DI391" s="146"/>
      <c r="DJ391" s="146"/>
      <c r="DK391" s="146"/>
      <c r="DL391" s="146"/>
      <c r="DM391" s="146"/>
      <c r="DN391" s="146"/>
      <c r="DO391" s="146"/>
      <c r="DP391" s="146"/>
      <c r="DQ391" s="146"/>
      <c r="DR391" s="146"/>
      <c r="DS391" s="146"/>
      <c r="DT391" s="146"/>
      <c r="DU391" s="146"/>
      <c r="DV391" s="146"/>
      <c r="DW391" s="146"/>
      <c r="DX391" s="146"/>
      <c r="DY391" s="146"/>
      <c r="DZ391" s="146"/>
      <c r="EA391" s="146"/>
      <c r="EB391" s="146"/>
      <c r="EC391" s="146"/>
      <c r="ED391" s="146"/>
      <c r="EE391" s="146"/>
      <c r="EF391" s="146"/>
      <c r="EG391" s="146"/>
      <c r="EH391" s="146"/>
      <c r="EI391" s="146"/>
      <c r="EJ391" s="146"/>
      <c r="EK391" s="146"/>
      <c r="EL391" s="146"/>
      <c r="EM391" s="146"/>
      <c r="EN391" s="146"/>
      <c r="EO391" s="146"/>
      <c r="EP391" s="146"/>
      <c r="EQ391" s="146"/>
      <c r="ER391" s="146"/>
      <c r="ES391" s="146"/>
      <c r="ET391" s="146"/>
      <c r="EU391" s="146"/>
      <c r="EV391" s="146"/>
      <c r="EW391" s="146"/>
      <c r="EX391" s="146"/>
      <c r="EY391" s="146"/>
      <c r="EZ391" s="146"/>
      <c r="FA391" s="146"/>
      <c r="FB391" s="146"/>
      <c r="FC391" s="146"/>
      <c r="FD391" s="146"/>
      <c r="FE391" s="146"/>
      <c r="FF391" s="146"/>
      <c r="FG391" s="146"/>
      <c r="FH391" s="146"/>
      <c r="FI391" s="146"/>
      <c r="FJ391" s="146"/>
      <c r="FK391" s="146"/>
      <c r="FL391" s="146"/>
      <c r="FM391" s="146"/>
      <c r="FN391" s="146"/>
      <c r="FO391" s="146"/>
      <c r="FP391" s="146"/>
      <c r="FQ391" s="146"/>
      <c r="FR391" s="146"/>
      <c r="FS391" s="146"/>
      <c r="FT391" s="146"/>
      <c r="FU391" s="146"/>
      <c r="FV391" s="146"/>
      <c r="FW391" s="146"/>
      <c r="FX391" s="146"/>
      <c r="FY391" s="146"/>
      <c r="FZ391" s="146"/>
      <c r="GA391" s="146"/>
      <c r="GB391" s="146"/>
      <c r="GC391" s="146"/>
      <c r="GD391" s="146"/>
      <c r="GE391" s="146"/>
      <c r="GF391" s="146"/>
      <c r="GG391" s="146"/>
      <c r="GH391" s="146"/>
      <c r="GI391" s="146"/>
      <c r="GJ391" s="146"/>
      <c r="GK391" s="146"/>
      <c r="GL391" s="146"/>
      <c r="GM391" s="146"/>
      <c r="GN391" s="146"/>
      <c r="GO391" s="146"/>
      <c r="GP391" s="146"/>
      <c r="GQ391" s="146"/>
      <c r="GR391" s="146"/>
      <c r="GS391" s="146"/>
      <c r="GT391" s="146"/>
      <c r="GU391" s="146"/>
      <c r="GV391" s="146"/>
      <c r="GW391" s="146"/>
      <c r="GX391" s="146"/>
      <c r="GY391" s="146"/>
      <c r="GZ391" s="146"/>
      <c r="HA391" s="146"/>
      <c r="HB391" s="146"/>
      <c r="HC391" s="146"/>
      <c r="HD391" s="146"/>
      <c r="HE391" s="146"/>
      <c r="HF391" s="146"/>
      <c r="HG391" s="146"/>
      <c r="HH391" s="146"/>
      <c r="HI391" s="146"/>
      <c r="HJ391" s="146"/>
      <c r="HK391" s="146"/>
      <c r="HL391" s="146"/>
      <c r="HM391" s="146"/>
      <c r="HN391" s="146"/>
      <c r="HO391" s="146"/>
      <c r="HP391" s="146"/>
      <c r="HQ391" s="146"/>
      <c r="HR391" s="146"/>
      <c r="HS391" s="146"/>
      <c r="HT391" s="146"/>
      <c r="HU391" s="146"/>
      <c r="HV391" s="146"/>
      <c r="HW391" s="146"/>
      <c r="HX391" s="146"/>
      <c r="HY391" s="146"/>
      <c r="HZ391" s="146"/>
      <c r="IA391" s="146"/>
      <c r="IB391" s="146"/>
      <c r="IC391" s="146"/>
      <c r="ID391" s="146"/>
      <c r="IE391" s="146"/>
      <c r="IF391" s="146"/>
      <c r="IG391" s="146"/>
      <c r="IH391" s="146"/>
      <c r="II391" s="146"/>
      <c r="IJ391" s="146"/>
      <c r="IK391" s="146"/>
      <c r="IL391" s="146"/>
      <c r="IM391" s="146"/>
      <c r="IN391" s="146"/>
      <c r="IO391" s="146"/>
      <c r="IP391" s="146"/>
      <c r="IQ391" s="146"/>
      <c r="IR391" s="146"/>
      <c r="IS391" s="146"/>
      <c r="IT391" s="146"/>
      <c r="IU391" s="146"/>
      <c r="IV391" s="146"/>
      <c r="IW391" s="146"/>
      <c r="IX391" s="146"/>
      <c r="IY391" s="146"/>
      <c r="IZ391" s="146"/>
      <c r="JA391" s="146"/>
      <c r="JB391" s="146"/>
      <c r="JC391" s="146"/>
      <c r="JD391" s="146"/>
      <c r="JE391" s="146"/>
      <c r="JF391" s="146"/>
      <c r="JG391" s="146"/>
      <c r="JH391" s="146"/>
      <c r="JI391" s="146"/>
      <c r="JJ391" s="146"/>
      <c r="JK391" s="146"/>
      <c r="JL391" s="146"/>
      <c r="JM391" s="146"/>
      <c r="JN391" s="146"/>
      <c r="JO391" s="146"/>
      <c r="JP391" s="146"/>
      <c r="JQ391" s="146"/>
      <c r="JR391" s="146"/>
      <c r="JS391" s="146"/>
      <c r="JT391" s="146"/>
      <c r="JU391" s="146"/>
      <c r="JV391" s="146"/>
      <c r="JW391" s="146"/>
      <c r="JX391" s="146"/>
      <c r="JY391" s="146"/>
      <c r="JZ391" s="146"/>
      <c r="KA391" s="146"/>
      <c r="KB391" s="146"/>
      <c r="KC391" s="146"/>
      <c r="KD391" s="146"/>
      <c r="KE391" s="146"/>
      <c r="KF391" s="146"/>
      <c r="KG391" s="146"/>
      <c r="KH391" s="146"/>
      <c r="KI391" s="146"/>
      <c r="KJ391" s="146"/>
      <c r="KK391" s="146"/>
      <c r="KL391" s="146"/>
      <c r="KM391" s="146"/>
      <c r="KN391" s="146"/>
      <c r="KO391" s="146"/>
      <c r="KP391" s="146"/>
      <c r="KQ391" s="146"/>
      <c r="KR391" s="146"/>
      <c r="KS391" s="146"/>
      <c r="KT391" s="146"/>
      <c r="KU391" s="146"/>
      <c r="KV391" s="146"/>
      <c r="KW391" s="146"/>
      <c r="KX391" s="146"/>
      <c r="KY391" s="146"/>
      <c r="KZ391" s="146"/>
      <c r="LA391" s="146"/>
      <c r="LB391" s="146"/>
      <c r="LC391" s="146"/>
      <c r="LD391" s="146"/>
      <c r="LE391" s="146"/>
      <c r="LF391" s="146"/>
      <c r="LG391" s="146"/>
      <c r="LH391" s="146"/>
      <c r="LI391" s="146"/>
      <c r="LJ391" s="146"/>
      <c r="LK391" s="146"/>
      <c r="LL391" s="146"/>
      <c r="LM391" s="146"/>
      <c r="LN391" s="146"/>
      <c r="LO391" s="146"/>
      <c r="LP391" s="146"/>
      <c r="LQ391" s="146"/>
      <c r="LR391" s="146"/>
      <c r="LS391" s="146"/>
      <c r="LT391" s="146"/>
      <c r="LU391" s="146"/>
      <c r="LV391" s="146"/>
      <c r="LW391" s="146"/>
      <c r="LX391" s="146"/>
      <c r="LY391" s="146"/>
      <c r="LZ391" s="146"/>
      <c r="MA391" s="146"/>
      <c r="MB391" s="146"/>
      <c r="MC391" s="146"/>
      <c r="MD391" s="146"/>
      <c r="ME391" s="146"/>
      <c r="MF391" s="146"/>
      <c r="MG391" s="146"/>
      <c r="MH391" s="146"/>
      <c r="MI391" s="146"/>
      <c r="MJ391" s="146"/>
      <c r="MK391" s="146"/>
      <c r="ML391" s="146"/>
      <c r="MM391" s="146"/>
      <c r="MN391" s="146"/>
      <c r="MO391" s="146"/>
      <c r="MP391" s="146"/>
      <c r="MQ391" s="146"/>
      <c r="MR391" s="146"/>
      <c r="MS391" s="146"/>
      <c r="MT391" s="146"/>
      <c r="MU391" s="146"/>
      <c r="MV391" s="146"/>
      <c r="MW391" s="146"/>
      <c r="MX391" s="146"/>
      <c r="MY391" s="146"/>
      <c r="MZ391" s="146"/>
      <c r="NA391" s="146"/>
      <c r="NB391" s="146"/>
      <c r="NC391" s="146"/>
      <c r="ND391" s="146"/>
      <c r="NE391" s="146"/>
      <c r="NF391" s="146"/>
      <c r="NG391" s="146"/>
      <c r="NH391" s="146"/>
      <c r="NI391" s="146"/>
      <c r="NJ391" s="146"/>
      <c r="NK391" s="146"/>
      <c r="NL391" s="146"/>
      <c r="NM391" s="146"/>
      <c r="NN391" s="146"/>
      <c r="NO391" s="146"/>
      <c r="NP391" s="146"/>
      <c r="NQ391" s="146"/>
      <c r="NR391" s="146"/>
      <c r="NS391" s="146"/>
      <c r="NT391" s="146"/>
      <c r="NU391" s="146"/>
      <c r="NV391" s="146"/>
      <c r="NW391" s="146"/>
      <c r="NX391" s="146"/>
      <c r="NY391" s="146"/>
      <c r="NZ391" s="146"/>
      <c r="OA391" s="146"/>
      <c r="OB391" s="146"/>
      <c r="OC391" s="146"/>
      <c r="OD391" s="146"/>
      <c r="OE391" s="146"/>
      <c r="OF391" s="146"/>
      <c r="OG391" s="146"/>
      <c r="OH391" s="146"/>
      <c r="OI391" s="146"/>
      <c r="OJ391" s="146"/>
      <c r="OK391" s="146"/>
      <c r="OL391" s="146"/>
      <c r="OM391" s="146"/>
      <c r="ON391" s="146"/>
      <c r="OO391" s="146"/>
      <c r="OP391" s="146"/>
      <c r="OQ391" s="146"/>
      <c r="OR391" s="146"/>
      <c r="OS391" s="146"/>
      <c r="OT391" s="146"/>
      <c r="OU391" s="146"/>
      <c r="OV391" s="146"/>
      <c r="OW391" s="146"/>
      <c r="OX391" s="146"/>
      <c r="OY391" s="146"/>
      <c r="OZ391" s="146"/>
      <c r="PA391" s="146"/>
      <c r="PB391" s="146"/>
      <c r="PC391" s="146"/>
      <c r="PD391" s="146"/>
      <c r="PE391" s="146"/>
      <c r="PF391" s="146"/>
      <c r="PG391" s="146"/>
      <c r="PH391" s="146"/>
      <c r="PI391" s="146"/>
      <c r="PJ391" s="146"/>
      <c r="PK391" s="146"/>
      <c r="PL391" s="146"/>
      <c r="PM391" s="146"/>
      <c r="PN391" s="146"/>
      <c r="PO391" s="146"/>
      <c r="PP391" s="146"/>
      <c r="PQ391" s="146"/>
      <c r="PR391" s="146"/>
      <c r="PS391" s="146"/>
      <c r="PT391" s="146"/>
      <c r="PU391" s="146"/>
      <c r="PV391" s="146"/>
      <c r="PW391" s="146"/>
      <c r="PX391" s="146"/>
      <c r="PY391" s="146"/>
      <c r="PZ391" s="146"/>
      <c r="QA391" s="146"/>
      <c r="QB391" s="146"/>
      <c r="QC391" s="146"/>
      <c r="QD391" s="146"/>
      <c r="QE391" s="146"/>
      <c r="QF391" s="146"/>
      <c r="QG391" s="146"/>
      <c r="QH391" s="146"/>
      <c r="QI391" s="146"/>
      <c r="QJ391" s="146"/>
      <c r="QK391" s="146"/>
      <c r="QL391" s="146"/>
      <c r="QM391" s="146"/>
      <c r="QN391" s="146"/>
      <c r="QO391" s="146"/>
      <c r="QP391" s="146"/>
      <c r="QQ391" s="146"/>
      <c r="QR391" s="146"/>
      <c r="QS391" s="146"/>
      <c r="QT391" s="146"/>
      <c r="QU391" s="146"/>
      <c r="QV391" s="146"/>
      <c r="QW391" s="146"/>
      <c r="QX391" s="146"/>
      <c r="QY391" s="146"/>
      <c r="QZ391" s="146"/>
      <c r="RA391" s="146"/>
      <c r="RB391" s="146"/>
      <c r="RC391" s="146"/>
      <c r="RD391" s="146"/>
      <c r="RE391" s="146"/>
      <c r="RF391" s="146"/>
      <c r="RG391" s="146"/>
      <c r="RH391" s="146"/>
      <c r="RI391" s="146"/>
      <c r="RJ391" s="146"/>
      <c r="RK391" s="146"/>
      <c r="RL391" s="146"/>
      <c r="RM391" s="146"/>
      <c r="RN391" s="146"/>
      <c r="RO391" s="146"/>
      <c r="RP391" s="146"/>
      <c r="RQ391" s="146"/>
      <c r="RR391" s="146"/>
      <c r="RS391" s="146"/>
      <c r="RT391" s="146"/>
      <c r="RU391" s="146"/>
      <c r="RV391" s="146"/>
      <c r="RW391" s="146"/>
      <c r="RX391" s="146"/>
      <c r="RY391" s="146"/>
      <c r="RZ391" s="146"/>
      <c r="SA391" s="146"/>
      <c r="SB391" s="146"/>
      <c r="SC391" s="146"/>
      <c r="SD391" s="146"/>
      <c r="SE391" s="146"/>
      <c r="SF391" s="146"/>
      <c r="SG391" s="146"/>
      <c r="SH391" s="146"/>
      <c r="SI391" s="146"/>
      <c r="SJ391" s="146"/>
      <c r="SK391" s="146"/>
      <c r="SL391" s="146"/>
      <c r="SM391" s="146"/>
      <c r="SN391" s="146"/>
      <c r="SO391" s="146"/>
      <c r="SP391" s="146"/>
      <c r="SQ391" s="146"/>
      <c r="SR391" s="146"/>
      <c r="SS391" s="146"/>
      <c r="ST391" s="146"/>
      <c r="SU391" s="146"/>
      <c r="SV391" s="146"/>
      <c r="SW391" s="146"/>
      <c r="SX391" s="146"/>
      <c r="SY391" s="146"/>
      <c r="SZ391" s="146"/>
      <c r="TA391" s="146"/>
      <c r="TB391" s="146"/>
      <c r="TC391" s="146"/>
      <c r="TD391" s="146"/>
      <c r="TE391" s="146"/>
      <c r="TF391" s="146"/>
      <c r="TG391" s="146"/>
      <c r="TH391" s="146"/>
      <c r="TI391" s="146"/>
      <c r="TJ391" s="146"/>
      <c r="TK391" s="146"/>
      <c r="TL391" s="146"/>
      <c r="TM391" s="146"/>
      <c r="TN391" s="146"/>
      <c r="TO391" s="146"/>
      <c r="TP391" s="146"/>
      <c r="TQ391" s="146"/>
      <c r="TR391" s="146"/>
      <c r="TS391" s="146"/>
      <c r="TT391" s="146"/>
      <c r="TU391" s="146"/>
      <c r="TV391" s="146"/>
      <c r="TW391" s="146"/>
      <c r="TX391" s="146"/>
      <c r="TY391" s="146"/>
      <c r="TZ391" s="146"/>
      <c r="UA391" s="146"/>
      <c r="UB391" s="146"/>
      <c r="UC391" s="146"/>
      <c r="UD391" s="146"/>
      <c r="UE391" s="146"/>
      <c r="UF391" s="146"/>
      <c r="UG391" s="146"/>
      <c r="UH391" s="146"/>
      <c r="UI391" s="146"/>
      <c r="UJ391" s="146"/>
      <c r="UK391" s="146"/>
      <c r="UL391" s="146"/>
      <c r="UM391" s="146"/>
      <c r="UN391" s="146"/>
      <c r="UO391" s="146"/>
      <c r="UP391" s="146"/>
      <c r="UQ391" s="146"/>
      <c r="UR391" s="146"/>
      <c r="US391" s="146"/>
      <c r="UT391" s="146"/>
      <c r="UU391" s="146"/>
      <c r="UV391" s="146"/>
      <c r="UW391" s="146"/>
      <c r="UX391" s="146"/>
      <c r="UY391" s="146"/>
      <c r="UZ391" s="146"/>
      <c r="VA391" s="146"/>
      <c r="VB391" s="146"/>
      <c r="VC391" s="146"/>
      <c r="VD391" s="146"/>
      <c r="VE391" s="146"/>
      <c r="VF391" s="146"/>
      <c r="VG391" s="146"/>
      <c r="VH391" s="146"/>
      <c r="VI391" s="146"/>
      <c r="VJ391" s="146"/>
      <c r="VK391" s="146"/>
      <c r="VL391" s="146"/>
      <c r="VM391" s="146"/>
      <c r="VN391" s="146"/>
      <c r="VO391" s="146"/>
      <c r="VP391" s="146"/>
      <c r="VQ391" s="146"/>
      <c r="VR391" s="146"/>
      <c r="VS391" s="146"/>
      <c r="VT391" s="146"/>
      <c r="VU391" s="146"/>
      <c r="VV391" s="146"/>
      <c r="VW391" s="146"/>
      <c r="VX391" s="146"/>
      <c r="VY391" s="146"/>
      <c r="VZ391" s="146"/>
      <c r="WA391" s="146"/>
      <c r="WB391" s="146"/>
      <c r="WC391" s="146"/>
      <c r="WD391" s="146"/>
      <c r="WE391" s="146"/>
      <c r="WF391" s="146"/>
      <c r="WG391" s="146"/>
      <c r="WH391" s="146"/>
      <c r="WI391" s="146"/>
      <c r="WJ391" s="146"/>
      <c r="WK391" s="146"/>
      <c r="WL391" s="146"/>
      <c r="WM391" s="146"/>
      <c r="WN391" s="146"/>
      <c r="WO391" s="146"/>
      <c r="WP391" s="146"/>
      <c r="WQ391" s="146"/>
      <c r="WR391" s="146"/>
      <c r="WS391" s="146"/>
      <c r="WT391" s="146"/>
      <c r="WU391" s="146"/>
      <c r="WV391" s="146"/>
      <c r="WW391" s="146"/>
      <c r="WX391" s="146"/>
      <c r="WY391" s="146"/>
      <c r="WZ391" s="146"/>
      <c r="XA391" s="146"/>
      <c r="XB391" s="146"/>
      <c r="XC391" s="146"/>
      <c r="XD391" s="146"/>
      <c r="XE391" s="146"/>
      <c r="XF391" s="146"/>
      <c r="XG391" s="146"/>
      <c r="XH391" s="146"/>
      <c r="XI391" s="146"/>
      <c r="XJ391" s="146"/>
      <c r="XK391" s="146"/>
      <c r="XL391" s="146"/>
      <c r="XM391" s="146"/>
      <c r="XN391" s="146"/>
      <c r="XO391" s="146"/>
      <c r="XP391" s="146"/>
      <c r="XQ391" s="146"/>
      <c r="XR391" s="146"/>
      <c r="XS391" s="146"/>
      <c r="XT391" s="146"/>
      <c r="XU391" s="146"/>
      <c r="XV391" s="146"/>
      <c r="XW391" s="146"/>
      <c r="XX391" s="146"/>
      <c r="XY391" s="146"/>
      <c r="XZ391" s="146"/>
      <c r="YA391" s="146"/>
      <c r="YB391" s="146"/>
      <c r="YC391" s="146"/>
      <c r="YD391" s="146"/>
      <c r="YE391" s="146"/>
      <c r="YF391" s="146"/>
      <c r="YG391" s="146"/>
      <c r="YH391" s="146"/>
      <c r="YI391" s="146"/>
      <c r="YJ391" s="146"/>
      <c r="YK391" s="146"/>
      <c r="YL391" s="146"/>
      <c r="YM391" s="146"/>
      <c r="YN391" s="146"/>
      <c r="YO391" s="146"/>
      <c r="YP391" s="146"/>
      <c r="YQ391" s="146"/>
      <c r="YR391" s="146"/>
      <c r="YS391" s="146"/>
      <c r="YT391" s="146"/>
      <c r="YU391" s="146"/>
      <c r="YV391" s="146"/>
      <c r="YW391" s="146"/>
      <c r="YX391" s="146"/>
      <c r="YY391" s="146"/>
      <c r="YZ391" s="146"/>
      <c r="ZA391" s="146"/>
      <c r="ZB391" s="146"/>
      <c r="ZC391" s="146"/>
      <c r="ZD391" s="146"/>
      <c r="ZE391" s="146"/>
      <c r="ZF391" s="146"/>
      <c r="ZG391" s="146"/>
      <c r="ZH391" s="146"/>
      <c r="ZI391" s="146"/>
      <c r="ZJ391" s="146"/>
      <c r="ZK391" s="146"/>
      <c r="ZL391" s="146"/>
      <c r="ZM391" s="146"/>
      <c r="ZN391" s="146"/>
      <c r="ZO391" s="146"/>
      <c r="ZP391" s="146"/>
      <c r="ZQ391" s="146"/>
      <c r="ZR391" s="146"/>
      <c r="ZS391" s="146"/>
      <c r="ZT391" s="146"/>
      <c r="ZU391" s="146"/>
      <c r="ZV391" s="146"/>
      <c r="ZW391" s="146"/>
      <c r="ZX391" s="146"/>
      <c r="ZY391" s="146"/>
      <c r="ZZ391" s="146"/>
      <c r="AAA391" s="146"/>
      <c r="AAB391" s="146"/>
      <c r="AAC391" s="146"/>
      <c r="AAD391" s="146"/>
      <c r="AAE391" s="146"/>
      <c r="AAF391" s="146"/>
      <c r="AAG391" s="146"/>
      <c r="AAH391" s="146"/>
      <c r="AAI391" s="146"/>
      <c r="AAJ391" s="146"/>
      <c r="AAK391" s="146"/>
      <c r="AAL391" s="146"/>
      <c r="AAM391" s="146"/>
      <c r="AAN391" s="146"/>
      <c r="AAO391" s="146"/>
      <c r="AAP391" s="146"/>
      <c r="AAQ391" s="146"/>
      <c r="AAR391" s="146"/>
      <c r="AAS391" s="146"/>
      <c r="AAT391" s="146"/>
      <c r="AAU391" s="146"/>
      <c r="AAV391" s="146"/>
      <c r="AAW391" s="146"/>
      <c r="AAX391" s="146"/>
      <c r="AAY391" s="146"/>
      <c r="AAZ391" s="146"/>
      <c r="ABA391" s="146"/>
      <c r="ABB391" s="146"/>
      <c r="ABC391" s="146"/>
      <c r="ABD391" s="146"/>
      <c r="ABE391" s="146"/>
      <c r="ABF391" s="146"/>
      <c r="ABG391" s="146"/>
      <c r="ABH391" s="146"/>
      <c r="ABI391" s="146"/>
      <c r="ABJ391" s="146"/>
      <c r="ABK391" s="146"/>
      <c r="ABL391" s="146"/>
      <c r="ABM391" s="146"/>
      <c r="ABN391" s="146"/>
      <c r="ABO391" s="146"/>
      <c r="ABP391" s="146"/>
      <c r="ABQ391" s="146"/>
      <c r="ABR391" s="146"/>
      <c r="ABS391" s="146"/>
      <c r="ABT391" s="146"/>
      <c r="ABU391" s="146"/>
      <c r="ABV391" s="146"/>
      <c r="ABW391" s="146"/>
      <c r="ABX391" s="146"/>
      <c r="ABY391" s="146"/>
      <c r="ABZ391" s="146"/>
      <c r="ACA391" s="146"/>
      <c r="ACB391" s="146"/>
      <c r="ACC391" s="146"/>
      <c r="ACD391" s="146"/>
      <c r="ACE391" s="146"/>
      <c r="ACF391" s="146"/>
      <c r="ACG391" s="146"/>
      <c r="ACH391" s="146"/>
      <c r="ACI391" s="146"/>
      <c r="ACJ391" s="146"/>
      <c r="ACK391" s="146"/>
      <c r="ACL391" s="146"/>
      <c r="ACM391" s="146"/>
      <c r="ACN391" s="146"/>
      <c r="ACO391" s="146"/>
      <c r="ACP391" s="146"/>
      <c r="ACQ391" s="146"/>
      <c r="ACR391" s="146"/>
      <c r="ACS391" s="146"/>
      <c r="ACT391" s="146"/>
      <c r="ACU391" s="146"/>
      <c r="ACV391" s="146"/>
      <c r="ACW391" s="146"/>
      <c r="ACX391" s="146"/>
      <c r="ACY391" s="146"/>
      <c r="ACZ391" s="146"/>
      <c r="ADA391" s="146"/>
    </row>
    <row r="392" spans="1:781" s="99" customFormat="1" ht="36" x14ac:dyDescent="0.3">
      <c r="A392" s="64">
        <v>3</v>
      </c>
      <c r="B392" s="114" t="s">
        <v>1078</v>
      </c>
      <c r="C392" s="115" t="s">
        <v>77</v>
      </c>
      <c r="D392" s="116" t="s">
        <v>212</v>
      </c>
      <c r="E392" s="116" t="s">
        <v>230</v>
      </c>
      <c r="F392" s="116"/>
      <c r="G392" s="71"/>
      <c r="H392" s="116">
        <v>1</v>
      </c>
      <c r="I392" s="116" t="s">
        <v>41</v>
      </c>
      <c r="J392" s="116" t="s">
        <v>82</v>
      </c>
      <c r="K392" s="117">
        <v>1956</v>
      </c>
      <c r="L392" s="134">
        <v>1956</v>
      </c>
      <c r="M392" s="118"/>
      <c r="N392" s="119"/>
      <c r="O392" s="119"/>
      <c r="P392" s="75" t="s">
        <v>601</v>
      </c>
      <c r="Q392" s="96" t="s">
        <v>1079</v>
      </c>
      <c r="R392" s="54" t="s">
        <v>645</v>
      </c>
      <c r="S392" s="55" t="str">
        <f t="shared" ref="S392:S413" si="89">C392</f>
        <v>Au</v>
      </c>
      <c r="T392" s="56"/>
      <c r="U392" s="56"/>
      <c r="V392" s="56"/>
      <c r="W392" s="56"/>
      <c r="X392" s="56"/>
      <c r="Y392" s="56"/>
      <c r="Z392" s="56"/>
      <c r="AA392" s="12"/>
      <c r="AB392" s="57">
        <f>M392/1896653</f>
        <v>0</v>
      </c>
      <c r="AC392" s="57">
        <f>N392/39</f>
        <v>0</v>
      </c>
      <c r="AD392" s="57">
        <f>O392/14</f>
        <v>0</v>
      </c>
      <c r="AE392" s="57">
        <f>SUM(AB392:AD392)</f>
        <v>0</v>
      </c>
      <c r="AF392" s="58"/>
      <c r="AG392" s="58">
        <f>IF(A392=1,AE392,0)</f>
        <v>0</v>
      </c>
      <c r="AH392" s="58">
        <f>IF(A392=2,AE392,0)</f>
        <v>0</v>
      </c>
      <c r="AI392" s="58">
        <f>IF(A392=3,AE392,0)</f>
        <v>0</v>
      </c>
      <c r="AK392" s="146"/>
      <c r="AL392" s="146"/>
      <c r="AM392" s="146"/>
      <c r="AN392" s="146"/>
      <c r="AO392" s="146"/>
      <c r="AP392" s="146"/>
      <c r="AQ392" s="146"/>
      <c r="AR392" s="146"/>
      <c r="AS392" s="146"/>
      <c r="AT392" s="146"/>
      <c r="AU392" s="146"/>
      <c r="AV392" s="146"/>
      <c r="AW392" s="146"/>
      <c r="AX392" s="146"/>
      <c r="AY392" s="146"/>
      <c r="AZ392" s="146"/>
      <c r="BA392" s="146"/>
      <c r="BB392" s="146"/>
      <c r="BC392" s="146"/>
      <c r="BD392" s="146"/>
      <c r="BE392" s="146"/>
      <c r="BF392" s="146"/>
      <c r="BG392" s="146"/>
      <c r="BH392" s="146"/>
      <c r="BI392" s="146"/>
      <c r="BJ392" s="146"/>
      <c r="BK392" s="146"/>
      <c r="BL392" s="146"/>
      <c r="BM392" s="146"/>
      <c r="BN392" s="146"/>
      <c r="BO392" s="146"/>
      <c r="BP392" s="146"/>
      <c r="BQ392" s="146"/>
      <c r="BR392" s="146"/>
      <c r="BS392" s="146"/>
      <c r="BT392" s="146"/>
      <c r="BU392" s="146"/>
      <c r="BV392" s="146"/>
      <c r="BW392" s="146"/>
      <c r="BX392" s="146"/>
      <c r="BY392" s="146"/>
      <c r="BZ392" s="146"/>
      <c r="CA392" s="146"/>
      <c r="CB392" s="146"/>
      <c r="CC392" s="146"/>
      <c r="CD392" s="146"/>
      <c r="CE392" s="146"/>
      <c r="CF392" s="146"/>
      <c r="CG392" s="146"/>
      <c r="CH392" s="146"/>
      <c r="CI392" s="146"/>
      <c r="CJ392" s="146"/>
      <c r="CK392" s="146"/>
      <c r="CL392" s="146"/>
      <c r="CM392" s="146"/>
      <c r="CN392" s="146"/>
      <c r="CO392" s="146"/>
      <c r="CP392" s="146"/>
      <c r="CQ392" s="146"/>
      <c r="CR392" s="146"/>
      <c r="CS392" s="146"/>
      <c r="CT392" s="146"/>
      <c r="CU392" s="146"/>
      <c r="CV392" s="146"/>
      <c r="CW392" s="146"/>
      <c r="CX392" s="146"/>
      <c r="CY392" s="146"/>
      <c r="CZ392" s="146"/>
      <c r="DA392" s="146"/>
      <c r="DB392" s="146"/>
      <c r="DC392" s="146"/>
      <c r="DD392" s="146"/>
      <c r="DE392" s="146"/>
      <c r="DF392" s="146"/>
      <c r="DG392" s="146"/>
      <c r="DH392" s="146"/>
      <c r="DI392" s="146"/>
      <c r="DJ392" s="146"/>
      <c r="DK392" s="146"/>
      <c r="DL392" s="146"/>
      <c r="DM392" s="146"/>
      <c r="DN392" s="146"/>
      <c r="DO392" s="146"/>
      <c r="DP392" s="146"/>
      <c r="DQ392" s="146"/>
      <c r="DR392" s="146"/>
      <c r="DS392" s="146"/>
      <c r="DT392" s="146"/>
      <c r="DU392" s="146"/>
      <c r="DV392" s="146"/>
      <c r="DW392" s="146"/>
      <c r="DX392" s="146"/>
      <c r="DY392" s="146"/>
      <c r="DZ392" s="146"/>
      <c r="EA392" s="146"/>
      <c r="EB392" s="146"/>
      <c r="EC392" s="146"/>
      <c r="ED392" s="146"/>
      <c r="EE392" s="146"/>
      <c r="EF392" s="146"/>
      <c r="EG392" s="146"/>
      <c r="EH392" s="146"/>
      <c r="EI392" s="146"/>
      <c r="EJ392" s="146"/>
      <c r="EK392" s="146"/>
      <c r="EL392" s="146"/>
      <c r="EM392" s="146"/>
      <c r="EN392" s="146"/>
      <c r="EO392" s="146"/>
      <c r="EP392" s="146"/>
      <c r="EQ392" s="146"/>
      <c r="ER392" s="146"/>
      <c r="ES392" s="146"/>
      <c r="ET392" s="146"/>
      <c r="EU392" s="146"/>
      <c r="EV392" s="146"/>
      <c r="EW392" s="146"/>
      <c r="EX392" s="146"/>
      <c r="EY392" s="146"/>
      <c r="EZ392" s="146"/>
      <c r="FA392" s="146"/>
      <c r="FB392" s="146"/>
      <c r="FC392" s="146"/>
      <c r="FD392" s="146"/>
      <c r="FE392" s="146"/>
      <c r="FF392" s="146"/>
      <c r="FG392" s="146"/>
      <c r="FH392" s="146"/>
      <c r="FI392" s="146"/>
      <c r="FJ392" s="146"/>
      <c r="FK392" s="146"/>
      <c r="FL392" s="146"/>
      <c r="FM392" s="146"/>
      <c r="FN392" s="146"/>
      <c r="FO392" s="146"/>
      <c r="FP392" s="146"/>
      <c r="FQ392" s="146"/>
      <c r="FR392" s="146"/>
      <c r="FS392" s="146"/>
      <c r="FT392" s="146"/>
      <c r="FU392" s="146"/>
      <c r="FV392" s="146"/>
      <c r="FW392" s="146"/>
      <c r="FX392" s="146"/>
      <c r="FY392" s="146"/>
      <c r="FZ392" s="146"/>
      <c r="GA392" s="146"/>
      <c r="GB392" s="146"/>
      <c r="GC392" s="146"/>
      <c r="GD392" s="146"/>
      <c r="GE392" s="146"/>
      <c r="GF392" s="146"/>
      <c r="GG392" s="146"/>
      <c r="GH392" s="146"/>
      <c r="GI392" s="146"/>
      <c r="GJ392" s="146"/>
      <c r="GK392" s="146"/>
      <c r="GL392" s="146"/>
      <c r="GM392" s="146"/>
      <c r="GN392" s="146"/>
      <c r="GO392" s="146"/>
      <c r="GP392" s="146"/>
      <c r="GQ392" s="146"/>
      <c r="GR392" s="146"/>
      <c r="GS392" s="146"/>
      <c r="GT392" s="146"/>
      <c r="GU392" s="146"/>
      <c r="GV392" s="146"/>
      <c r="GW392" s="146"/>
      <c r="GX392" s="146"/>
      <c r="GY392" s="146"/>
      <c r="GZ392" s="146"/>
      <c r="HA392" s="146"/>
      <c r="HB392" s="146"/>
      <c r="HC392" s="146"/>
      <c r="HD392" s="146"/>
      <c r="HE392" s="146"/>
      <c r="HF392" s="146"/>
      <c r="HG392" s="146"/>
      <c r="HH392" s="146"/>
      <c r="HI392" s="146"/>
      <c r="HJ392" s="146"/>
      <c r="HK392" s="146"/>
      <c r="HL392" s="146"/>
      <c r="HM392" s="146"/>
      <c r="HN392" s="146"/>
      <c r="HO392" s="146"/>
      <c r="HP392" s="146"/>
      <c r="HQ392" s="146"/>
      <c r="HR392" s="146"/>
      <c r="HS392" s="146"/>
      <c r="HT392" s="146"/>
      <c r="HU392" s="146"/>
      <c r="HV392" s="146"/>
      <c r="HW392" s="146"/>
      <c r="HX392" s="146"/>
      <c r="HY392" s="146"/>
      <c r="HZ392" s="146"/>
      <c r="IA392" s="146"/>
      <c r="IB392" s="146"/>
      <c r="IC392" s="146"/>
      <c r="ID392" s="146"/>
      <c r="IE392" s="146"/>
      <c r="IF392" s="146"/>
      <c r="IG392" s="146"/>
      <c r="IH392" s="146"/>
      <c r="II392" s="146"/>
      <c r="IJ392" s="146"/>
      <c r="IK392" s="146"/>
      <c r="IL392" s="146"/>
      <c r="IM392" s="146"/>
      <c r="IN392" s="146"/>
      <c r="IO392" s="146"/>
      <c r="IP392" s="146"/>
      <c r="IQ392" s="146"/>
      <c r="IR392" s="146"/>
      <c r="IS392" s="146"/>
      <c r="IT392" s="146"/>
      <c r="IU392" s="146"/>
      <c r="IV392" s="146"/>
      <c r="IW392" s="146"/>
      <c r="IX392" s="146"/>
      <c r="IY392" s="146"/>
      <c r="IZ392" s="146"/>
      <c r="JA392" s="146"/>
      <c r="JB392" s="146"/>
      <c r="JC392" s="146"/>
      <c r="JD392" s="146"/>
      <c r="JE392" s="146"/>
      <c r="JF392" s="146"/>
      <c r="JG392" s="146"/>
      <c r="JH392" s="146"/>
      <c r="JI392" s="146"/>
      <c r="JJ392" s="146"/>
      <c r="JK392" s="146"/>
      <c r="JL392" s="146"/>
      <c r="JM392" s="146"/>
      <c r="JN392" s="146"/>
      <c r="JO392" s="146"/>
      <c r="JP392" s="146"/>
      <c r="JQ392" s="146"/>
      <c r="JR392" s="146"/>
      <c r="JS392" s="146"/>
      <c r="JT392" s="146"/>
      <c r="JU392" s="146"/>
      <c r="JV392" s="146"/>
      <c r="JW392" s="146"/>
      <c r="JX392" s="146"/>
      <c r="JY392" s="146"/>
      <c r="JZ392" s="146"/>
      <c r="KA392" s="146"/>
      <c r="KB392" s="146"/>
      <c r="KC392" s="146"/>
      <c r="KD392" s="146"/>
      <c r="KE392" s="146"/>
      <c r="KF392" s="146"/>
      <c r="KG392" s="146"/>
      <c r="KH392" s="146"/>
      <c r="KI392" s="146"/>
      <c r="KJ392" s="146"/>
      <c r="KK392" s="146"/>
      <c r="KL392" s="146"/>
      <c r="KM392" s="146"/>
      <c r="KN392" s="146"/>
      <c r="KO392" s="146"/>
      <c r="KP392" s="146"/>
      <c r="KQ392" s="146"/>
      <c r="KR392" s="146"/>
      <c r="KS392" s="146"/>
      <c r="KT392" s="146"/>
      <c r="KU392" s="146"/>
      <c r="KV392" s="146"/>
      <c r="KW392" s="146"/>
      <c r="KX392" s="146"/>
      <c r="KY392" s="146"/>
      <c r="KZ392" s="146"/>
      <c r="LA392" s="146"/>
      <c r="LB392" s="146"/>
      <c r="LC392" s="146"/>
      <c r="LD392" s="146"/>
      <c r="LE392" s="146"/>
      <c r="LF392" s="146"/>
      <c r="LG392" s="146"/>
      <c r="LH392" s="146"/>
      <c r="LI392" s="146"/>
      <c r="LJ392" s="146"/>
      <c r="LK392" s="146"/>
      <c r="LL392" s="146"/>
      <c r="LM392" s="146"/>
      <c r="LN392" s="146"/>
      <c r="LO392" s="146"/>
      <c r="LP392" s="146"/>
      <c r="LQ392" s="146"/>
      <c r="LR392" s="146"/>
      <c r="LS392" s="146"/>
      <c r="LT392" s="146"/>
      <c r="LU392" s="146"/>
      <c r="LV392" s="146"/>
      <c r="LW392" s="146"/>
      <c r="LX392" s="146"/>
      <c r="LY392" s="146"/>
      <c r="LZ392" s="146"/>
      <c r="MA392" s="146"/>
      <c r="MB392" s="146"/>
      <c r="MC392" s="146"/>
      <c r="MD392" s="146"/>
      <c r="ME392" s="146"/>
      <c r="MF392" s="146"/>
      <c r="MG392" s="146"/>
      <c r="MH392" s="146"/>
      <c r="MI392" s="146"/>
      <c r="MJ392" s="146"/>
      <c r="MK392" s="146"/>
      <c r="ML392" s="146"/>
      <c r="MM392" s="146"/>
      <c r="MN392" s="146"/>
      <c r="MO392" s="146"/>
      <c r="MP392" s="146"/>
      <c r="MQ392" s="146"/>
      <c r="MR392" s="146"/>
      <c r="MS392" s="146"/>
      <c r="MT392" s="146"/>
      <c r="MU392" s="146"/>
      <c r="MV392" s="146"/>
      <c r="MW392" s="146"/>
      <c r="MX392" s="146"/>
      <c r="MY392" s="146"/>
      <c r="MZ392" s="146"/>
      <c r="NA392" s="146"/>
      <c r="NB392" s="146"/>
      <c r="NC392" s="146"/>
      <c r="ND392" s="146"/>
      <c r="NE392" s="146"/>
      <c r="NF392" s="146"/>
      <c r="NG392" s="146"/>
      <c r="NH392" s="146"/>
      <c r="NI392" s="146"/>
      <c r="NJ392" s="146"/>
      <c r="NK392" s="146"/>
      <c r="NL392" s="146"/>
      <c r="NM392" s="146"/>
      <c r="NN392" s="146"/>
      <c r="NO392" s="146"/>
      <c r="NP392" s="146"/>
      <c r="NQ392" s="146"/>
      <c r="NR392" s="146"/>
      <c r="NS392" s="146"/>
      <c r="NT392" s="146"/>
      <c r="NU392" s="146"/>
      <c r="NV392" s="146"/>
      <c r="NW392" s="146"/>
      <c r="NX392" s="146"/>
      <c r="NY392" s="146"/>
      <c r="NZ392" s="146"/>
      <c r="OA392" s="146"/>
      <c r="OB392" s="146"/>
      <c r="OC392" s="146"/>
      <c r="OD392" s="146"/>
      <c r="OE392" s="146"/>
      <c r="OF392" s="146"/>
      <c r="OG392" s="146"/>
      <c r="OH392" s="146"/>
      <c r="OI392" s="146"/>
      <c r="OJ392" s="146"/>
      <c r="OK392" s="146"/>
      <c r="OL392" s="146"/>
      <c r="OM392" s="146"/>
      <c r="ON392" s="146"/>
      <c r="OO392" s="146"/>
      <c r="OP392" s="146"/>
      <c r="OQ392" s="146"/>
      <c r="OR392" s="146"/>
      <c r="OS392" s="146"/>
      <c r="OT392" s="146"/>
      <c r="OU392" s="146"/>
      <c r="OV392" s="146"/>
      <c r="OW392" s="146"/>
      <c r="OX392" s="146"/>
      <c r="OY392" s="146"/>
      <c r="OZ392" s="146"/>
      <c r="PA392" s="146"/>
      <c r="PB392" s="146"/>
      <c r="PC392" s="146"/>
      <c r="PD392" s="146"/>
      <c r="PE392" s="146"/>
      <c r="PF392" s="146"/>
      <c r="PG392" s="146"/>
      <c r="PH392" s="146"/>
      <c r="PI392" s="146"/>
      <c r="PJ392" s="146"/>
      <c r="PK392" s="146"/>
      <c r="PL392" s="146"/>
      <c r="PM392" s="146"/>
      <c r="PN392" s="146"/>
      <c r="PO392" s="146"/>
      <c r="PP392" s="146"/>
      <c r="PQ392" s="146"/>
      <c r="PR392" s="146"/>
      <c r="PS392" s="146"/>
      <c r="PT392" s="146"/>
      <c r="PU392" s="146"/>
      <c r="PV392" s="146"/>
      <c r="PW392" s="146"/>
      <c r="PX392" s="146"/>
      <c r="PY392" s="146"/>
      <c r="PZ392" s="146"/>
      <c r="QA392" s="146"/>
      <c r="QB392" s="146"/>
      <c r="QC392" s="146"/>
      <c r="QD392" s="146"/>
      <c r="QE392" s="146"/>
      <c r="QF392" s="146"/>
      <c r="QG392" s="146"/>
      <c r="QH392" s="146"/>
      <c r="QI392" s="146"/>
      <c r="QJ392" s="146"/>
      <c r="QK392" s="146"/>
      <c r="QL392" s="146"/>
      <c r="QM392" s="146"/>
      <c r="QN392" s="146"/>
      <c r="QO392" s="146"/>
      <c r="QP392" s="146"/>
      <c r="QQ392" s="146"/>
      <c r="QR392" s="146"/>
      <c r="QS392" s="146"/>
      <c r="QT392" s="146"/>
      <c r="QU392" s="146"/>
      <c r="QV392" s="146"/>
      <c r="QW392" s="146"/>
      <c r="QX392" s="146"/>
      <c r="QY392" s="146"/>
      <c r="QZ392" s="146"/>
      <c r="RA392" s="146"/>
      <c r="RB392" s="146"/>
      <c r="RC392" s="146"/>
      <c r="RD392" s="146"/>
      <c r="RE392" s="146"/>
      <c r="RF392" s="146"/>
      <c r="RG392" s="146"/>
      <c r="RH392" s="146"/>
      <c r="RI392" s="146"/>
      <c r="RJ392" s="146"/>
      <c r="RK392" s="146"/>
      <c r="RL392" s="146"/>
      <c r="RM392" s="146"/>
      <c r="RN392" s="146"/>
      <c r="RO392" s="146"/>
      <c r="RP392" s="146"/>
      <c r="RQ392" s="146"/>
      <c r="RR392" s="146"/>
      <c r="RS392" s="146"/>
      <c r="RT392" s="146"/>
      <c r="RU392" s="146"/>
      <c r="RV392" s="146"/>
      <c r="RW392" s="146"/>
      <c r="RX392" s="146"/>
      <c r="RY392" s="146"/>
      <c r="RZ392" s="146"/>
      <c r="SA392" s="146"/>
      <c r="SB392" s="146"/>
      <c r="SC392" s="146"/>
      <c r="SD392" s="146"/>
      <c r="SE392" s="146"/>
      <c r="SF392" s="146"/>
      <c r="SG392" s="146"/>
      <c r="SH392" s="146"/>
      <c r="SI392" s="146"/>
      <c r="SJ392" s="146"/>
      <c r="SK392" s="146"/>
      <c r="SL392" s="146"/>
      <c r="SM392" s="146"/>
      <c r="SN392" s="146"/>
      <c r="SO392" s="146"/>
      <c r="SP392" s="146"/>
      <c r="SQ392" s="146"/>
      <c r="SR392" s="146"/>
      <c r="SS392" s="146"/>
      <c r="ST392" s="146"/>
      <c r="SU392" s="146"/>
      <c r="SV392" s="146"/>
      <c r="SW392" s="146"/>
      <c r="SX392" s="146"/>
      <c r="SY392" s="146"/>
      <c r="SZ392" s="146"/>
      <c r="TA392" s="146"/>
      <c r="TB392" s="146"/>
      <c r="TC392" s="146"/>
      <c r="TD392" s="146"/>
      <c r="TE392" s="146"/>
      <c r="TF392" s="146"/>
      <c r="TG392" s="146"/>
      <c r="TH392" s="146"/>
      <c r="TI392" s="146"/>
      <c r="TJ392" s="146"/>
      <c r="TK392" s="146"/>
      <c r="TL392" s="146"/>
      <c r="TM392" s="146"/>
      <c r="TN392" s="146"/>
      <c r="TO392" s="146"/>
      <c r="TP392" s="146"/>
      <c r="TQ392" s="146"/>
      <c r="TR392" s="146"/>
      <c r="TS392" s="146"/>
      <c r="TT392" s="146"/>
      <c r="TU392" s="146"/>
      <c r="TV392" s="146"/>
      <c r="TW392" s="146"/>
      <c r="TX392" s="146"/>
      <c r="TY392" s="146"/>
      <c r="TZ392" s="146"/>
      <c r="UA392" s="146"/>
      <c r="UB392" s="146"/>
      <c r="UC392" s="146"/>
      <c r="UD392" s="146"/>
      <c r="UE392" s="146"/>
      <c r="UF392" s="146"/>
      <c r="UG392" s="146"/>
      <c r="UH392" s="146"/>
      <c r="UI392" s="146"/>
      <c r="UJ392" s="146"/>
      <c r="UK392" s="146"/>
      <c r="UL392" s="146"/>
      <c r="UM392" s="146"/>
      <c r="UN392" s="146"/>
      <c r="UO392" s="146"/>
      <c r="UP392" s="146"/>
      <c r="UQ392" s="146"/>
      <c r="UR392" s="146"/>
      <c r="US392" s="146"/>
      <c r="UT392" s="146"/>
      <c r="UU392" s="146"/>
      <c r="UV392" s="146"/>
      <c r="UW392" s="146"/>
      <c r="UX392" s="146"/>
      <c r="UY392" s="146"/>
      <c r="UZ392" s="146"/>
      <c r="VA392" s="146"/>
      <c r="VB392" s="146"/>
      <c r="VC392" s="146"/>
      <c r="VD392" s="146"/>
      <c r="VE392" s="146"/>
      <c r="VF392" s="146"/>
      <c r="VG392" s="146"/>
      <c r="VH392" s="146"/>
      <c r="VI392" s="146"/>
      <c r="VJ392" s="146"/>
      <c r="VK392" s="146"/>
      <c r="VL392" s="146"/>
      <c r="VM392" s="146"/>
      <c r="VN392" s="146"/>
      <c r="VO392" s="146"/>
      <c r="VP392" s="146"/>
      <c r="VQ392" s="146"/>
      <c r="VR392" s="146"/>
      <c r="VS392" s="146"/>
      <c r="VT392" s="146"/>
      <c r="VU392" s="146"/>
      <c r="VV392" s="146"/>
      <c r="VW392" s="146"/>
      <c r="VX392" s="146"/>
      <c r="VY392" s="146"/>
      <c r="VZ392" s="146"/>
      <c r="WA392" s="146"/>
      <c r="WB392" s="146"/>
      <c r="WC392" s="146"/>
      <c r="WD392" s="146"/>
      <c r="WE392" s="146"/>
      <c r="WF392" s="146"/>
      <c r="WG392" s="146"/>
      <c r="WH392" s="146"/>
      <c r="WI392" s="146"/>
      <c r="WJ392" s="146"/>
      <c r="WK392" s="146"/>
      <c r="WL392" s="146"/>
      <c r="WM392" s="146"/>
      <c r="WN392" s="146"/>
      <c r="WO392" s="146"/>
      <c r="WP392" s="146"/>
      <c r="WQ392" s="146"/>
      <c r="WR392" s="146"/>
      <c r="WS392" s="146"/>
      <c r="WT392" s="146"/>
      <c r="WU392" s="146"/>
      <c r="WV392" s="146"/>
      <c r="WW392" s="146"/>
      <c r="WX392" s="146"/>
      <c r="WY392" s="146"/>
      <c r="WZ392" s="146"/>
      <c r="XA392" s="146"/>
      <c r="XB392" s="146"/>
      <c r="XC392" s="146"/>
      <c r="XD392" s="146"/>
      <c r="XE392" s="146"/>
      <c r="XF392" s="146"/>
      <c r="XG392" s="146"/>
      <c r="XH392" s="146"/>
      <c r="XI392" s="146"/>
      <c r="XJ392" s="146"/>
      <c r="XK392" s="146"/>
      <c r="XL392" s="146"/>
      <c r="XM392" s="146"/>
      <c r="XN392" s="146"/>
      <c r="XO392" s="146"/>
      <c r="XP392" s="146"/>
      <c r="XQ392" s="146"/>
      <c r="XR392" s="146"/>
      <c r="XS392" s="146"/>
      <c r="XT392" s="146"/>
      <c r="XU392" s="146"/>
      <c r="XV392" s="146"/>
      <c r="XW392" s="146"/>
      <c r="XX392" s="146"/>
      <c r="XY392" s="146"/>
      <c r="XZ392" s="146"/>
      <c r="YA392" s="146"/>
      <c r="YB392" s="146"/>
      <c r="YC392" s="146"/>
      <c r="YD392" s="146"/>
      <c r="YE392" s="146"/>
      <c r="YF392" s="146"/>
      <c r="YG392" s="146"/>
      <c r="YH392" s="146"/>
      <c r="YI392" s="146"/>
      <c r="YJ392" s="146"/>
      <c r="YK392" s="146"/>
      <c r="YL392" s="146"/>
      <c r="YM392" s="146"/>
      <c r="YN392" s="146"/>
      <c r="YO392" s="146"/>
      <c r="YP392" s="146"/>
      <c r="YQ392" s="146"/>
      <c r="YR392" s="146"/>
      <c r="YS392" s="146"/>
      <c r="YT392" s="146"/>
      <c r="YU392" s="146"/>
      <c r="YV392" s="146"/>
      <c r="YW392" s="146"/>
      <c r="YX392" s="146"/>
      <c r="YY392" s="146"/>
      <c r="YZ392" s="146"/>
      <c r="ZA392" s="146"/>
      <c r="ZB392" s="146"/>
      <c r="ZC392" s="146"/>
      <c r="ZD392" s="146"/>
      <c r="ZE392" s="146"/>
      <c r="ZF392" s="146"/>
      <c r="ZG392" s="146"/>
      <c r="ZH392" s="146"/>
      <c r="ZI392" s="146"/>
      <c r="ZJ392" s="146"/>
      <c r="ZK392" s="146"/>
      <c r="ZL392" s="146"/>
      <c r="ZM392" s="146"/>
      <c r="ZN392" s="146"/>
      <c r="ZO392" s="146"/>
      <c r="ZP392" s="146"/>
      <c r="ZQ392" s="146"/>
      <c r="ZR392" s="146"/>
      <c r="ZS392" s="146"/>
      <c r="ZT392" s="146"/>
      <c r="ZU392" s="146"/>
      <c r="ZV392" s="146"/>
      <c r="ZW392" s="146"/>
      <c r="ZX392" s="146"/>
      <c r="ZY392" s="146"/>
      <c r="ZZ392" s="146"/>
      <c r="AAA392" s="146"/>
      <c r="AAB392" s="146"/>
      <c r="AAC392" s="146"/>
      <c r="AAD392" s="146"/>
      <c r="AAE392" s="146"/>
      <c r="AAF392" s="146"/>
      <c r="AAG392" s="146"/>
      <c r="AAH392" s="146"/>
      <c r="AAI392" s="146"/>
      <c r="AAJ392" s="146"/>
      <c r="AAK392" s="146"/>
      <c r="AAL392" s="146"/>
      <c r="AAM392" s="146"/>
      <c r="AAN392" s="146"/>
      <c r="AAO392" s="146"/>
      <c r="AAP392" s="146"/>
      <c r="AAQ392" s="146"/>
      <c r="AAR392" s="146"/>
      <c r="AAS392" s="146"/>
      <c r="AAT392" s="146"/>
      <c r="AAU392" s="146"/>
      <c r="AAV392" s="146"/>
      <c r="AAW392" s="146"/>
      <c r="AAX392" s="146"/>
      <c r="AAY392" s="146"/>
      <c r="AAZ392" s="146"/>
      <c r="ABA392" s="146"/>
      <c r="ABB392" s="146"/>
      <c r="ABC392" s="146"/>
      <c r="ABD392" s="146"/>
      <c r="ABE392" s="146"/>
      <c r="ABF392" s="146"/>
      <c r="ABG392" s="146"/>
      <c r="ABH392" s="146"/>
      <c r="ABI392" s="146"/>
      <c r="ABJ392" s="146"/>
      <c r="ABK392" s="146"/>
      <c r="ABL392" s="146"/>
      <c r="ABM392" s="146"/>
      <c r="ABN392" s="146"/>
      <c r="ABO392" s="146"/>
      <c r="ABP392" s="146"/>
      <c r="ABQ392" s="146"/>
      <c r="ABR392" s="146"/>
      <c r="ABS392" s="146"/>
      <c r="ABT392" s="146"/>
      <c r="ABU392" s="146"/>
      <c r="ABV392" s="146"/>
      <c r="ABW392" s="146"/>
      <c r="ABX392" s="146"/>
      <c r="ABY392" s="146"/>
      <c r="ABZ392" s="146"/>
      <c r="ACA392" s="146"/>
      <c r="ACB392" s="146"/>
      <c r="ACC392" s="146"/>
      <c r="ACD392" s="146"/>
      <c r="ACE392" s="146"/>
      <c r="ACF392" s="146"/>
      <c r="ACG392" s="146"/>
      <c r="ACH392" s="146"/>
      <c r="ACI392" s="146"/>
      <c r="ACJ392" s="146"/>
      <c r="ACK392" s="146"/>
      <c r="ACL392" s="146"/>
      <c r="ACM392" s="146"/>
      <c r="ACN392" s="146"/>
      <c r="ACO392" s="146"/>
      <c r="ACP392" s="146"/>
      <c r="ACQ392" s="146"/>
      <c r="ACR392" s="146"/>
      <c r="ACS392" s="146"/>
      <c r="ACT392" s="146"/>
      <c r="ACU392" s="146"/>
      <c r="ACV392" s="146"/>
      <c r="ACW392" s="146"/>
      <c r="ACX392" s="146"/>
      <c r="ACY392" s="146"/>
      <c r="ACZ392" s="146"/>
      <c r="ADA392" s="146"/>
    </row>
    <row r="393" spans="1:781" s="99" customFormat="1" ht="15.6" x14ac:dyDescent="0.3">
      <c r="A393" s="64">
        <v>3</v>
      </c>
      <c r="B393" s="114" t="s">
        <v>1080</v>
      </c>
      <c r="C393" s="115" t="s">
        <v>273</v>
      </c>
      <c r="D393" s="116" t="s">
        <v>434</v>
      </c>
      <c r="E393" s="116" t="s">
        <v>364</v>
      </c>
      <c r="F393" s="116">
        <v>8</v>
      </c>
      <c r="G393" s="71"/>
      <c r="H393" s="116">
        <v>1</v>
      </c>
      <c r="I393" s="116" t="s">
        <v>41</v>
      </c>
      <c r="J393" s="116" t="s">
        <v>82</v>
      </c>
      <c r="K393" s="117">
        <v>1952</v>
      </c>
      <c r="L393" s="80">
        <v>19054</v>
      </c>
      <c r="M393" s="118"/>
      <c r="N393" s="119"/>
      <c r="O393" s="119"/>
      <c r="P393" s="75" t="s">
        <v>601</v>
      </c>
      <c r="Q393" s="96" t="s">
        <v>1081</v>
      </c>
      <c r="R393" s="54" t="s">
        <v>432</v>
      </c>
      <c r="S393" s="55" t="str">
        <f t="shared" si="89"/>
        <v>P</v>
      </c>
      <c r="T393" s="56"/>
      <c r="U393" s="56"/>
      <c r="V393" s="56"/>
      <c r="W393" s="56"/>
      <c r="X393" s="56"/>
      <c r="Y393" s="56"/>
      <c r="Z393" s="56"/>
      <c r="AA393" s="12"/>
      <c r="AB393" s="57">
        <f>M393/1896653</f>
        <v>0</v>
      </c>
      <c r="AC393" s="57">
        <f>N393/39</f>
        <v>0</v>
      </c>
      <c r="AD393" s="57">
        <f>O393/14</f>
        <v>0</v>
      </c>
      <c r="AE393" s="57">
        <f>SUM(AB393:AD393)</f>
        <v>0</v>
      </c>
      <c r="AF393" s="58"/>
      <c r="AG393" s="58">
        <f>IF(A393=1,AE393,0)</f>
        <v>0</v>
      </c>
      <c r="AH393" s="58">
        <f>IF(A393=2,AE393,0)</f>
        <v>0</v>
      </c>
      <c r="AI393" s="58">
        <f>IF(A393=3,AE393,0)</f>
        <v>0</v>
      </c>
      <c r="AK393" s="146"/>
      <c r="AL393" s="146"/>
      <c r="AM393" s="146"/>
      <c r="AN393" s="146"/>
      <c r="AO393" s="146"/>
      <c r="AP393" s="146"/>
      <c r="AQ393" s="146"/>
      <c r="AR393" s="146"/>
      <c r="AS393" s="146"/>
      <c r="AT393" s="146"/>
      <c r="AU393" s="146"/>
      <c r="AV393" s="146"/>
      <c r="AW393" s="146"/>
      <c r="AX393" s="146"/>
      <c r="AY393" s="146"/>
      <c r="AZ393" s="146"/>
      <c r="BA393" s="146"/>
      <c r="BB393" s="146"/>
      <c r="BC393" s="146"/>
      <c r="BD393" s="146"/>
      <c r="BE393" s="146"/>
      <c r="BF393" s="146"/>
      <c r="BG393" s="146"/>
      <c r="BH393" s="146"/>
      <c r="BI393" s="146"/>
      <c r="BJ393" s="146"/>
      <c r="BK393" s="146"/>
      <c r="BL393" s="146"/>
      <c r="BM393" s="146"/>
      <c r="BN393" s="146"/>
      <c r="BO393" s="146"/>
      <c r="BP393" s="146"/>
      <c r="BQ393" s="146"/>
      <c r="BR393" s="146"/>
      <c r="BS393" s="146"/>
      <c r="BT393" s="146"/>
      <c r="BU393" s="146"/>
      <c r="BV393" s="146"/>
      <c r="BW393" s="146"/>
      <c r="BX393" s="146"/>
      <c r="BY393" s="146"/>
      <c r="BZ393" s="146"/>
      <c r="CA393" s="146"/>
      <c r="CB393" s="146"/>
      <c r="CC393" s="146"/>
      <c r="CD393" s="146"/>
      <c r="CE393" s="146"/>
      <c r="CF393" s="146"/>
      <c r="CG393" s="146"/>
      <c r="CH393" s="146"/>
      <c r="CI393" s="146"/>
      <c r="CJ393" s="146"/>
      <c r="CK393" s="146"/>
      <c r="CL393" s="146"/>
      <c r="CM393" s="146"/>
      <c r="CN393" s="146"/>
      <c r="CO393" s="146"/>
      <c r="CP393" s="146"/>
      <c r="CQ393" s="146"/>
      <c r="CR393" s="146"/>
      <c r="CS393" s="146"/>
      <c r="CT393" s="146"/>
      <c r="CU393" s="146"/>
      <c r="CV393" s="146"/>
      <c r="CW393" s="146"/>
      <c r="CX393" s="146"/>
      <c r="CY393" s="146"/>
      <c r="CZ393" s="146"/>
      <c r="DA393" s="146"/>
      <c r="DB393" s="146"/>
      <c r="DC393" s="146"/>
      <c r="DD393" s="146"/>
      <c r="DE393" s="146"/>
      <c r="DF393" s="146"/>
      <c r="DG393" s="146"/>
      <c r="DH393" s="146"/>
      <c r="DI393" s="146"/>
      <c r="DJ393" s="146"/>
      <c r="DK393" s="146"/>
      <c r="DL393" s="146"/>
      <c r="DM393" s="146"/>
      <c r="DN393" s="146"/>
      <c r="DO393" s="146"/>
      <c r="DP393" s="146"/>
      <c r="DQ393" s="146"/>
      <c r="DR393" s="146"/>
      <c r="DS393" s="146"/>
      <c r="DT393" s="146"/>
      <c r="DU393" s="146"/>
      <c r="DV393" s="146"/>
      <c r="DW393" s="146"/>
      <c r="DX393" s="146"/>
      <c r="DY393" s="146"/>
      <c r="DZ393" s="146"/>
      <c r="EA393" s="146"/>
      <c r="EB393" s="146"/>
      <c r="EC393" s="146"/>
      <c r="ED393" s="146"/>
      <c r="EE393" s="146"/>
      <c r="EF393" s="146"/>
      <c r="EG393" s="146"/>
      <c r="EH393" s="146"/>
      <c r="EI393" s="146"/>
      <c r="EJ393" s="146"/>
      <c r="EK393" s="146"/>
      <c r="EL393" s="146"/>
      <c r="EM393" s="146"/>
      <c r="EN393" s="146"/>
      <c r="EO393" s="146"/>
      <c r="EP393" s="146"/>
      <c r="EQ393" s="146"/>
      <c r="ER393" s="146"/>
      <c r="ES393" s="146"/>
      <c r="ET393" s="146"/>
      <c r="EU393" s="146"/>
      <c r="EV393" s="146"/>
      <c r="EW393" s="146"/>
      <c r="EX393" s="146"/>
      <c r="EY393" s="146"/>
      <c r="EZ393" s="146"/>
      <c r="FA393" s="146"/>
      <c r="FB393" s="146"/>
      <c r="FC393" s="146"/>
      <c r="FD393" s="146"/>
      <c r="FE393" s="146"/>
      <c r="FF393" s="146"/>
      <c r="FG393" s="146"/>
      <c r="FH393" s="146"/>
      <c r="FI393" s="146"/>
      <c r="FJ393" s="146"/>
      <c r="FK393" s="146"/>
      <c r="FL393" s="146"/>
      <c r="FM393" s="146"/>
      <c r="FN393" s="146"/>
      <c r="FO393" s="146"/>
      <c r="FP393" s="146"/>
      <c r="FQ393" s="146"/>
      <c r="FR393" s="146"/>
      <c r="FS393" s="146"/>
      <c r="FT393" s="146"/>
      <c r="FU393" s="146"/>
      <c r="FV393" s="146"/>
      <c r="FW393" s="146"/>
      <c r="FX393" s="146"/>
      <c r="FY393" s="146"/>
      <c r="FZ393" s="146"/>
      <c r="GA393" s="146"/>
      <c r="GB393" s="146"/>
      <c r="GC393" s="146"/>
      <c r="GD393" s="146"/>
      <c r="GE393" s="146"/>
      <c r="GF393" s="146"/>
      <c r="GG393" s="146"/>
      <c r="GH393" s="146"/>
      <c r="GI393" s="146"/>
      <c r="GJ393" s="146"/>
      <c r="GK393" s="146"/>
      <c r="GL393" s="146"/>
      <c r="GM393" s="146"/>
      <c r="GN393" s="146"/>
      <c r="GO393" s="146"/>
      <c r="GP393" s="146"/>
      <c r="GQ393" s="146"/>
      <c r="GR393" s="146"/>
      <c r="GS393" s="146"/>
      <c r="GT393" s="146"/>
      <c r="GU393" s="146"/>
      <c r="GV393" s="146"/>
      <c r="GW393" s="146"/>
      <c r="GX393" s="146"/>
      <c r="GY393" s="146"/>
      <c r="GZ393" s="146"/>
      <c r="HA393" s="146"/>
      <c r="HB393" s="146"/>
      <c r="HC393" s="146"/>
      <c r="HD393" s="146"/>
      <c r="HE393" s="146"/>
      <c r="HF393" s="146"/>
      <c r="HG393" s="146"/>
      <c r="HH393" s="146"/>
      <c r="HI393" s="146"/>
      <c r="HJ393" s="146"/>
      <c r="HK393" s="146"/>
      <c r="HL393" s="146"/>
      <c r="HM393" s="146"/>
      <c r="HN393" s="146"/>
      <c r="HO393" s="146"/>
      <c r="HP393" s="146"/>
      <c r="HQ393" s="146"/>
      <c r="HR393" s="146"/>
      <c r="HS393" s="146"/>
      <c r="HT393" s="146"/>
      <c r="HU393" s="146"/>
      <c r="HV393" s="146"/>
      <c r="HW393" s="146"/>
      <c r="HX393" s="146"/>
      <c r="HY393" s="146"/>
      <c r="HZ393" s="146"/>
      <c r="IA393" s="146"/>
      <c r="IB393" s="146"/>
      <c r="IC393" s="146"/>
      <c r="ID393" s="146"/>
      <c r="IE393" s="146"/>
      <c r="IF393" s="146"/>
      <c r="IG393" s="146"/>
      <c r="IH393" s="146"/>
      <c r="II393" s="146"/>
      <c r="IJ393" s="146"/>
      <c r="IK393" s="146"/>
      <c r="IL393" s="146"/>
      <c r="IM393" s="146"/>
      <c r="IN393" s="146"/>
      <c r="IO393" s="146"/>
      <c r="IP393" s="146"/>
      <c r="IQ393" s="146"/>
      <c r="IR393" s="146"/>
      <c r="IS393" s="146"/>
      <c r="IT393" s="146"/>
      <c r="IU393" s="146"/>
      <c r="IV393" s="146"/>
      <c r="IW393" s="146"/>
      <c r="IX393" s="146"/>
      <c r="IY393" s="146"/>
      <c r="IZ393" s="146"/>
      <c r="JA393" s="146"/>
      <c r="JB393" s="146"/>
      <c r="JC393" s="146"/>
      <c r="JD393" s="146"/>
      <c r="JE393" s="146"/>
      <c r="JF393" s="146"/>
      <c r="JG393" s="146"/>
      <c r="JH393" s="146"/>
      <c r="JI393" s="146"/>
      <c r="JJ393" s="146"/>
      <c r="JK393" s="146"/>
      <c r="JL393" s="146"/>
      <c r="JM393" s="146"/>
      <c r="JN393" s="146"/>
      <c r="JO393" s="146"/>
      <c r="JP393" s="146"/>
      <c r="JQ393" s="146"/>
      <c r="JR393" s="146"/>
      <c r="JS393" s="146"/>
      <c r="JT393" s="146"/>
      <c r="JU393" s="146"/>
      <c r="JV393" s="146"/>
      <c r="JW393" s="146"/>
      <c r="JX393" s="146"/>
      <c r="JY393" s="146"/>
      <c r="JZ393" s="146"/>
      <c r="KA393" s="146"/>
      <c r="KB393" s="146"/>
      <c r="KC393" s="146"/>
      <c r="KD393" s="146"/>
      <c r="KE393" s="146"/>
      <c r="KF393" s="146"/>
      <c r="KG393" s="146"/>
      <c r="KH393" s="146"/>
      <c r="KI393" s="146"/>
      <c r="KJ393" s="146"/>
      <c r="KK393" s="146"/>
      <c r="KL393" s="146"/>
      <c r="KM393" s="146"/>
      <c r="KN393" s="146"/>
      <c r="KO393" s="146"/>
      <c r="KP393" s="146"/>
      <c r="KQ393" s="146"/>
      <c r="KR393" s="146"/>
      <c r="KS393" s="146"/>
      <c r="KT393" s="146"/>
      <c r="KU393" s="146"/>
      <c r="KV393" s="146"/>
      <c r="KW393" s="146"/>
      <c r="KX393" s="146"/>
      <c r="KY393" s="146"/>
      <c r="KZ393" s="146"/>
      <c r="LA393" s="146"/>
      <c r="LB393" s="146"/>
      <c r="LC393" s="146"/>
      <c r="LD393" s="146"/>
      <c r="LE393" s="146"/>
      <c r="LF393" s="146"/>
      <c r="LG393" s="146"/>
      <c r="LH393" s="146"/>
      <c r="LI393" s="146"/>
      <c r="LJ393" s="146"/>
      <c r="LK393" s="146"/>
      <c r="LL393" s="146"/>
      <c r="LM393" s="146"/>
      <c r="LN393" s="146"/>
      <c r="LO393" s="146"/>
      <c r="LP393" s="146"/>
      <c r="LQ393" s="146"/>
      <c r="LR393" s="146"/>
      <c r="LS393" s="146"/>
      <c r="LT393" s="146"/>
      <c r="LU393" s="146"/>
      <c r="LV393" s="146"/>
      <c r="LW393" s="146"/>
      <c r="LX393" s="146"/>
      <c r="LY393" s="146"/>
      <c r="LZ393" s="146"/>
      <c r="MA393" s="146"/>
      <c r="MB393" s="146"/>
      <c r="MC393" s="146"/>
      <c r="MD393" s="146"/>
      <c r="ME393" s="146"/>
      <c r="MF393" s="146"/>
      <c r="MG393" s="146"/>
      <c r="MH393" s="146"/>
      <c r="MI393" s="146"/>
      <c r="MJ393" s="146"/>
      <c r="MK393" s="146"/>
      <c r="ML393" s="146"/>
      <c r="MM393" s="146"/>
      <c r="MN393" s="146"/>
      <c r="MO393" s="146"/>
      <c r="MP393" s="146"/>
      <c r="MQ393" s="146"/>
      <c r="MR393" s="146"/>
      <c r="MS393" s="146"/>
      <c r="MT393" s="146"/>
      <c r="MU393" s="146"/>
      <c r="MV393" s="146"/>
      <c r="MW393" s="146"/>
      <c r="MX393" s="146"/>
      <c r="MY393" s="146"/>
      <c r="MZ393" s="146"/>
      <c r="NA393" s="146"/>
      <c r="NB393" s="146"/>
      <c r="NC393" s="146"/>
      <c r="ND393" s="146"/>
      <c r="NE393" s="146"/>
      <c r="NF393" s="146"/>
      <c r="NG393" s="146"/>
      <c r="NH393" s="146"/>
      <c r="NI393" s="146"/>
      <c r="NJ393" s="146"/>
      <c r="NK393" s="146"/>
      <c r="NL393" s="146"/>
      <c r="NM393" s="146"/>
      <c r="NN393" s="146"/>
      <c r="NO393" s="146"/>
      <c r="NP393" s="146"/>
      <c r="NQ393" s="146"/>
      <c r="NR393" s="146"/>
      <c r="NS393" s="146"/>
      <c r="NT393" s="146"/>
      <c r="NU393" s="146"/>
      <c r="NV393" s="146"/>
      <c r="NW393" s="146"/>
      <c r="NX393" s="146"/>
      <c r="NY393" s="146"/>
      <c r="NZ393" s="146"/>
      <c r="OA393" s="146"/>
      <c r="OB393" s="146"/>
      <c r="OC393" s="146"/>
      <c r="OD393" s="146"/>
      <c r="OE393" s="146"/>
      <c r="OF393" s="146"/>
      <c r="OG393" s="146"/>
      <c r="OH393" s="146"/>
      <c r="OI393" s="146"/>
      <c r="OJ393" s="146"/>
      <c r="OK393" s="146"/>
      <c r="OL393" s="146"/>
      <c r="OM393" s="146"/>
      <c r="ON393" s="146"/>
      <c r="OO393" s="146"/>
      <c r="OP393" s="146"/>
      <c r="OQ393" s="146"/>
      <c r="OR393" s="146"/>
      <c r="OS393" s="146"/>
      <c r="OT393" s="146"/>
      <c r="OU393" s="146"/>
      <c r="OV393" s="146"/>
      <c r="OW393" s="146"/>
      <c r="OX393" s="146"/>
      <c r="OY393" s="146"/>
      <c r="OZ393" s="146"/>
      <c r="PA393" s="146"/>
      <c r="PB393" s="146"/>
      <c r="PC393" s="146"/>
      <c r="PD393" s="146"/>
      <c r="PE393" s="146"/>
      <c r="PF393" s="146"/>
      <c r="PG393" s="146"/>
      <c r="PH393" s="146"/>
      <c r="PI393" s="146"/>
      <c r="PJ393" s="146"/>
      <c r="PK393" s="146"/>
      <c r="PL393" s="146"/>
      <c r="PM393" s="146"/>
      <c r="PN393" s="146"/>
      <c r="PO393" s="146"/>
      <c r="PP393" s="146"/>
      <c r="PQ393" s="146"/>
      <c r="PR393" s="146"/>
      <c r="PS393" s="146"/>
      <c r="PT393" s="146"/>
      <c r="PU393" s="146"/>
      <c r="PV393" s="146"/>
      <c r="PW393" s="146"/>
      <c r="PX393" s="146"/>
      <c r="PY393" s="146"/>
      <c r="PZ393" s="146"/>
      <c r="QA393" s="146"/>
      <c r="QB393" s="146"/>
      <c r="QC393" s="146"/>
      <c r="QD393" s="146"/>
      <c r="QE393" s="146"/>
      <c r="QF393" s="146"/>
      <c r="QG393" s="146"/>
      <c r="QH393" s="146"/>
      <c r="QI393" s="146"/>
      <c r="QJ393" s="146"/>
      <c r="QK393" s="146"/>
      <c r="QL393" s="146"/>
      <c r="QM393" s="146"/>
      <c r="QN393" s="146"/>
      <c r="QO393" s="146"/>
      <c r="QP393" s="146"/>
      <c r="QQ393" s="146"/>
      <c r="QR393" s="146"/>
      <c r="QS393" s="146"/>
      <c r="QT393" s="146"/>
      <c r="QU393" s="146"/>
      <c r="QV393" s="146"/>
      <c r="QW393" s="146"/>
      <c r="QX393" s="146"/>
      <c r="QY393" s="146"/>
      <c r="QZ393" s="146"/>
      <c r="RA393" s="146"/>
      <c r="RB393" s="146"/>
      <c r="RC393" s="146"/>
      <c r="RD393" s="146"/>
      <c r="RE393" s="146"/>
      <c r="RF393" s="146"/>
      <c r="RG393" s="146"/>
      <c r="RH393" s="146"/>
      <c r="RI393" s="146"/>
      <c r="RJ393" s="146"/>
      <c r="RK393" s="146"/>
      <c r="RL393" s="146"/>
      <c r="RM393" s="146"/>
      <c r="RN393" s="146"/>
      <c r="RO393" s="146"/>
      <c r="RP393" s="146"/>
      <c r="RQ393" s="146"/>
      <c r="RR393" s="146"/>
      <c r="RS393" s="146"/>
      <c r="RT393" s="146"/>
      <c r="RU393" s="146"/>
      <c r="RV393" s="146"/>
      <c r="RW393" s="146"/>
      <c r="RX393" s="146"/>
      <c r="RY393" s="146"/>
      <c r="RZ393" s="146"/>
      <c r="SA393" s="146"/>
      <c r="SB393" s="146"/>
      <c r="SC393" s="146"/>
      <c r="SD393" s="146"/>
      <c r="SE393" s="146"/>
      <c r="SF393" s="146"/>
      <c r="SG393" s="146"/>
      <c r="SH393" s="146"/>
      <c r="SI393" s="146"/>
      <c r="SJ393" s="146"/>
      <c r="SK393" s="146"/>
      <c r="SL393" s="146"/>
      <c r="SM393" s="146"/>
      <c r="SN393" s="146"/>
      <c r="SO393" s="146"/>
      <c r="SP393" s="146"/>
      <c r="SQ393" s="146"/>
      <c r="SR393" s="146"/>
      <c r="SS393" s="146"/>
      <c r="ST393" s="146"/>
      <c r="SU393" s="146"/>
      <c r="SV393" s="146"/>
      <c r="SW393" s="146"/>
      <c r="SX393" s="146"/>
      <c r="SY393" s="146"/>
      <c r="SZ393" s="146"/>
      <c r="TA393" s="146"/>
      <c r="TB393" s="146"/>
      <c r="TC393" s="146"/>
      <c r="TD393" s="146"/>
      <c r="TE393" s="146"/>
      <c r="TF393" s="146"/>
      <c r="TG393" s="146"/>
      <c r="TH393" s="146"/>
      <c r="TI393" s="146"/>
      <c r="TJ393" s="146"/>
      <c r="TK393" s="146"/>
      <c r="TL393" s="146"/>
      <c r="TM393" s="146"/>
      <c r="TN393" s="146"/>
      <c r="TO393" s="146"/>
      <c r="TP393" s="146"/>
      <c r="TQ393" s="146"/>
      <c r="TR393" s="146"/>
      <c r="TS393" s="146"/>
      <c r="TT393" s="146"/>
      <c r="TU393" s="146"/>
      <c r="TV393" s="146"/>
      <c r="TW393" s="146"/>
      <c r="TX393" s="146"/>
      <c r="TY393" s="146"/>
      <c r="TZ393" s="146"/>
      <c r="UA393" s="146"/>
      <c r="UB393" s="146"/>
      <c r="UC393" s="146"/>
      <c r="UD393" s="146"/>
      <c r="UE393" s="146"/>
      <c r="UF393" s="146"/>
      <c r="UG393" s="146"/>
      <c r="UH393" s="146"/>
      <c r="UI393" s="146"/>
      <c r="UJ393" s="146"/>
      <c r="UK393" s="146"/>
      <c r="UL393" s="146"/>
      <c r="UM393" s="146"/>
      <c r="UN393" s="146"/>
      <c r="UO393" s="146"/>
      <c r="UP393" s="146"/>
      <c r="UQ393" s="146"/>
      <c r="UR393" s="146"/>
      <c r="US393" s="146"/>
      <c r="UT393" s="146"/>
      <c r="UU393" s="146"/>
      <c r="UV393" s="146"/>
      <c r="UW393" s="146"/>
      <c r="UX393" s="146"/>
      <c r="UY393" s="146"/>
      <c r="UZ393" s="146"/>
      <c r="VA393" s="146"/>
      <c r="VB393" s="146"/>
      <c r="VC393" s="146"/>
      <c r="VD393" s="146"/>
      <c r="VE393" s="146"/>
      <c r="VF393" s="146"/>
      <c r="VG393" s="146"/>
      <c r="VH393" s="146"/>
      <c r="VI393" s="146"/>
      <c r="VJ393" s="146"/>
      <c r="VK393" s="146"/>
      <c r="VL393" s="146"/>
      <c r="VM393" s="146"/>
      <c r="VN393" s="146"/>
      <c r="VO393" s="146"/>
      <c r="VP393" s="146"/>
      <c r="VQ393" s="146"/>
      <c r="VR393" s="146"/>
      <c r="VS393" s="146"/>
      <c r="VT393" s="146"/>
      <c r="VU393" s="146"/>
      <c r="VV393" s="146"/>
      <c r="VW393" s="146"/>
      <c r="VX393" s="146"/>
      <c r="VY393" s="146"/>
      <c r="VZ393" s="146"/>
      <c r="WA393" s="146"/>
      <c r="WB393" s="146"/>
      <c r="WC393" s="146"/>
      <c r="WD393" s="146"/>
      <c r="WE393" s="146"/>
      <c r="WF393" s="146"/>
      <c r="WG393" s="146"/>
      <c r="WH393" s="146"/>
      <c r="WI393" s="146"/>
      <c r="WJ393" s="146"/>
      <c r="WK393" s="146"/>
      <c r="WL393" s="146"/>
      <c r="WM393" s="146"/>
      <c r="WN393" s="146"/>
      <c r="WO393" s="146"/>
      <c r="WP393" s="146"/>
      <c r="WQ393" s="146"/>
      <c r="WR393" s="146"/>
      <c r="WS393" s="146"/>
      <c r="WT393" s="146"/>
      <c r="WU393" s="146"/>
      <c r="WV393" s="146"/>
      <c r="WW393" s="146"/>
      <c r="WX393" s="146"/>
      <c r="WY393" s="146"/>
      <c r="WZ393" s="146"/>
      <c r="XA393" s="146"/>
      <c r="XB393" s="146"/>
      <c r="XC393" s="146"/>
      <c r="XD393" s="146"/>
      <c r="XE393" s="146"/>
      <c r="XF393" s="146"/>
      <c r="XG393" s="146"/>
      <c r="XH393" s="146"/>
      <c r="XI393" s="146"/>
      <c r="XJ393" s="146"/>
      <c r="XK393" s="146"/>
      <c r="XL393" s="146"/>
      <c r="XM393" s="146"/>
      <c r="XN393" s="146"/>
      <c r="XO393" s="146"/>
      <c r="XP393" s="146"/>
      <c r="XQ393" s="146"/>
      <c r="XR393" s="146"/>
      <c r="XS393" s="146"/>
      <c r="XT393" s="146"/>
      <c r="XU393" s="146"/>
      <c r="XV393" s="146"/>
      <c r="XW393" s="146"/>
      <c r="XX393" s="146"/>
      <c r="XY393" s="146"/>
      <c r="XZ393" s="146"/>
      <c r="YA393" s="146"/>
      <c r="YB393" s="146"/>
      <c r="YC393" s="146"/>
      <c r="YD393" s="146"/>
      <c r="YE393" s="146"/>
      <c r="YF393" s="146"/>
      <c r="YG393" s="146"/>
      <c r="YH393" s="146"/>
      <c r="YI393" s="146"/>
      <c r="YJ393" s="146"/>
      <c r="YK393" s="146"/>
      <c r="YL393" s="146"/>
      <c r="YM393" s="146"/>
      <c r="YN393" s="146"/>
      <c r="YO393" s="146"/>
      <c r="YP393" s="146"/>
      <c r="YQ393" s="146"/>
      <c r="YR393" s="146"/>
      <c r="YS393" s="146"/>
      <c r="YT393" s="146"/>
      <c r="YU393" s="146"/>
      <c r="YV393" s="146"/>
      <c r="YW393" s="146"/>
      <c r="YX393" s="146"/>
      <c r="YY393" s="146"/>
      <c r="YZ393" s="146"/>
      <c r="ZA393" s="146"/>
      <c r="ZB393" s="146"/>
      <c r="ZC393" s="146"/>
      <c r="ZD393" s="146"/>
      <c r="ZE393" s="146"/>
      <c r="ZF393" s="146"/>
      <c r="ZG393" s="146"/>
      <c r="ZH393" s="146"/>
      <c r="ZI393" s="146"/>
      <c r="ZJ393" s="146"/>
      <c r="ZK393" s="146"/>
      <c r="ZL393" s="146"/>
      <c r="ZM393" s="146"/>
      <c r="ZN393" s="146"/>
      <c r="ZO393" s="146"/>
      <c r="ZP393" s="146"/>
      <c r="ZQ393" s="146"/>
      <c r="ZR393" s="146"/>
      <c r="ZS393" s="146"/>
      <c r="ZT393" s="146"/>
      <c r="ZU393" s="146"/>
      <c r="ZV393" s="146"/>
      <c r="ZW393" s="146"/>
      <c r="ZX393" s="146"/>
      <c r="ZY393" s="146"/>
      <c r="ZZ393" s="146"/>
      <c r="AAA393" s="146"/>
      <c r="AAB393" s="146"/>
      <c r="AAC393" s="146"/>
      <c r="AAD393" s="146"/>
      <c r="AAE393" s="146"/>
      <c r="AAF393" s="146"/>
      <c r="AAG393" s="146"/>
      <c r="AAH393" s="146"/>
      <c r="AAI393" s="146"/>
      <c r="AAJ393" s="146"/>
      <c r="AAK393" s="146"/>
      <c r="AAL393" s="146"/>
      <c r="AAM393" s="146"/>
      <c r="AAN393" s="146"/>
      <c r="AAO393" s="146"/>
      <c r="AAP393" s="146"/>
      <c r="AAQ393" s="146"/>
      <c r="AAR393" s="146"/>
      <c r="AAS393" s="146"/>
      <c r="AAT393" s="146"/>
      <c r="AAU393" s="146"/>
      <c r="AAV393" s="146"/>
      <c r="AAW393" s="146"/>
      <c r="AAX393" s="146"/>
      <c r="AAY393" s="146"/>
      <c r="AAZ393" s="146"/>
      <c r="ABA393" s="146"/>
      <c r="ABB393" s="146"/>
      <c r="ABC393" s="146"/>
      <c r="ABD393" s="146"/>
      <c r="ABE393" s="146"/>
      <c r="ABF393" s="146"/>
      <c r="ABG393" s="146"/>
      <c r="ABH393" s="146"/>
      <c r="ABI393" s="146"/>
      <c r="ABJ393" s="146"/>
      <c r="ABK393" s="146"/>
      <c r="ABL393" s="146"/>
      <c r="ABM393" s="146"/>
      <c r="ABN393" s="146"/>
      <c r="ABO393" s="146"/>
      <c r="ABP393" s="146"/>
      <c r="ABQ393" s="146"/>
      <c r="ABR393" s="146"/>
      <c r="ABS393" s="146"/>
      <c r="ABT393" s="146"/>
      <c r="ABU393" s="146"/>
      <c r="ABV393" s="146"/>
      <c r="ABW393" s="146"/>
      <c r="ABX393" s="146"/>
      <c r="ABY393" s="146"/>
      <c r="ABZ393" s="146"/>
      <c r="ACA393" s="146"/>
      <c r="ACB393" s="146"/>
      <c r="ACC393" s="146"/>
      <c r="ACD393" s="146"/>
      <c r="ACE393" s="146"/>
      <c r="ACF393" s="146"/>
      <c r="ACG393" s="146"/>
      <c r="ACH393" s="146"/>
      <c r="ACI393" s="146"/>
      <c r="ACJ393" s="146"/>
      <c r="ACK393" s="146"/>
      <c r="ACL393" s="146"/>
      <c r="ACM393" s="146"/>
      <c r="ACN393" s="146"/>
      <c r="ACO393" s="146"/>
      <c r="ACP393" s="146"/>
      <c r="ACQ393" s="146"/>
      <c r="ACR393" s="146"/>
      <c r="ACS393" s="146"/>
      <c r="ACT393" s="146"/>
      <c r="ACU393" s="146"/>
      <c r="ACV393" s="146"/>
      <c r="ACW393" s="146"/>
      <c r="ACX393" s="146"/>
      <c r="ACY393" s="146"/>
      <c r="ACZ393" s="146"/>
      <c r="ADA393" s="146"/>
    </row>
    <row r="394" spans="1:781" customFormat="1" ht="78.599999999999994" customHeight="1" x14ac:dyDescent="0.3">
      <c r="A394" s="64">
        <v>3</v>
      </c>
      <c r="B394" s="114" t="s">
        <v>1082</v>
      </c>
      <c r="C394" s="115" t="s">
        <v>273</v>
      </c>
      <c r="D394" s="116" t="s">
        <v>434</v>
      </c>
      <c r="E394" s="116" t="s">
        <v>364</v>
      </c>
      <c r="F394" s="116">
        <v>8</v>
      </c>
      <c r="G394" s="71"/>
      <c r="H394" s="116">
        <v>1</v>
      </c>
      <c r="I394" s="116" t="s">
        <v>41</v>
      </c>
      <c r="J394" s="116" t="s">
        <v>82</v>
      </c>
      <c r="K394" s="117">
        <v>1952</v>
      </c>
      <c r="L394" s="80">
        <v>19025</v>
      </c>
      <c r="M394" s="118"/>
      <c r="N394" s="119"/>
      <c r="O394" s="119"/>
      <c r="P394" s="75" t="s">
        <v>601</v>
      </c>
      <c r="Q394" s="96" t="s">
        <v>1083</v>
      </c>
      <c r="R394" s="54" t="s">
        <v>432</v>
      </c>
      <c r="S394" s="55" t="str">
        <f t="shared" si="89"/>
        <v>P</v>
      </c>
      <c r="T394" s="56"/>
      <c r="U394" s="56"/>
      <c r="V394" s="56"/>
      <c r="W394" s="56"/>
      <c r="X394" s="56"/>
      <c r="Y394" s="56"/>
      <c r="Z394" s="56"/>
      <c r="AA394" s="12"/>
      <c r="AB394" s="57">
        <f>M394/1896653</f>
        <v>0</v>
      </c>
      <c r="AC394" s="57">
        <f>N394/39</f>
        <v>0</v>
      </c>
      <c r="AD394" s="57">
        <f>O394/14</f>
        <v>0</v>
      </c>
      <c r="AE394" s="57">
        <f>SUM(AB394:AD394)</f>
        <v>0</v>
      </c>
      <c r="AF394" s="58"/>
      <c r="AG394" s="58">
        <f>IF(A394=1,AE394,0)</f>
        <v>0</v>
      </c>
      <c r="AH394" s="58">
        <f>IF(A394=2,AE394,0)</f>
        <v>0</v>
      </c>
      <c r="AI394" s="58">
        <f>IF(A394=3,AE394,0)</f>
        <v>0</v>
      </c>
      <c r="AJ394" s="12"/>
      <c r="AK394" s="146"/>
      <c r="AL394" s="146"/>
      <c r="AM394" s="146"/>
      <c r="AN394" s="146"/>
      <c r="AO394" s="146"/>
      <c r="AP394" s="146"/>
      <c r="AQ394" s="146"/>
      <c r="AR394" s="146"/>
      <c r="AS394" s="146"/>
      <c r="AT394" s="146"/>
      <c r="AU394" s="146"/>
      <c r="AV394" s="146"/>
      <c r="AW394" s="146"/>
      <c r="AX394" s="146"/>
      <c r="AY394" s="146"/>
      <c r="AZ394" s="146"/>
      <c r="BA394" s="146"/>
      <c r="BB394" s="146"/>
      <c r="BC394" s="146"/>
      <c r="BD394" s="146"/>
      <c r="BE394" s="146"/>
      <c r="BF394" s="146"/>
      <c r="BG394" s="146"/>
      <c r="BH394" s="146"/>
      <c r="BI394" s="146"/>
      <c r="BJ394" s="146"/>
      <c r="BK394" s="146"/>
      <c r="BL394" s="146"/>
      <c r="BM394" s="146"/>
      <c r="BN394" s="146"/>
      <c r="BO394" s="146"/>
      <c r="BP394" s="146"/>
      <c r="BQ394" s="146"/>
      <c r="BR394" s="146"/>
      <c r="BS394" s="146"/>
      <c r="BT394" s="146"/>
      <c r="BU394" s="146"/>
      <c r="BV394" s="146"/>
      <c r="BW394" s="146"/>
      <c r="BX394" s="146"/>
      <c r="BY394" s="146"/>
      <c r="BZ394" s="146"/>
      <c r="CA394" s="146"/>
      <c r="CB394" s="146"/>
      <c r="CC394" s="146"/>
      <c r="CD394" s="146"/>
      <c r="CE394" s="146"/>
      <c r="CF394" s="146"/>
      <c r="CG394" s="146"/>
      <c r="CH394" s="146"/>
      <c r="CI394" s="146"/>
      <c r="CJ394" s="146"/>
      <c r="CK394" s="146"/>
      <c r="CL394" s="146"/>
      <c r="CM394" s="146"/>
      <c r="CN394" s="146"/>
      <c r="CO394" s="146"/>
      <c r="CP394" s="146"/>
      <c r="CQ394" s="146"/>
      <c r="CR394" s="146"/>
      <c r="CS394" s="146"/>
      <c r="CT394" s="146"/>
      <c r="CU394" s="146"/>
      <c r="CV394" s="146"/>
      <c r="CW394" s="146"/>
      <c r="CX394" s="146"/>
      <c r="CY394" s="146"/>
      <c r="CZ394" s="146"/>
      <c r="DA394" s="146"/>
      <c r="DB394" s="146"/>
      <c r="DC394" s="146"/>
      <c r="DD394" s="146"/>
      <c r="DE394" s="146"/>
      <c r="DF394" s="146"/>
      <c r="DG394" s="146"/>
      <c r="DH394" s="146"/>
      <c r="DI394" s="146"/>
      <c r="DJ394" s="146"/>
      <c r="DK394" s="146"/>
      <c r="DL394" s="146"/>
      <c r="DM394" s="146"/>
      <c r="DN394" s="146"/>
      <c r="DO394" s="146"/>
      <c r="DP394" s="146"/>
      <c r="DQ394" s="146"/>
      <c r="DR394" s="146"/>
      <c r="DS394" s="146"/>
      <c r="DT394" s="146"/>
      <c r="DU394" s="146"/>
      <c r="DV394" s="146"/>
      <c r="DW394" s="146"/>
      <c r="DX394" s="146"/>
      <c r="DY394" s="146"/>
      <c r="DZ394" s="146"/>
      <c r="EA394" s="146"/>
      <c r="EB394" s="146"/>
      <c r="EC394" s="146"/>
      <c r="ED394" s="138"/>
      <c r="EE394" s="138"/>
      <c r="EF394" s="138"/>
      <c r="EG394" s="138"/>
      <c r="EH394" s="138"/>
      <c r="EI394" s="138"/>
      <c r="EJ394" s="138"/>
      <c r="EK394" s="138"/>
      <c r="EL394" s="138"/>
      <c r="EM394" s="138"/>
      <c r="EN394" s="138"/>
      <c r="EO394" s="138"/>
      <c r="EP394" s="138"/>
      <c r="EQ394" s="138"/>
      <c r="ER394" s="138"/>
      <c r="ES394" s="138"/>
      <c r="ET394" s="138"/>
      <c r="EU394" s="138"/>
      <c r="EV394" s="138"/>
      <c r="EW394" s="138"/>
      <c r="EX394" s="138"/>
      <c r="EY394" s="138"/>
      <c r="EZ394" s="138"/>
      <c r="FA394" s="138"/>
      <c r="FB394" s="138"/>
      <c r="FC394" s="138"/>
      <c r="FD394" s="138"/>
      <c r="FE394" s="138"/>
      <c r="FF394" s="138"/>
      <c r="FG394" s="138"/>
      <c r="FH394" s="138"/>
      <c r="FI394" s="138"/>
      <c r="FJ394" s="138"/>
      <c r="FK394" s="138"/>
      <c r="FL394" s="138"/>
      <c r="FM394" s="138"/>
      <c r="FN394" s="138"/>
      <c r="FO394" s="138"/>
      <c r="FP394" s="138"/>
      <c r="FQ394" s="138"/>
      <c r="FR394" s="138"/>
      <c r="FS394" s="138"/>
      <c r="FT394" s="138"/>
      <c r="FU394" s="138"/>
      <c r="FV394" s="138"/>
      <c r="FW394" s="138"/>
      <c r="FX394" s="138"/>
      <c r="FY394" s="138"/>
      <c r="FZ394" s="138"/>
      <c r="GA394" s="138"/>
      <c r="GB394" s="138"/>
      <c r="GC394" s="138"/>
      <c r="GD394" s="138"/>
      <c r="GE394" s="138"/>
      <c r="GF394" s="138"/>
      <c r="GG394" s="138"/>
      <c r="GH394" s="138"/>
      <c r="GI394" s="138"/>
      <c r="GJ394" s="138"/>
      <c r="GK394" s="138"/>
      <c r="GL394" s="138"/>
      <c r="GM394" s="138"/>
      <c r="GN394" s="138"/>
      <c r="GO394" s="138"/>
      <c r="GP394" s="138"/>
      <c r="GQ394" s="138"/>
      <c r="GR394" s="138"/>
      <c r="GS394" s="138"/>
      <c r="GT394" s="138"/>
      <c r="GU394" s="138"/>
      <c r="GV394" s="138"/>
      <c r="GW394" s="138"/>
      <c r="GX394" s="138"/>
      <c r="GY394" s="138"/>
      <c r="GZ394" s="138"/>
      <c r="HA394" s="138"/>
      <c r="HB394" s="138"/>
      <c r="HC394" s="138"/>
      <c r="HD394" s="138"/>
      <c r="HE394" s="138"/>
      <c r="HF394" s="138"/>
      <c r="HG394" s="138"/>
      <c r="HH394" s="138"/>
      <c r="HI394" s="138"/>
      <c r="HJ394" s="138"/>
      <c r="HK394" s="138"/>
      <c r="HL394" s="138"/>
      <c r="HM394" s="138"/>
      <c r="HN394" s="138"/>
      <c r="HO394" s="138"/>
      <c r="HP394" s="138"/>
      <c r="HQ394" s="138"/>
      <c r="HR394" s="138"/>
      <c r="HS394" s="138"/>
      <c r="HT394" s="138"/>
      <c r="HU394" s="138"/>
      <c r="HV394" s="138"/>
      <c r="HW394" s="138"/>
      <c r="HX394" s="138"/>
      <c r="HY394" s="138"/>
      <c r="HZ394" s="138"/>
      <c r="IA394" s="138"/>
      <c r="IB394" s="138"/>
      <c r="IC394" s="138"/>
      <c r="ID394" s="138"/>
      <c r="IE394" s="138"/>
      <c r="IF394" s="138"/>
      <c r="IG394" s="138"/>
      <c r="IH394" s="138"/>
      <c r="II394" s="138"/>
      <c r="IJ394" s="138"/>
      <c r="IK394" s="138"/>
      <c r="IL394" s="138"/>
      <c r="IM394" s="138"/>
      <c r="IN394" s="138"/>
      <c r="IO394" s="138"/>
      <c r="IP394" s="138"/>
      <c r="IQ394" s="138"/>
      <c r="IR394" s="138"/>
      <c r="IS394" s="138"/>
      <c r="IT394" s="138"/>
      <c r="IU394" s="138"/>
      <c r="IV394" s="138"/>
      <c r="IW394" s="138"/>
      <c r="IX394" s="138"/>
      <c r="IY394" s="138"/>
      <c r="IZ394" s="138"/>
      <c r="JA394" s="138"/>
      <c r="JB394" s="138"/>
      <c r="JC394" s="138"/>
      <c r="JD394" s="138"/>
      <c r="JE394" s="138"/>
      <c r="JF394" s="138"/>
      <c r="JG394" s="138"/>
      <c r="JH394" s="138"/>
      <c r="JI394" s="138"/>
      <c r="JJ394" s="138"/>
      <c r="JK394" s="138"/>
      <c r="JL394" s="138"/>
      <c r="JM394" s="138"/>
      <c r="JN394" s="138"/>
      <c r="JO394" s="138"/>
      <c r="JP394" s="138"/>
      <c r="JQ394" s="138"/>
      <c r="JR394" s="138"/>
      <c r="JS394" s="138"/>
      <c r="JT394" s="138"/>
      <c r="JU394" s="138"/>
      <c r="JV394" s="138"/>
      <c r="JW394" s="138"/>
      <c r="JX394" s="138"/>
      <c r="JY394" s="138"/>
      <c r="JZ394" s="138"/>
      <c r="KA394" s="138"/>
      <c r="KB394" s="138"/>
      <c r="KC394" s="138"/>
      <c r="KD394" s="138"/>
      <c r="KE394" s="138"/>
      <c r="KF394" s="138"/>
      <c r="KG394" s="138"/>
      <c r="KH394" s="138"/>
      <c r="KI394" s="138"/>
      <c r="KJ394" s="138"/>
      <c r="KK394" s="138"/>
      <c r="KL394" s="138"/>
      <c r="KM394" s="138"/>
      <c r="KN394" s="138"/>
      <c r="KO394" s="138"/>
      <c r="KP394" s="138"/>
      <c r="KQ394" s="138"/>
      <c r="KR394" s="138"/>
      <c r="KS394" s="138"/>
      <c r="KT394" s="138"/>
      <c r="KU394" s="138"/>
      <c r="KV394" s="138"/>
      <c r="KW394" s="138"/>
      <c r="KX394" s="138"/>
      <c r="KY394" s="138"/>
      <c r="KZ394" s="138"/>
      <c r="LA394" s="138"/>
      <c r="LB394" s="138"/>
      <c r="LC394" s="138"/>
      <c r="LD394" s="138"/>
      <c r="LE394" s="138"/>
      <c r="LF394" s="138"/>
      <c r="LG394" s="138"/>
      <c r="LH394" s="138"/>
      <c r="LI394" s="138"/>
      <c r="LJ394" s="138"/>
      <c r="LK394" s="138"/>
      <c r="LL394" s="138"/>
      <c r="LM394" s="138"/>
      <c r="LN394" s="138"/>
      <c r="LO394" s="138"/>
      <c r="LP394" s="138"/>
      <c r="LQ394" s="138"/>
      <c r="LR394" s="138"/>
      <c r="LS394" s="138"/>
      <c r="LT394" s="138"/>
      <c r="LU394" s="138"/>
      <c r="LV394" s="138"/>
      <c r="LW394" s="138"/>
      <c r="LX394" s="138"/>
      <c r="LY394" s="138"/>
      <c r="LZ394" s="138"/>
      <c r="MA394" s="138"/>
      <c r="MB394" s="138"/>
      <c r="MC394" s="138"/>
      <c r="MD394" s="138"/>
      <c r="ME394" s="138"/>
      <c r="MF394" s="138"/>
      <c r="MG394" s="138"/>
      <c r="MH394" s="138"/>
      <c r="MI394" s="138"/>
      <c r="MJ394" s="138"/>
      <c r="MK394" s="138"/>
      <c r="ML394" s="138"/>
      <c r="MM394" s="138"/>
      <c r="MN394" s="138"/>
      <c r="MO394" s="138"/>
      <c r="MP394" s="138"/>
      <c r="MQ394" s="138"/>
      <c r="MR394" s="138"/>
      <c r="MS394" s="138"/>
      <c r="MT394" s="138"/>
      <c r="MU394" s="138"/>
      <c r="MV394" s="138"/>
      <c r="MW394" s="138"/>
      <c r="MX394" s="138"/>
      <c r="MY394" s="138"/>
      <c r="MZ394" s="138"/>
      <c r="NA394" s="138"/>
      <c r="NB394" s="138"/>
      <c r="NC394" s="138"/>
      <c r="ND394" s="138"/>
      <c r="NE394" s="138"/>
      <c r="NF394" s="138"/>
      <c r="NG394" s="138"/>
      <c r="NH394" s="138"/>
      <c r="NI394" s="138"/>
      <c r="NJ394" s="138"/>
      <c r="NK394" s="138"/>
      <c r="NL394" s="138"/>
      <c r="NM394" s="138"/>
      <c r="NN394" s="138"/>
      <c r="NO394" s="138"/>
      <c r="NP394" s="138"/>
      <c r="NQ394" s="138"/>
      <c r="NR394" s="138"/>
      <c r="NS394" s="138"/>
      <c r="NT394" s="138"/>
      <c r="NU394" s="138"/>
      <c r="NV394" s="138"/>
      <c r="NW394" s="138"/>
      <c r="NX394" s="138"/>
      <c r="NY394" s="138"/>
      <c r="NZ394" s="138"/>
      <c r="OA394" s="138"/>
      <c r="OB394" s="138"/>
      <c r="OC394" s="138"/>
      <c r="OD394" s="138"/>
      <c r="OE394" s="138"/>
      <c r="OF394" s="138"/>
      <c r="OG394" s="138"/>
      <c r="OH394" s="138"/>
      <c r="OI394" s="138"/>
      <c r="OJ394" s="138"/>
      <c r="OK394" s="138"/>
      <c r="OL394" s="138"/>
      <c r="OM394" s="138"/>
      <c r="ON394" s="138"/>
      <c r="OO394" s="138"/>
      <c r="OP394" s="138"/>
      <c r="OQ394" s="138"/>
      <c r="OR394" s="138"/>
      <c r="OS394" s="138"/>
      <c r="OT394" s="138"/>
      <c r="OU394" s="138"/>
      <c r="OV394" s="138"/>
      <c r="OW394" s="138"/>
      <c r="OX394" s="138"/>
      <c r="OY394" s="138"/>
      <c r="OZ394" s="138"/>
      <c r="PA394" s="138"/>
      <c r="PB394" s="138"/>
      <c r="PC394" s="138"/>
      <c r="PD394" s="138"/>
      <c r="PE394" s="138"/>
      <c r="PF394" s="138"/>
      <c r="PG394" s="138"/>
      <c r="PH394" s="138"/>
      <c r="PI394" s="138"/>
      <c r="PJ394" s="138"/>
      <c r="PK394" s="138"/>
      <c r="PL394" s="138"/>
      <c r="PM394" s="138"/>
      <c r="PN394" s="138"/>
      <c r="PO394" s="138"/>
      <c r="PP394" s="138"/>
      <c r="PQ394" s="138"/>
      <c r="PR394" s="138"/>
      <c r="PS394" s="138"/>
      <c r="PT394" s="138"/>
      <c r="PU394" s="138"/>
      <c r="PV394" s="138"/>
      <c r="PW394" s="138"/>
      <c r="PX394" s="138"/>
      <c r="PY394" s="138"/>
      <c r="PZ394" s="138"/>
      <c r="QA394" s="138"/>
      <c r="QB394" s="138"/>
      <c r="QC394" s="138"/>
      <c r="QD394" s="138"/>
      <c r="QE394" s="138"/>
      <c r="QF394" s="138"/>
      <c r="QG394" s="138"/>
      <c r="QH394" s="138"/>
      <c r="QI394" s="138"/>
      <c r="QJ394" s="138"/>
      <c r="QK394" s="138"/>
      <c r="QL394" s="138"/>
      <c r="QM394" s="138"/>
      <c r="QN394" s="138"/>
      <c r="QO394" s="138"/>
      <c r="QP394" s="138"/>
      <c r="QQ394" s="138"/>
      <c r="QR394" s="138"/>
      <c r="QS394" s="138"/>
      <c r="QT394" s="138"/>
      <c r="QU394" s="138"/>
      <c r="QV394" s="138"/>
      <c r="QW394" s="138"/>
      <c r="QX394" s="138"/>
      <c r="QY394" s="138"/>
      <c r="QZ394" s="138"/>
      <c r="RA394" s="138"/>
      <c r="RB394" s="138"/>
      <c r="RC394" s="138"/>
      <c r="RD394" s="138"/>
      <c r="RE394" s="138"/>
      <c r="RF394" s="138"/>
      <c r="RG394" s="138"/>
      <c r="RH394" s="138"/>
      <c r="RI394" s="138"/>
      <c r="RJ394" s="138"/>
      <c r="RK394" s="138"/>
      <c r="RL394" s="138"/>
      <c r="RM394" s="138"/>
      <c r="RN394" s="138"/>
      <c r="RO394" s="138"/>
      <c r="RP394" s="138"/>
      <c r="RQ394" s="138"/>
      <c r="RR394" s="138"/>
      <c r="RS394" s="138"/>
      <c r="RT394" s="138"/>
      <c r="RU394" s="138"/>
      <c r="RV394" s="138"/>
      <c r="RW394" s="138"/>
      <c r="RX394" s="138"/>
      <c r="RY394" s="138"/>
      <c r="RZ394" s="138"/>
      <c r="SA394" s="138"/>
      <c r="SB394" s="138"/>
      <c r="SC394" s="138"/>
      <c r="SD394" s="138"/>
      <c r="SE394" s="138"/>
      <c r="SF394" s="138"/>
      <c r="SG394" s="138"/>
      <c r="SH394" s="138"/>
      <c r="SI394" s="138"/>
      <c r="SJ394" s="138"/>
      <c r="SK394" s="138"/>
      <c r="SL394" s="138"/>
      <c r="SM394" s="138"/>
      <c r="SN394" s="138"/>
      <c r="SO394" s="138"/>
      <c r="SP394" s="138"/>
      <c r="SQ394" s="138"/>
      <c r="SR394" s="138"/>
      <c r="SS394" s="138"/>
      <c r="ST394" s="138"/>
      <c r="SU394" s="138"/>
      <c r="SV394" s="138"/>
      <c r="SW394" s="138"/>
      <c r="SX394" s="138"/>
      <c r="SY394" s="138"/>
      <c r="SZ394" s="138"/>
      <c r="TA394" s="138"/>
      <c r="TB394" s="138"/>
      <c r="TC394" s="138"/>
      <c r="TD394" s="138"/>
      <c r="TE394" s="138"/>
      <c r="TF394" s="138"/>
      <c r="TG394" s="138"/>
      <c r="TH394" s="138"/>
      <c r="TI394" s="138"/>
      <c r="TJ394" s="138"/>
      <c r="TK394" s="138"/>
      <c r="TL394" s="138"/>
      <c r="TM394" s="138"/>
      <c r="TN394" s="138"/>
      <c r="TO394" s="138"/>
      <c r="TP394" s="138"/>
      <c r="TQ394" s="138"/>
      <c r="TR394" s="138"/>
      <c r="TS394" s="138"/>
      <c r="TT394" s="138"/>
      <c r="TU394" s="138"/>
      <c r="TV394" s="138"/>
      <c r="TW394" s="138"/>
      <c r="TX394" s="138"/>
      <c r="TY394" s="138"/>
      <c r="TZ394" s="138"/>
      <c r="UA394" s="138"/>
      <c r="UB394" s="138"/>
      <c r="UC394" s="138"/>
      <c r="UD394" s="138"/>
      <c r="UE394" s="138"/>
      <c r="UF394" s="138"/>
      <c r="UG394" s="138"/>
      <c r="UH394" s="138"/>
      <c r="UI394" s="138"/>
      <c r="UJ394" s="138"/>
      <c r="UK394" s="138"/>
      <c r="UL394" s="138"/>
      <c r="UM394" s="138"/>
      <c r="UN394" s="138"/>
      <c r="UO394" s="138"/>
      <c r="UP394" s="138"/>
      <c r="UQ394" s="138"/>
      <c r="UR394" s="138"/>
      <c r="US394" s="138"/>
      <c r="UT394" s="138"/>
      <c r="UU394" s="138"/>
      <c r="UV394" s="138"/>
      <c r="UW394" s="138"/>
      <c r="UX394" s="138"/>
      <c r="UY394" s="138"/>
      <c r="UZ394" s="138"/>
      <c r="VA394" s="138"/>
      <c r="VB394" s="138"/>
      <c r="VC394" s="138"/>
      <c r="VD394" s="138"/>
      <c r="VE394" s="138"/>
      <c r="VF394" s="138"/>
      <c r="VG394" s="138"/>
      <c r="VH394" s="138"/>
      <c r="VI394" s="138"/>
      <c r="VJ394" s="138"/>
      <c r="VK394" s="138"/>
      <c r="VL394" s="138"/>
      <c r="VM394" s="138"/>
      <c r="VN394" s="138"/>
      <c r="VO394" s="138"/>
      <c r="VP394" s="138"/>
      <c r="VQ394" s="138"/>
      <c r="VR394" s="138"/>
      <c r="VS394" s="138"/>
      <c r="VT394" s="138"/>
      <c r="VU394" s="138"/>
      <c r="VV394" s="138"/>
      <c r="VW394" s="138"/>
      <c r="VX394" s="138"/>
      <c r="VY394" s="138"/>
      <c r="VZ394" s="138"/>
      <c r="WA394" s="138"/>
      <c r="WB394" s="138"/>
      <c r="WC394" s="138"/>
      <c r="WD394" s="138"/>
      <c r="WE394" s="138"/>
      <c r="WF394" s="138"/>
      <c r="WG394" s="138"/>
      <c r="WH394" s="138"/>
      <c r="WI394" s="138"/>
      <c r="WJ394" s="138"/>
      <c r="WK394" s="138"/>
      <c r="WL394" s="138"/>
      <c r="WM394" s="138"/>
      <c r="WN394" s="138"/>
      <c r="WO394" s="138"/>
      <c r="WP394" s="138"/>
      <c r="WQ394" s="138"/>
      <c r="WR394" s="138"/>
      <c r="WS394" s="138"/>
      <c r="WT394" s="138"/>
      <c r="WU394" s="138"/>
      <c r="WV394" s="138"/>
      <c r="WW394" s="138"/>
      <c r="WX394" s="138"/>
      <c r="WY394" s="138"/>
      <c r="WZ394" s="138"/>
      <c r="XA394" s="138"/>
      <c r="XB394" s="138"/>
      <c r="XC394" s="138"/>
      <c r="XD394" s="138"/>
      <c r="XE394" s="138"/>
      <c r="XF394" s="138"/>
      <c r="XG394" s="138"/>
      <c r="XH394" s="138"/>
      <c r="XI394" s="138"/>
      <c r="XJ394" s="138"/>
      <c r="XK394" s="138"/>
      <c r="XL394" s="138"/>
      <c r="XM394" s="138"/>
      <c r="XN394" s="138"/>
      <c r="XO394" s="138"/>
      <c r="XP394" s="138"/>
      <c r="XQ394" s="138"/>
      <c r="XR394" s="138"/>
      <c r="XS394" s="138"/>
      <c r="XT394" s="138"/>
      <c r="XU394" s="138"/>
      <c r="XV394" s="138"/>
      <c r="XW394" s="138"/>
      <c r="XX394" s="138"/>
      <c r="XY394" s="138"/>
      <c r="XZ394" s="138"/>
      <c r="YA394" s="138"/>
      <c r="YB394" s="138"/>
      <c r="YC394" s="138"/>
      <c r="YD394" s="138"/>
      <c r="YE394" s="138"/>
      <c r="YF394" s="138"/>
      <c r="YG394" s="138"/>
      <c r="YH394" s="138"/>
      <c r="YI394" s="138"/>
      <c r="YJ394" s="138"/>
      <c r="YK394" s="138"/>
      <c r="YL394" s="138"/>
      <c r="YM394" s="138"/>
      <c r="YN394" s="138"/>
      <c r="YO394" s="138"/>
      <c r="YP394" s="138"/>
      <c r="YQ394" s="138"/>
      <c r="YR394" s="138"/>
      <c r="YS394" s="138"/>
      <c r="YT394" s="138"/>
      <c r="YU394" s="138"/>
      <c r="YV394" s="138"/>
      <c r="YW394" s="138"/>
      <c r="YX394" s="138"/>
      <c r="YY394" s="138"/>
      <c r="YZ394" s="138"/>
      <c r="ZA394" s="138"/>
      <c r="ZB394" s="138"/>
      <c r="ZC394" s="138"/>
      <c r="ZD394" s="138"/>
      <c r="ZE394" s="138"/>
      <c r="ZF394" s="138"/>
      <c r="ZG394" s="138"/>
      <c r="ZH394" s="138"/>
      <c r="ZI394" s="138"/>
      <c r="ZJ394" s="138"/>
      <c r="ZK394" s="138"/>
      <c r="ZL394" s="138"/>
      <c r="ZM394" s="138"/>
      <c r="ZN394" s="138"/>
      <c r="ZO394" s="138"/>
      <c r="ZP394" s="138"/>
      <c r="ZQ394" s="138"/>
      <c r="ZR394" s="138"/>
      <c r="ZS394" s="138"/>
      <c r="ZT394" s="138"/>
      <c r="ZU394" s="138"/>
      <c r="ZV394" s="138"/>
      <c r="ZW394" s="138"/>
      <c r="ZX394" s="138"/>
      <c r="ZY394" s="138"/>
      <c r="ZZ394" s="138"/>
      <c r="AAA394" s="138"/>
      <c r="AAB394" s="138"/>
      <c r="AAC394" s="138"/>
      <c r="AAD394" s="138"/>
      <c r="AAE394" s="138"/>
      <c r="AAF394" s="138"/>
      <c r="AAG394" s="138"/>
      <c r="AAH394" s="138"/>
      <c r="AAI394" s="138"/>
      <c r="AAJ394" s="138"/>
      <c r="AAK394" s="138"/>
      <c r="AAL394" s="138"/>
      <c r="AAM394" s="138"/>
      <c r="AAN394" s="138"/>
      <c r="AAO394" s="138"/>
      <c r="AAP394" s="138"/>
      <c r="AAQ394" s="138"/>
      <c r="AAR394" s="138"/>
      <c r="AAS394" s="138"/>
      <c r="AAT394" s="138"/>
      <c r="AAU394" s="138"/>
      <c r="AAV394" s="138"/>
      <c r="AAW394" s="138"/>
      <c r="AAX394" s="138"/>
      <c r="AAY394" s="138"/>
      <c r="AAZ394" s="138"/>
      <c r="ABA394" s="138"/>
      <c r="ABB394" s="138"/>
      <c r="ABC394" s="138"/>
      <c r="ABD394" s="138"/>
      <c r="ABE394" s="138"/>
      <c r="ABF394" s="138"/>
      <c r="ABG394" s="138"/>
      <c r="ABH394" s="138"/>
      <c r="ABI394" s="138"/>
      <c r="ABJ394" s="138"/>
      <c r="ABK394" s="138"/>
      <c r="ABL394" s="138"/>
      <c r="ABM394" s="138"/>
      <c r="ABN394" s="138"/>
      <c r="ABO394" s="138"/>
      <c r="ABP394" s="138"/>
      <c r="ABQ394" s="138"/>
      <c r="ABR394" s="138"/>
      <c r="ABS394" s="138"/>
      <c r="ABT394" s="138"/>
      <c r="ABU394" s="138"/>
      <c r="ABV394" s="138"/>
      <c r="ABW394" s="138"/>
      <c r="ABX394" s="138"/>
      <c r="ABY394" s="138"/>
      <c r="ABZ394" s="138"/>
      <c r="ACA394" s="138"/>
      <c r="ACB394" s="138"/>
      <c r="ACC394" s="138"/>
      <c r="ACD394" s="138"/>
      <c r="ACE394" s="138"/>
      <c r="ACF394" s="138"/>
      <c r="ACG394" s="138"/>
      <c r="ACH394" s="138"/>
      <c r="ACI394" s="138"/>
      <c r="ACJ394" s="138"/>
      <c r="ACK394" s="138"/>
      <c r="ACL394" s="138"/>
      <c r="ACM394" s="138"/>
      <c r="ACN394" s="138"/>
      <c r="ACO394" s="138"/>
      <c r="ACP394" s="138"/>
      <c r="ACQ394" s="138"/>
      <c r="ACR394" s="138"/>
      <c r="ACS394" s="138"/>
      <c r="ACT394" s="138"/>
      <c r="ACU394" s="138"/>
      <c r="ACV394" s="138"/>
      <c r="ACW394" s="138"/>
      <c r="ACX394" s="138"/>
      <c r="ACY394" s="138"/>
      <c r="ACZ394" s="138"/>
      <c r="ADA394" s="138"/>
    </row>
    <row r="395" spans="1:781" customFormat="1" ht="15.6" x14ac:dyDescent="0.3">
      <c r="A395" s="61">
        <v>2</v>
      </c>
      <c r="B395" s="114" t="s">
        <v>1084</v>
      </c>
      <c r="C395" s="115" t="s">
        <v>922</v>
      </c>
      <c r="D395" s="116" t="s">
        <v>212</v>
      </c>
      <c r="E395" s="116"/>
      <c r="F395" s="116">
        <v>60</v>
      </c>
      <c r="G395" s="71"/>
      <c r="H395" s="116">
        <v>1</v>
      </c>
      <c r="I395" s="116" t="s">
        <v>46</v>
      </c>
      <c r="J395" s="116" t="s">
        <v>394</v>
      </c>
      <c r="K395" s="117">
        <v>1952</v>
      </c>
      <c r="L395" s="134">
        <v>1952</v>
      </c>
      <c r="M395" s="118"/>
      <c r="N395" s="119"/>
      <c r="O395" s="119" t="s">
        <v>911</v>
      </c>
      <c r="P395" s="75" t="s">
        <v>1085</v>
      </c>
      <c r="Q395" s="76" t="s">
        <v>1086</v>
      </c>
      <c r="R395" s="54"/>
      <c r="S395" s="55" t="str">
        <f t="shared" si="89"/>
        <v>Cu, Ag, Pb, Zn</v>
      </c>
      <c r="T395" s="56"/>
      <c r="U395" s="56"/>
      <c r="V395" s="56"/>
      <c r="W395" s="56"/>
      <c r="X395" s="56"/>
      <c r="Y395" s="56"/>
      <c r="Z395" s="56"/>
      <c r="AA395" s="12"/>
      <c r="AB395" s="57"/>
      <c r="AC395" s="57"/>
      <c r="AD395" s="57"/>
      <c r="AE395" s="57"/>
      <c r="AF395" s="58"/>
      <c r="AG395" s="58"/>
      <c r="AH395" s="58"/>
      <c r="AI395" s="58"/>
      <c r="AJ395" s="12"/>
      <c r="AK395" s="146"/>
      <c r="AL395" s="146"/>
      <c r="AM395" s="146"/>
      <c r="AN395" s="146"/>
      <c r="AO395" s="146"/>
      <c r="AP395" s="146"/>
      <c r="AQ395" s="146"/>
      <c r="AR395" s="146"/>
      <c r="AS395" s="146"/>
      <c r="AT395" s="146"/>
      <c r="AU395" s="146"/>
      <c r="AV395" s="146"/>
      <c r="AW395" s="146"/>
      <c r="AX395" s="146"/>
      <c r="AY395" s="146"/>
      <c r="AZ395" s="146"/>
      <c r="BA395" s="146"/>
      <c r="BB395" s="146"/>
      <c r="BC395" s="146"/>
      <c r="BD395" s="146"/>
      <c r="BE395" s="146"/>
      <c r="BF395" s="146"/>
      <c r="BG395" s="146"/>
      <c r="BH395" s="146"/>
      <c r="BI395" s="146"/>
      <c r="BJ395" s="146"/>
      <c r="BK395" s="146"/>
      <c r="BL395" s="146"/>
      <c r="BM395" s="146"/>
      <c r="BN395" s="146"/>
      <c r="BO395" s="146"/>
      <c r="BP395" s="146"/>
      <c r="BQ395" s="146"/>
      <c r="BR395" s="146"/>
      <c r="BS395" s="146"/>
      <c r="BT395" s="146"/>
      <c r="BU395" s="146"/>
      <c r="BV395" s="146"/>
      <c r="BW395" s="146"/>
      <c r="BX395" s="146"/>
      <c r="BY395" s="146"/>
      <c r="BZ395" s="146"/>
      <c r="CA395" s="146"/>
      <c r="CB395" s="146"/>
      <c r="CC395" s="146"/>
      <c r="CD395" s="146"/>
      <c r="CE395" s="146"/>
      <c r="CF395" s="146"/>
      <c r="CG395" s="146"/>
      <c r="CH395" s="146"/>
      <c r="CI395" s="146"/>
      <c r="CJ395" s="146"/>
      <c r="CK395" s="146"/>
      <c r="CL395" s="146"/>
      <c r="CM395" s="146"/>
      <c r="CN395" s="146"/>
      <c r="CO395" s="146"/>
      <c r="CP395" s="146"/>
      <c r="CQ395" s="146"/>
      <c r="CR395" s="146"/>
      <c r="CS395" s="146"/>
      <c r="CT395" s="146"/>
      <c r="CU395" s="146"/>
      <c r="CV395" s="146"/>
      <c r="CW395" s="146"/>
      <c r="CX395" s="146"/>
      <c r="CY395" s="146"/>
      <c r="CZ395" s="146"/>
      <c r="DA395" s="146"/>
      <c r="DB395" s="146"/>
      <c r="DC395" s="146"/>
      <c r="DD395" s="146"/>
      <c r="DE395" s="146"/>
      <c r="DF395" s="146"/>
      <c r="DG395" s="146"/>
      <c r="DH395" s="146"/>
      <c r="DI395" s="146"/>
      <c r="DJ395" s="146"/>
      <c r="DK395" s="146"/>
      <c r="DL395" s="146"/>
      <c r="DM395" s="146"/>
      <c r="DN395" s="146"/>
      <c r="DO395" s="146"/>
      <c r="DP395" s="146"/>
      <c r="DQ395" s="146"/>
      <c r="DR395" s="146"/>
      <c r="DS395" s="146"/>
      <c r="DT395" s="146"/>
      <c r="DU395" s="146"/>
      <c r="DV395" s="146"/>
      <c r="DW395" s="146"/>
      <c r="DX395" s="146"/>
      <c r="DY395" s="146"/>
      <c r="DZ395" s="146"/>
      <c r="EA395" s="146"/>
      <c r="EB395" s="146"/>
      <c r="EC395" s="146"/>
      <c r="ED395" s="138"/>
      <c r="EE395" s="138"/>
      <c r="EF395" s="138"/>
      <c r="EG395" s="138"/>
      <c r="EH395" s="138"/>
      <c r="EI395" s="138"/>
      <c r="EJ395" s="138"/>
      <c r="EK395" s="138"/>
      <c r="EL395" s="138"/>
      <c r="EM395" s="138"/>
      <c r="EN395" s="138"/>
      <c r="EO395" s="138"/>
      <c r="EP395" s="138"/>
      <c r="EQ395" s="138"/>
      <c r="ER395" s="138"/>
      <c r="ES395" s="138"/>
      <c r="ET395" s="138"/>
      <c r="EU395" s="138"/>
      <c r="EV395" s="138"/>
      <c r="EW395" s="138"/>
      <c r="EX395" s="138"/>
      <c r="EY395" s="138"/>
      <c r="EZ395" s="138"/>
      <c r="FA395" s="138"/>
      <c r="FB395" s="138"/>
      <c r="FC395" s="138"/>
      <c r="FD395" s="138"/>
      <c r="FE395" s="138"/>
      <c r="FF395" s="138"/>
      <c r="FG395" s="138"/>
      <c r="FH395" s="138"/>
      <c r="FI395" s="138"/>
      <c r="FJ395" s="138"/>
      <c r="FK395" s="138"/>
      <c r="FL395" s="138"/>
      <c r="FM395" s="138"/>
      <c r="FN395" s="138"/>
      <c r="FO395" s="138"/>
      <c r="FP395" s="138"/>
      <c r="FQ395" s="138"/>
      <c r="FR395" s="138"/>
      <c r="FS395" s="138"/>
      <c r="FT395" s="138"/>
      <c r="FU395" s="138"/>
      <c r="FV395" s="138"/>
      <c r="FW395" s="138"/>
      <c r="FX395" s="138"/>
      <c r="FY395" s="138"/>
      <c r="FZ395" s="138"/>
      <c r="GA395" s="138"/>
      <c r="GB395" s="138"/>
      <c r="GC395" s="138"/>
      <c r="GD395" s="138"/>
      <c r="GE395" s="138"/>
      <c r="GF395" s="138"/>
      <c r="GG395" s="138"/>
      <c r="GH395" s="138"/>
      <c r="GI395" s="138"/>
      <c r="GJ395" s="138"/>
      <c r="GK395" s="138"/>
      <c r="GL395" s="138"/>
      <c r="GM395" s="138"/>
      <c r="GN395" s="138"/>
      <c r="GO395" s="138"/>
      <c r="GP395" s="138"/>
      <c r="GQ395" s="138"/>
      <c r="GR395" s="138"/>
      <c r="GS395" s="138"/>
      <c r="GT395" s="138"/>
      <c r="GU395" s="138"/>
      <c r="GV395" s="138"/>
      <c r="GW395" s="138"/>
      <c r="GX395" s="138"/>
      <c r="GY395" s="138"/>
      <c r="GZ395" s="138"/>
      <c r="HA395" s="138"/>
      <c r="HB395" s="138"/>
      <c r="HC395" s="138"/>
      <c r="HD395" s="138"/>
      <c r="HE395" s="138"/>
      <c r="HF395" s="138"/>
      <c r="HG395" s="138"/>
      <c r="HH395" s="138"/>
      <c r="HI395" s="138"/>
      <c r="HJ395" s="138"/>
      <c r="HK395" s="138"/>
      <c r="HL395" s="138"/>
      <c r="HM395" s="138"/>
      <c r="HN395" s="138"/>
      <c r="HO395" s="138"/>
      <c r="HP395" s="138"/>
      <c r="HQ395" s="138"/>
      <c r="HR395" s="138"/>
      <c r="HS395" s="138"/>
      <c r="HT395" s="138"/>
      <c r="HU395" s="138"/>
      <c r="HV395" s="138"/>
      <c r="HW395" s="138"/>
      <c r="HX395" s="138"/>
      <c r="HY395" s="138"/>
      <c r="HZ395" s="138"/>
      <c r="IA395" s="138"/>
      <c r="IB395" s="138"/>
      <c r="IC395" s="138"/>
      <c r="ID395" s="138"/>
      <c r="IE395" s="138"/>
      <c r="IF395" s="138"/>
      <c r="IG395" s="138"/>
      <c r="IH395" s="138"/>
      <c r="II395" s="138"/>
      <c r="IJ395" s="138"/>
      <c r="IK395" s="138"/>
      <c r="IL395" s="138"/>
      <c r="IM395" s="138"/>
      <c r="IN395" s="138"/>
      <c r="IO395" s="138"/>
      <c r="IP395" s="138"/>
      <c r="IQ395" s="138"/>
      <c r="IR395" s="138"/>
      <c r="IS395" s="138"/>
      <c r="IT395" s="138"/>
      <c r="IU395" s="138"/>
      <c r="IV395" s="138"/>
      <c r="IW395" s="138"/>
      <c r="IX395" s="138"/>
      <c r="IY395" s="138"/>
      <c r="IZ395" s="138"/>
      <c r="JA395" s="138"/>
      <c r="JB395" s="138"/>
      <c r="JC395" s="138"/>
      <c r="JD395" s="138"/>
      <c r="JE395" s="138"/>
      <c r="JF395" s="138"/>
      <c r="JG395" s="138"/>
      <c r="JH395" s="138"/>
      <c r="JI395" s="138"/>
      <c r="JJ395" s="138"/>
      <c r="JK395" s="138"/>
      <c r="JL395" s="138"/>
      <c r="JM395" s="138"/>
      <c r="JN395" s="138"/>
      <c r="JO395" s="138"/>
      <c r="JP395" s="138"/>
      <c r="JQ395" s="138"/>
      <c r="JR395" s="138"/>
      <c r="JS395" s="138"/>
      <c r="JT395" s="138"/>
      <c r="JU395" s="138"/>
      <c r="JV395" s="138"/>
      <c r="JW395" s="138"/>
      <c r="JX395" s="138"/>
      <c r="JY395" s="138"/>
      <c r="JZ395" s="138"/>
      <c r="KA395" s="138"/>
      <c r="KB395" s="138"/>
      <c r="KC395" s="138"/>
      <c r="KD395" s="138"/>
      <c r="KE395" s="138"/>
      <c r="KF395" s="138"/>
      <c r="KG395" s="138"/>
      <c r="KH395" s="138"/>
      <c r="KI395" s="138"/>
      <c r="KJ395" s="138"/>
      <c r="KK395" s="138"/>
      <c r="KL395" s="138"/>
      <c r="KM395" s="138"/>
      <c r="KN395" s="138"/>
      <c r="KO395" s="138"/>
      <c r="KP395" s="138"/>
      <c r="KQ395" s="138"/>
      <c r="KR395" s="138"/>
      <c r="KS395" s="138"/>
      <c r="KT395" s="138"/>
      <c r="KU395" s="138"/>
      <c r="KV395" s="138"/>
      <c r="KW395" s="138"/>
      <c r="KX395" s="138"/>
      <c r="KY395" s="138"/>
      <c r="KZ395" s="138"/>
      <c r="LA395" s="138"/>
      <c r="LB395" s="138"/>
      <c r="LC395" s="138"/>
      <c r="LD395" s="138"/>
      <c r="LE395" s="138"/>
      <c r="LF395" s="138"/>
      <c r="LG395" s="138"/>
      <c r="LH395" s="138"/>
      <c r="LI395" s="138"/>
      <c r="LJ395" s="138"/>
      <c r="LK395" s="138"/>
      <c r="LL395" s="138"/>
      <c r="LM395" s="138"/>
      <c r="LN395" s="138"/>
      <c r="LO395" s="138"/>
      <c r="LP395" s="138"/>
      <c r="LQ395" s="138"/>
      <c r="LR395" s="138"/>
      <c r="LS395" s="138"/>
      <c r="LT395" s="138"/>
      <c r="LU395" s="138"/>
      <c r="LV395" s="138"/>
      <c r="LW395" s="138"/>
      <c r="LX395" s="138"/>
      <c r="LY395" s="138"/>
      <c r="LZ395" s="138"/>
      <c r="MA395" s="138"/>
      <c r="MB395" s="138"/>
      <c r="MC395" s="138"/>
      <c r="MD395" s="138"/>
      <c r="ME395" s="138"/>
      <c r="MF395" s="138"/>
      <c r="MG395" s="138"/>
      <c r="MH395" s="138"/>
      <c r="MI395" s="138"/>
      <c r="MJ395" s="138"/>
      <c r="MK395" s="138"/>
      <c r="ML395" s="138"/>
      <c r="MM395" s="138"/>
      <c r="MN395" s="138"/>
      <c r="MO395" s="138"/>
      <c r="MP395" s="138"/>
      <c r="MQ395" s="138"/>
      <c r="MR395" s="138"/>
      <c r="MS395" s="138"/>
      <c r="MT395" s="138"/>
      <c r="MU395" s="138"/>
      <c r="MV395" s="138"/>
      <c r="MW395" s="138"/>
      <c r="MX395" s="138"/>
      <c r="MY395" s="138"/>
      <c r="MZ395" s="138"/>
      <c r="NA395" s="138"/>
      <c r="NB395" s="138"/>
      <c r="NC395" s="138"/>
      <c r="ND395" s="138"/>
      <c r="NE395" s="138"/>
      <c r="NF395" s="138"/>
      <c r="NG395" s="138"/>
      <c r="NH395" s="138"/>
      <c r="NI395" s="138"/>
      <c r="NJ395" s="138"/>
      <c r="NK395" s="138"/>
      <c r="NL395" s="138"/>
      <c r="NM395" s="138"/>
      <c r="NN395" s="138"/>
      <c r="NO395" s="138"/>
      <c r="NP395" s="138"/>
      <c r="NQ395" s="138"/>
      <c r="NR395" s="138"/>
      <c r="NS395" s="138"/>
      <c r="NT395" s="138"/>
      <c r="NU395" s="138"/>
      <c r="NV395" s="138"/>
      <c r="NW395" s="138"/>
      <c r="NX395" s="138"/>
      <c r="NY395" s="138"/>
      <c r="NZ395" s="138"/>
      <c r="OA395" s="138"/>
      <c r="OB395" s="138"/>
      <c r="OC395" s="138"/>
      <c r="OD395" s="138"/>
      <c r="OE395" s="138"/>
      <c r="OF395" s="138"/>
      <c r="OG395" s="138"/>
      <c r="OH395" s="138"/>
      <c r="OI395" s="138"/>
      <c r="OJ395" s="138"/>
      <c r="OK395" s="138"/>
      <c r="OL395" s="138"/>
      <c r="OM395" s="138"/>
      <c r="ON395" s="138"/>
      <c r="OO395" s="138"/>
      <c r="OP395" s="138"/>
      <c r="OQ395" s="138"/>
      <c r="OR395" s="138"/>
      <c r="OS395" s="138"/>
      <c r="OT395" s="138"/>
      <c r="OU395" s="138"/>
      <c r="OV395" s="138"/>
      <c r="OW395" s="138"/>
      <c r="OX395" s="138"/>
      <c r="OY395" s="138"/>
      <c r="OZ395" s="138"/>
      <c r="PA395" s="138"/>
      <c r="PB395" s="138"/>
      <c r="PC395" s="138"/>
      <c r="PD395" s="138"/>
      <c r="PE395" s="138"/>
      <c r="PF395" s="138"/>
      <c r="PG395" s="138"/>
      <c r="PH395" s="138"/>
      <c r="PI395" s="138"/>
      <c r="PJ395" s="138"/>
      <c r="PK395" s="138"/>
      <c r="PL395" s="138"/>
      <c r="PM395" s="138"/>
      <c r="PN395" s="138"/>
      <c r="PO395" s="138"/>
      <c r="PP395" s="138"/>
      <c r="PQ395" s="138"/>
      <c r="PR395" s="138"/>
      <c r="PS395" s="138"/>
      <c r="PT395" s="138"/>
      <c r="PU395" s="138"/>
      <c r="PV395" s="138"/>
      <c r="PW395" s="138"/>
      <c r="PX395" s="138"/>
      <c r="PY395" s="138"/>
      <c r="PZ395" s="138"/>
      <c r="QA395" s="138"/>
      <c r="QB395" s="138"/>
      <c r="QC395" s="138"/>
      <c r="QD395" s="138"/>
      <c r="QE395" s="138"/>
      <c r="QF395" s="138"/>
      <c r="QG395" s="138"/>
      <c r="QH395" s="138"/>
      <c r="QI395" s="138"/>
      <c r="QJ395" s="138"/>
      <c r="QK395" s="138"/>
      <c r="QL395" s="138"/>
      <c r="QM395" s="138"/>
      <c r="QN395" s="138"/>
      <c r="QO395" s="138"/>
      <c r="QP395" s="138"/>
      <c r="QQ395" s="138"/>
      <c r="QR395" s="138"/>
      <c r="QS395" s="138"/>
      <c r="QT395" s="138"/>
      <c r="QU395" s="138"/>
      <c r="QV395" s="138"/>
      <c r="QW395" s="138"/>
      <c r="QX395" s="138"/>
      <c r="QY395" s="138"/>
      <c r="QZ395" s="138"/>
      <c r="RA395" s="138"/>
      <c r="RB395" s="138"/>
      <c r="RC395" s="138"/>
      <c r="RD395" s="138"/>
      <c r="RE395" s="138"/>
      <c r="RF395" s="138"/>
      <c r="RG395" s="138"/>
      <c r="RH395" s="138"/>
      <c r="RI395" s="138"/>
      <c r="RJ395" s="138"/>
      <c r="RK395" s="138"/>
      <c r="RL395" s="138"/>
      <c r="RM395" s="138"/>
      <c r="RN395" s="138"/>
      <c r="RO395" s="138"/>
      <c r="RP395" s="138"/>
      <c r="RQ395" s="138"/>
      <c r="RR395" s="138"/>
      <c r="RS395" s="138"/>
      <c r="RT395" s="138"/>
      <c r="RU395" s="138"/>
      <c r="RV395" s="138"/>
      <c r="RW395" s="138"/>
      <c r="RX395" s="138"/>
      <c r="RY395" s="138"/>
      <c r="RZ395" s="138"/>
      <c r="SA395" s="138"/>
      <c r="SB395" s="138"/>
      <c r="SC395" s="138"/>
      <c r="SD395" s="138"/>
      <c r="SE395" s="138"/>
      <c r="SF395" s="138"/>
      <c r="SG395" s="138"/>
      <c r="SH395" s="138"/>
      <c r="SI395" s="138"/>
      <c r="SJ395" s="138"/>
      <c r="SK395" s="138"/>
      <c r="SL395" s="138"/>
      <c r="SM395" s="138"/>
      <c r="SN395" s="138"/>
      <c r="SO395" s="138"/>
      <c r="SP395" s="138"/>
      <c r="SQ395" s="138"/>
      <c r="SR395" s="138"/>
      <c r="SS395" s="138"/>
      <c r="ST395" s="138"/>
      <c r="SU395" s="138"/>
      <c r="SV395" s="138"/>
      <c r="SW395" s="138"/>
      <c r="SX395" s="138"/>
      <c r="SY395" s="138"/>
      <c r="SZ395" s="138"/>
      <c r="TA395" s="138"/>
      <c r="TB395" s="138"/>
      <c r="TC395" s="138"/>
      <c r="TD395" s="138"/>
      <c r="TE395" s="138"/>
      <c r="TF395" s="138"/>
      <c r="TG395" s="138"/>
      <c r="TH395" s="138"/>
      <c r="TI395" s="138"/>
      <c r="TJ395" s="138"/>
      <c r="TK395" s="138"/>
      <c r="TL395" s="138"/>
      <c r="TM395" s="138"/>
      <c r="TN395" s="138"/>
      <c r="TO395" s="138"/>
      <c r="TP395" s="138"/>
      <c r="TQ395" s="138"/>
      <c r="TR395" s="138"/>
      <c r="TS395" s="138"/>
      <c r="TT395" s="138"/>
      <c r="TU395" s="138"/>
      <c r="TV395" s="138"/>
      <c r="TW395" s="138"/>
      <c r="TX395" s="138"/>
      <c r="TY395" s="138"/>
      <c r="TZ395" s="138"/>
      <c r="UA395" s="138"/>
      <c r="UB395" s="138"/>
      <c r="UC395" s="138"/>
      <c r="UD395" s="138"/>
      <c r="UE395" s="138"/>
      <c r="UF395" s="138"/>
      <c r="UG395" s="138"/>
      <c r="UH395" s="138"/>
      <c r="UI395" s="138"/>
      <c r="UJ395" s="138"/>
      <c r="UK395" s="138"/>
      <c r="UL395" s="138"/>
      <c r="UM395" s="138"/>
      <c r="UN395" s="138"/>
      <c r="UO395" s="138"/>
      <c r="UP395" s="138"/>
      <c r="UQ395" s="138"/>
      <c r="UR395" s="138"/>
      <c r="US395" s="138"/>
      <c r="UT395" s="138"/>
      <c r="UU395" s="138"/>
      <c r="UV395" s="138"/>
      <c r="UW395" s="138"/>
      <c r="UX395" s="138"/>
      <c r="UY395" s="138"/>
      <c r="UZ395" s="138"/>
      <c r="VA395" s="138"/>
      <c r="VB395" s="138"/>
      <c r="VC395" s="138"/>
      <c r="VD395" s="138"/>
      <c r="VE395" s="138"/>
      <c r="VF395" s="138"/>
      <c r="VG395" s="138"/>
      <c r="VH395" s="138"/>
      <c r="VI395" s="138"/>
      <c r="VJ395" s="138"/>
      <c r="VK395" s="138"/>
      <c r="VL395" s="138"/>
      <c r="VM395" s="138"/>
      <c r="VN395" s="138"/>
      <c r="VO395" s="138"/>
      <c r="VP395" s="138"/>
      <c r="VQ395" s="138"/>
      <c r="VR395" s="138"/>
      <c r="VS395" s="138"/>
      <c r="VT395" s="138"/>
      <c r="VU395" s="138"/>
      <c r="VV395" s="138"/>
      <c r="VW395" s="138"/>
      <c r="VX395" s="138"/>
      <c r="VY395" s="138"/>
      <c r="VZ395" s="138"/>
      <c r="WA395" s="138"/>
      <c r="WB395" s="138"/>
      <c r="WC395" s="138"/>
      <c r="WD395" s="138"/>
      <c r="WE395" s="138"/>
      <c r="WF395" s="138"/>
      <c r="WG395" s="138"/>
      <c r="WH395" s="138"/>
      <c r="WI395" s="138"/>
      <c r="WJ395" s="138"/>
      <c r="WK395" s="138"/>
      <c r="WL395" s="138"/>
      <c r="WM395" s="138"/>
      <c r="WN395" s="138"/>
      <c r="WO395" s="138"/>
      <c r="WP395" s="138"/>
      <c r="WQ395" s="138"/>
      <c r="WR395" s="138"/>
      <c r="WS395" s="138"/>
      <c r="WT395" s="138"/>
      <c r="WU395" s="138"/>
      <c r="WV395" s="138"/>
      <c r="WW395" s="138"/>
      <c r="WX395" s="138"/>
      <c r="WY395" s="138"/>
      <c r="WZ395" s="138"/>
      <c r="XA395" s="138"/>
      <c r="XB395" s="138"/>
      <c r="XC395" s="138"/>
      <c r="XD395" s="138"/>
      <c r="XE395" s="138"/>
      <c r="XF395" s="138"/>
      <c r="XG395" s="138"/>
      <c r="XH395" s="138"/>
      <c r="XI395" s="138"/>
      <c r="XJ395" s="138"/>
      <c r="XK395" s="138"/>
      <c r="XL395" s="138"/>
      <c r="XM395" s="138"/>
      <c r="XN395" s="138"/>
      <c r="XO395" s="138"/>
      <c r="XP395" s="138"/>
      <c r="XQ395" s="138"/>
      <c r="XR395" s="138"/>
      <c r="XS395" s="138"/>
      <c r="XT395" s="138"/>
      <c r="XU395" s="138"/>
      <c r="XV395" s="138"/>
      <c r="XW395" s="138"/>
      <c r="XX395" s="138"/>
      <c r="XY395" s="138"/>
      <c r="XZ395" s="138"/>
      <c r="YA395" s="138"/>
      <c r="YB395" s="138"/>
      <c r="YC395" s="138"/>
      <c r="YD395" s="138"/>
      <c r="YE395" s="138"/>
      <c r="YF395" s="138"/>
      <c r="YG395" s="138"/>
      <c r="YH395" s="138"/>
      <c r="YI395" s="138"/>
      <c r="YJ395" s="138"/>
      <c r="YK395" s="138"/>
      <c r="YL395" s="138"/>
      <c r="YM395" s="138"/>
      <c r="YN395" s="138"/>
      <c r="YO395" s="138"/>
      <c r="YP395" s="138"/>
      <c r="YQ395" s="138"/>
      <c r="YR395" s="138"/>
      <c r="YS395" s="138"/>
      <c r="YT395" s="138"/>
      <c r="YU395" s="138"/>
      <c r="YV395" s="138"/>
      <c r="YW395" s="138"/>
      <c r="YX395" s="138"/>
      <c r="YY395" s="138"/>
      <c r="YZ395" s="138"/>
      <c r="ZA395" s="138"/>
      <c r="ZB395" s="138"/>
      <c r="ZC395" s="138"/>
      <c r="ZD395" s="138"/>
      <c r="ZE395" s="138"/>
      <c r="ZF395" s="138"/>
      <c r="ZG395" s="138"/>
      <c r="ZH395" s="138"/>
      <c r="ZI395" s="138"/>
      <c r="ZJ395" s="138"/>
      <c r="ZK395" s="138"/>
      <c r="ZL395" s="138"/>
      <c r="ZM395" s="138"/>
      <c r="ZN395" s="138"/>
      <c r="ZO395" s="138"/>
      <c r="ZP395" s="138"/>
      <c r="ZQ395" s="138"/>
      <c r="ZR395" s="138"/>
      <c r="ZS395" s="138"/>
      <c r="ZT395" s="138"/>
      <c r="ZU395" s="138"/>
      <c r="ZV395" s="138"/>
      <c r="ZW395" s="138"/>
      <c r="ZX395" s="138"/>
      <c r="ZY395" s="138"/>
      <c r="ZZ395" s="138"/>
      <c r="AAA395" s="138"/>
      <c r="AAB395" s="138"/>
      <c r="AAC395" s="138"/>
      <c r="AAD395" s="138"/>
      <c r="AAE395" s="138"/>
      <c r="AAF395" s="138"/>
      <c r="AAG395" s="138"/>
      <c r="AAH395" s="138"/>
      <c r="AAI395" s="138"/>
      <c r="AAJ395" s="138"/>
      <c r="AAK395" s="138"/>
      <c r="AAL395" s="138"/>
      <c r="AAM395" s="138"/>
      <c r="AAN395" s="138"/>
      <c r="AAO395" s="138"/>
      <c r="AAP395" s="138"/>
      <c r="AAQ395" s="138"/>
      <c r="AAR395" s="138"/>
      <c r="AAS395" s="138"/>
      <c r="AAT395" s="138"/>
      <c r="AAU395" s="138"/>
      <c r="AAV395" s="138"/>
      <c r="AAW395" s="138"/>
      <c r="AAX395" s="138"/>
      <c r="AAY395" s="138"/>
      <c r="AAZ395" s="138"/>
      <c r="ABA395" s="138"/>
      <c r="ABB395" s="138"/>
      <c r="ABC395" s="138"/>
      <c r="ABD395" s="138"/>
      <c r="ABE395" s="138"/>
      <c r="ABF395" s="138"/>
      <c r="ABG395" s="138"/>
      <c r="ABH395" s="138"/>
      <c r="ABI395" s="138"/>
      <c r="ABJ395" s="138"/>
      <c r="ABK395" s="138"/>
      <c r="ABL395" s="138"/>
      <c r="ABM395" s="138"/>
      <c r="ABN395" s="138"/>
      <c r="ABO395" s="138"/>
      <c r="ABP395" s="138"/>
      <c r="ABQ395" s="138"/>
      <c r="ABR395" s="138"/>
      <c r="ABS395" s="138"/>
      <c r="ABT395" s="138"/>
      <c r="ABU395" s="138"/>
      <c r="ABV395" s="138"/>
      <c r="ABW395" s="138"/>
      <c r="ABX395" s="138"/>
      <c r="ABY395" s="138"/>
      <c r="ABZ395" s="138"/>
      <c r="ACA395" s="138"/>
      <c r="ACB395" s="138"/>
      <c r="ACC395" s="138"/>
      <c r="ACD395" s="138"/>
      <c r="ACE395" s="138"/>
      <c r="ACF395" s="138"/>
      <c r="ACG395" s="138"/>
      <c r="ACH395" s="138"/>
      <c r="ACI395" s="138"/>
      <c r="ACJ395" s="138"/>
      <c r="ACK395" s="138"/>
      <c r="ACL395" s="138"/>
      <c r="ACM395" s="138"/>
      <c r="ACN395" s="138"/>
      <c r="ACO395" s="138"/>
      <c r="ACP395" s="138"/>
      <c r="ACQ395" s="138"/>
      <c r="ACR395" s="138"/>
      <c r="ACS395" s="138"/>
      <c r="ACT395" s="138"/>
      <c r="ACU395" s="138"/>
      <c r="ACV395" s="138"/>
      <c r="ACW395" s="138"/>
      <c r="ACX395" s="138"/>
      <c r="ACY395" s="138"/>
      <c r="ACZ395" s="138"/>
      <c r="ADA395" s="138"/>
    </row>
    <row r="396" spans="1:781" customFormat="1" ht="60" x14ac:dyDescent="0.3">
      <c r="A396" s="64">
        <v>3</v>
      </c>
      <c r="B396" s="114" t="s">
        <v>1087</v>
      </c>
      <c r="C396" s="115" t="s">
        <v>273</v>
      </c>
      <c r="D396" s="116" t="s">
        <v>434</v>
      </c>
      <c r="E396" s="116" t="s">
        <v>252</v>
      </c>
      <c r="F396" s="116">
        <v>6</v>
      </c>
      <c r="G396" s="71"/>
      <c r="H396" s="116">
        <v>1</v>
      </c>
      <c r="I396" s="116" t="s">
        <v>41</v>
      </c>
      <c r="J396" s="116" t="s">
        <v>95</v>
      </c>
      <c r="K396" s="117">
        <v>1951</v>
      </c>
      <c r="L396" s="80">
        <v>18872</v>
      </c>
      <c r="M396" s="118"/>
      <c r="N396" s="119"/>
      <c r="O396" s="119"/>
      <c r="P396" s="75" t="s">
        <v>601</v>
      </c>
      <c r="Q396" s="96" t="s">
        <v>1088</v>
      </c>
      <c r="R396" s="54" t="s">
        <v>432</v>
      </c>
      <c r="S396" s="55" t="str">
        <f t="shared" si="89"/>
        <v>P</v>
      </c>
      <c r="T396" s="56"/>
      <c r="U396" s="56"/>
      <c r="V396" s="56"/>
      <c r="W396" s="56"/>
      <c r="X396" s="56"/>
      <c r="Y396" s="56"/>
      <c r="Z396" s="56"/>
      <c r="AA396" s="12"/>
      <c r="AB396" s="57">
        <f t="shared" ref="AB396:AB413" si="90">M396/1896653</f>
        <v>0</v>
      </c>
      <c r="AC396" s="57">
        <f t="shared" ref="AC396:AC413" si="91">N396/39</f>
        <v>0</v>
      </c>
      <c r="AD396" s="57">
        <f t="shared" ref="AD396:AD413" si="92">O396/14</f>
        <v>0</v>
      </c>
      <c r="AE396" s="57">
        <f t="shared" ref="AE396:AE413" si="93">SUM(AB396:AD396)</f>
        <v>0</v>
      </c>
      <c r="AF396" s="58"/>
      <c r="AG396" s="58">
        <f t="shared" ref="AG396:AG401" si="94">IF(A396=1,AE396,0)</f>
        <v>0</v>
      </c>
      <c r="AH396" s="58">
        <f t="shared" ref="AH396:AH401" si="95">IF(A396=2,AE396,0)</f>
        <v>0</v>
      </c>
      <c r="AI396" s="58">
        <f t="shared" ref="AI396:AI401" si="96">IF(A396=3,AE396,0)</f>
        <v>0</v>
      </c>
      <c r="AJ396" s="12"/>
      <c r="AK396" s="146"/>
      <c r="AL396" s="146"/>
      <c r="AM396" s="146"/>
      <c r="AN396" s="146"/>
      <c r="AO396" s="146"/>
      <c r="AP396" s="146"/>
      <c r="AQ396" s="146"/>
      <c r="AR396" s="146"/>
      <c r="AS396" s="146"/>
      <c r="AT396" s="146"/>
      <c r="AU396" s="146"/>
      <c r="AV396" s="146"/>
      <c r="AW396" s="146"/>
      <c r="AX396" s="146"/>
      <c r="AY396" s="146"/>
      <c r="AZ396" s="146"/>
      <c r="BA396" s="146"/>
      <c r="BB396" s="146"/>
      <c r="BC396" s="146"/>
      <c r="BD396" s="146"/>
      <c r="BE396" s="146"/>
      <c r="BF396" s="146"/>
      <c r="BG396" s="146"/>
      <c r="BH396" s="146"/>
      <c r="BI396" s="146"/>
      <c r="BJ396" s="146"/>
      <c r="BK396" s="146"/>
      <c r="BL396" s="146"/>
      <c r="BM396" s="146"/>
      <c r="BN396" s="146"/>
      <c r="BO396" s="146"/>
      <c r="BP396" s="146"/>
      <c r="BQ396" s="146"/>
      <c r="BR396" s="146"/>
      <c r="BS396" s="146"/>
      <c r="BT396" s="146"/>
      <c r="BU396" s="146"/>
      <c r="BV396" s="146"/>
      <c r="BW396" s="146"/>
      <c r="BX396" s="146"/>
      <c r="BY396" s="146"/>
      <c r="BZ396" s="146"/>
      <c r="CA396" s="146"/>
      <c r="CB396" s="146"/>
      <c r="CC396" s="146"/>
      <c r="CD396" s="146"/>
      <c r="CE396" s="146"/>
      <c r="CF396" s="146"/>
      <c r="CG396" s="146"/>
      <c r="CH396" s="146"/>
      <c r="CI396" s="146"/>
      <c r="CJ396" s="146"/>
      <c r="CK396" s="146"/>
      <c r="CL396" s="146"/>
      <c r="CM396" s="146"/>
      <c r="CN396" s="146"/>
      <c r="CO396" s="146"/>
      <c r="CP396" s="146"/>
      <c r="CQ396" s="146"/>
      <c r="CR396" s="146"/>
      <c r="CS396" s="146"/>
      <c r="CT396" s="146"/>
      <c r="CU396" s="146"/>
      <c r="CV396" s="146"/>
      <c r="CW396" s="146"/>
      <c r="CX396" s="146"/>
      <c r="CY396" s="146"/>
      <c r="CZ396" s="146"/>
      <c r="DA396" s="146"/>
      <c r="DB396" s="146"/>
      <c r="DC396" s="146"/>
      <c r="DD396" s="146"/>
      <c r="DE396" s="146"/>
      <c r="DF396" s="146"/>
      <c r="DG396" s="146"/>
      <c r="DH396" s="146"/>
      <c r="DI396" s="146"/>
      <c r="DJ396" s="146"/>
      <c r="DK396" s="146"/>
      <c r="DL396" s="146"/>
      <c r="DM396" s="146"/>
      <c r="DN396" s="146"/>
      <c r="DO396" s="146"/>
      <c r="DP396" s="146"/>
      <c r="DQ396" s="146"/>
      <c r="DR396" s="146"/>
      <c r="DS396" s="146"/>
      <c r="DT396" s="146"/>
      <c r="DU396" s="146"/>
      <c r="DV396" s="146"/>
      <c r="DW396" s="146"/>
      <c r="DX396" s="146"/>
      <c r="DY396" s="146"/>
      <c r="DZ396" s="146"/>
      <c r="EA396" s="146"/>
      <c r="EB396" s="146"/>
      <c r="EC396" s="146"/>
      <c r="ED396" s="138"/>
      <c r="EE396" s="138"/>
      <c r="EF396" s="138"/>
      <c r="EG396" s="138"/>
      <c r="EH396" s="138"/>
      <c r="EI396" s="138"/>
      <c r="EJ396" s="138"/>
      <c r="EK396" s="138"/>
      <c r="EL396" s="138"/>
      <c r="EM396" s="138"/>
      <c r="EN396" s="138"/>
      <c r="EO396" s="138"/>
      <c r="EP396" s="138"/>
      <c r="EQ396" s="138"/>
      <c r="ER396" s="138"/>
      <c r="ES396" s="138"/>
      <c r="ET396" s="138"/>
      <c r="EU396" s="138"/>
      <c r="EV396" s="138"/>
      <c r="EW396" s="138"/>
      <c r="EX396" s="138"/>
      <c r="EY396" s="138"/>
      <c r="EZ396" s="138"/>
      <c r="FA396" s="138"/>
      <c r="FB396" s="138"/>
      <c r="FC396" s="138"/>
      <c r="FD396" s="138"/>
      <c r="FE396" s="138"/>
      <c r="FF396" s="138"/>
      <c r="FG396" s="138"/>
      <c r="FH396" s="138"/>
      <c r="FI396" s="138"/>
      <c r="FJ396" s="138"/>
      <c r="FK396" s="138"/>
      <c r="FL396" s="138"/>
      <c r="FM396" s="138"/>
      <c r="FN396" s="138"/>
      <c r="FO396" s="138"/>
      <c r="FP396" s="138"/>
      <c r="FQ396" s="138"/>
      <c r="FR396" s="138"/>
      <c r="FS396" s="138"/>
      <c r="FT396" s="138"/>
      <c r="FU396" s="138"/>
      <c r="FV396" s="138"/>
      <c r="FW396" s="138"/>
      <c r="FX396" s="138"/>
      <c r="FY396" s="138"/>
      <c r="FZ396" s="138"/>
      <c r="GA396" s="138"/>
      <c r="GB396" s="138"/>
      <c r="GC396" s="138"/>
      <c r="GD396" s="138"/>
      <c r="GE396" s="138"/>
      <c r="GF396" s="138"/>
      <c r="GG396" s="138"/>
      <c r="GH396" s="138"/>
      <c r="GI396" s="138"/>
      <c r="GJ396" s="138"/>
      <c r="GK396" s="138"/>
      <c r="GL396" s="138"/>
      <c r="GM396" s="138"/>
      <c r="GN396" s="138"/>
      <c r="GO396" s="138"/>
      <c r="GP396" s="138"/>
      <c r="GQ396" s="138"/>
      <c r="GR396" s="138"/>
      <c r="GS396" s="138"/>
      <c r="GT396" s="138"/>
      <c r="GU396" s="138"/>
      <c r="GV396" s="138"/>
      <c r="GW396" s="138"/>
      <c r="GX396" s="138"/>
      <c r="GY396" s="138"/>
      <c r="GZ396" s="138"/>
      <c r="HA396" s="138"/>
      <c r="HB396" s="138"/>
      <c r="HC396" s="138"/>
      <c r="HD396" s="138"/>
      <c r="HE396" s="138"/>
      <c r="HF396" s="138"/>
      <c r="HG396" s="138"/>
      <c r="HH396" s="138"/>
      <c r="HI396" s="138"/>
      <c r="HJ396" s="138"/>
      <c r="HK396" s="138"/>
      <c r="HL396" s="138"/>
      <c r="HM396" s="138"/>
      <c r="HN396" s="138"/>
      <c r="HO396" s="138"/>
      <c r="HP396" s="138"/>
      <c r="HQ396" s="138"/>
      <c r="HR396" s="138"/>
      <c r="HS396" s="138"/>
      <c r="HT396" s="138"/>
      <c r="HU396" s="138"/>
      <c r="HV396" s="138"/>
      <c r="HW396" s="138"/>
      <c r="HX396" s="138"/>
      <c r="HY396" s="138"/>
      <c r="HZ396" s="138"/>
      <c r="IA396" s="138"/>
      <c r="IB396" s="138"/>
      <c r="IC396" s="138"/>
      <c r="ID396" s="138"/>
      <c r="IE396" s="138"/>
      <c r="IF396" s="138"/>
      <c r="IG396" s="138"/>
      <c r="IH396" s="138"/>
      <c r="II396" s="138"/>
      <c r="IJ396" s="138"/>
      <c r="IK396" s="138"/>
      <c r="IL396" s="138"/>
      <c r="IM396" s="138"/>
      <c r="IN396" s="138"/>
      <c r="IO396" s="138"/>
      <c r="IP396" s="138"/>
      <c r="IQ396" s="138"/>
      <c r="IR396" s="138"/>
      <c r="IS396" s="138"/>
      <c r="IT396" s="138"/>
      <c r="IU396" s="138"/>
      <c r="IV396" s="138"/>
      <c r="IW396" s="138"/>
      <c r="IX396" s="138"/>
      <c r="IY396" s="138"/>
      <c r="IZ396" s="138"/>
      <c r="JA396" s="138"/>
      <c r="JB396" s="138"/>
      <c r="JC396" s="138"/>
      <c r="JD396" s="138"/>
      <c r="JE396" s="138"/>
      <c r="JF396" s="138"/>
      <c r="JG396" s="138"/>
      <c r="JH396" s="138"/>
      <c r="JI396" s="138"/>
      <c r="JJ396" s="138"/>
      <c r="JK396" s="138"/>
      <c r="JL396" s="138"/>
      <c r="JM396" s="138"/>
      <c r="JN396" s="138"/>
      <c r="JO396" s="138"/>
      <c r="JP396" s="138"/>
      <c r="JQ396" s="138"/>
      <c r="JR396" s="138"/>
      <c r="JS396" s="138"/>
      <c r="JT396" s="138"/>
      <c r="JU396" s="138"/>
      <c r="JV396" s="138"/>
      <c r="JW396" s="138"/>
      <c r="JX396" s="138"/>
      <c r="JY396" s="138"/>
      <c r="JZ396" s="138"/>
      <c r="KA396" s="138"/>
      <c r="KB396" s="138"/>
      <c r="KC396" s="138"/>
      <c r="KD396" s="138"/>
      <c r="KE396" s="138"/>
      <c r="KF396" s="138"/>
      <c r="KG396" s="138"/>
      <c r="KH396" s="138"/>
      <c r="KI396" s="138"/>
      <c r="KJ396" s="138"/>
      <c r="KK396" s="138"/>
      <c r="KL396" s="138"/>
      <c r="KM396" s="138"/>
      <c r="KN396" s="138"/>
      <c r="KO396" s="138"/>
      <c r="KP396" s="138"/>
      <c r="KQ396" s="138"/>
      <c r="KR396" s="138"/>
      <c r="KS396" s="138"/>
      <c r="KT396" s="138"/>
      <c r="KU396" s="138"/>
      <c r="KV396" s="138"/>
      <c r="KW396" s="138"/>
      <c r="KX396" s="138"/>
      <c r="KY396" s="138"/>
      <c r="KZ396" s="138"/>
      <c r="LA396" s="138"/>
      <c r="LB396" s="138"/>
      <c r="LC396" s="138"/>
      <c r="LD396" s="138"/>
      <c r="LE396" s="138"/>
      <c r="LF396" s="138"/>
      <c r="LG396" s="138"/>
      <c r="LH396" s="138"/>
      <c r="LI396" s="138"/>
      <c r="LJ396" s="138"/>
      <c r="LK396" s="138"/>
      <c r="LL396" s="138"/>
      <c r="LM396" s="138"/>
      <c r="LN396" s="138"/>
      <c r="LO396" s="138"/>
      <c r="LP396" s="138"/>
      <c r="LQ396" s="138"/>
      <c r="LR396" s="138"/>
      <c r="LS396" s="138"/>
      <c r="LT396" s="138"/>
      <c r="LU396" s="138"/>
      <c r="LV396" s="138"/>
      <c r="LW396" s="138"/>
      <c r="LX396" s="138"/>
      <c r="LY396" s="138"/>
      <c r="LZ396" s="138"/>
      <c r="MA396" s="138"/>
      <c r="MB396" s="138"/>
      <c r="MC396" s="138"/>
      <c r="MD396" s="138"/>
      <c r="ME396" s="138"/>
      <c r="MF396" s="138"/>
      <c r="MG396" s="138"/>
      <c r="MH396" s="138"/>
      <c r="MI396" s="138"/>
      <c r="MJ396" s="138"/>
      <c r="MK396" s="138"/>
      <c r="ML396" s="138"/>
      <c r="MM396" s="138"/>
      <c r="MN396" s="138"/>
      <c r="MO396" s="138"/>
      <c r="MP396" s="138"/>
      <c r="MQ396" s="138"/>
      <c r="MR396" s="138"/>
      <c r="MS396" s="138"/>
      <c r="MT396" s="138"/>
      <c r="MU396" s="138"/>
      <c r="MV396" s="138"/>
      <c r="MW396" s="138"/>
      <c r="MX396" s="138"/>
      <c r="MY396" s="138"/>
      <c r="MZ396" s="138"/>
      <c r="NA396" s="138"/>
      <c r="NB396" s="138"/>
      <c r="NC396" s="138"/>
      <c r="ND396" s="138"/>
      <c r="NE396" s="138"/>
      <c r="NF396" s="138"/>
      <c r="NG396" s="138"/>
      <c r="NH396" s="138"/>
      <c r="NI396" s="138"/>
      <c r="NJ396" s="138"/>
      <c r="NK396" s="138"/>
      <c r="NL396" s="138"/>
      <c r="NM396" s="138"/>
      <c r="NN396" s="138"/>
      <c r="NO396" s="138"/>
      <c r="NP396" s="138"/>
      <c r="NQ396" s="138"/>
      <c r="NR396" s="138"/>
      <c r="NS396" s="138"/>
      <c r="NT396" s="138"/>
      <c r="NU396" s="138"/>
      <c r="NV396" s="138"/>
      <c r="NW396" s="138"/>
      <c r="NX396" s="138"/>
      <c r="NY396" s="138"/>
      <c r="NZ396" s="138"/>
      <c r="OA396" s="138"/>
      <c r="OB396" s="138"/>
      <c r="OC396" s="138"/>
      <c r="OD396" s="138"/>
      <c r="OE396" s="138"/>
      <c r="OF396" s="138"/>
      <c r="OG396" s="138"/>
      <c r="OH396" s="138"/>
      <c r="OI396" s="138"/>
      <c r="OJ396" s="138"/>
      <c r="OK396" s="138"/>
      <c r="OL396" s="138"/>
      <c r="OM396" s="138"/>
      <c r="ON396" s="138"/>
      <c r="OO396" s="138"/>
      <c r="OP396" s="138"/>
      <c r="OQ396" s="138"/>
      <c r="OR396" s="138"/>
      <c r="OS396" s="138"/>
      <c r="OT396" s="138"/>
      <c r="OU396" s="138"/>
      <c r="OV396" s="138"/>
      <c r="OW396" s="138"/>
      <c r="OX396" s="138"/>
      <c r="OY396" s="138"/>
      <c r="OZ396" s="138"/>
      <c r="PA396" s="138"/>
      <c r="PB396" s="138"/>
      <c r="PC396" s="138"/>
      <c r="PD396" s="138"/>
      <c r="PE396" s="138"/>
      <c r="PF396" s="138"/>
      <c r="PG396" s="138"/>
      <c r="PH396" s="138"/>
      <c r="PI396" s="138"/>
      <c r="PJ396" s="138"/>
      <c r="PK396" s="138"/>
      <c r="PL396" s="138"/>
      <c r="PM396" s="138"/>
      <c r="PN396" s="138"/>
      <c r="PO396" s="138"/>
      <c r="PP396" s="138"/>
      <c r="PQ396" s="138"/>
      <c r="PR396" s="138"/>
      <c r="PS396" s="138"/>
      <c r="PT396" s="138"/>
      <c r="PU396" s="138"/>
      <c r="PV396" s="138"/>
      <c r="PW396" s="138"/>
      <c r="PX396" s="138"/>
      <c r="PY396" s="138"/>
      <c r="PZ396" s="138"/>
      <c r="QA396" s="138"/>
      <c r="QB396" s="138"/>
      <c r="QC396" s="138"/>
      <c r="QD396" s="138"/>
      <c r="QE396" s="138"/>
      <c r="QF396" s="138"/>
      <c r="QG396" s="138"/>
      <c r="QH396" s="138"/>
      <c r="QI396" s="138"/>
      <c r="QJ396" s="138"/>
      <c r="QK396" s="138"/>
      <c r="QL396" s="138"/>
      <c r="QM396" s="138"/>
      <c r="QN396" s="138"/>
      <c r="QO396" s="138"/>
      <c r="QP396" s="138"/>
      <c r="QQ396" s="138"/>
      <c r="QR396" s="138"/>
      <c r="QS396" s="138"/>
      <c r="QT396" s="138"/>
      <c r="QU396" s="138"/>
      <c r="QV396" s="138"/>
      <c r="QW396" s="138"/>
      <c r="QX396" s="138"/>
      <c r="QY396" s="138"/>
      <c r="QZ396" s="138"/>
      <c r="RA396" s="138"/>
      <c r="RB396" s="138"/>
      <c r="RC396" s="138"/>
      <c r="RD396" s="138"/>
      <c r="RE396" s="138"/>
      <c r="RF396" s="138"/>
      <c r="RG396" s="138"/>
      <c r="RH396" s="138"/>
      <c r="RI396" s="138"/>
      <c r="RJ396" s="138"/>
      <c r="RK396" s="138"/>
      <c r="RL396" s="138"/>
      <c r="RM396" s="138"/>
      <c r="RN396" s="138"/>
      <c r="RO396" s="138"/>
      <c r="RP396" s="138"/>
      <c r="RQ396" s="138"/>
      <c r="RR396" s="138"/>
      <c r="RS396" s="138"/>
      <c r="RT396" s="138"/>
      <c r="RU396" s="138"/>
      <c r="RV396" s="138"/>
      <c r="RW396" s="138"/>
      <c r="RX396" s="138"/>
      <c r="RY396" s="138"/>
      <c r="RZ396" s="138"/>
      <c r="SA396" s="138"/>
      <c r="SB396" s="138"/>
      <c r="SC396" s="138"/>
      <c r="SD396" s="138"/>
      <c r="SE396" s="138"/>
      <c r="SF396" s="138"/>
      <c r="SG396" s="138"/>
      <c r="SH396" s="138"/>
      <c r="SI396" s="138"/>
      <c r="SJ396" s="138"/>
      <c r="SK396" s="138"/>
      <c r="SL396" s="138"/>
      <c r="SM396" s="138"/>
      <c r="SN396" s="138"/>
      <c r="SO396" s="138"/>
      <c r="SP396" s="138"/>
      <c r="SQ396" s="138"/>
      <c r="SR396" s="138"/>
      <c r="SS396" s="138"/>
      <c r="ST396" s="138"/>
      <c r="SU396" s="138"/>
      <c r="SV396" s="138"/>
      <c r="SW396" s="138"/>
      <c r="SX396" s="138"/>
      <c r="SY396" s="138"/>
      <c r="SZ396" s="138"/>
      <c r="TA396" s="138"/>
      <c r="TB396" s="138"/>
      <c r="TC396" s="138"/>
      <c r="TD396" s="138"/>
      <c r="TE396" s="138"/>
      <c r="TF396" s="138"/>
      <c r="TG396" s="138"/>
      <c r="TH396" s="138"/>
      <c r="TI396" s="138"/>
      <c r="TJ396" s="138"/>
      <c r="TK396" s="138"/>
      <c r="TL396" s="138"/>
      <c r="TM396" s="138"/>
      <c r="TN396" s="138"/>
      <c r="TO396" s="138"/>
      <c r="TP396" s="138"/>
      <c r="TQ396" s="138"/>
      <c r="TR396" s="138"/>
      <c r="TS396" s="138"/>
      <c r="TT396" s="138"/>
      <c r="TU396" s="138"/>
      <c r="TV396" s="138"/>
      <c r="TW396" s="138"/>
      <c r="TX396" s="138"/>
      <c r="TY396" s="138"/>
      <c r="TZ396" s="138"/>
      <c r="UA396" s="138"/>
      <c r="UB396" s="138"/>
      <c r="UC396" s="138"/>
      <c r="UD396" s="138"/>
      <c r="UE396" s="138"/>
      <c r="UF396" s="138"/>
      <c r="UG396" s="138"/>
      <c r="UH396" s="138"/>
      <c r="UI396" s="138"/>
      <c r="UJ396" s="138"/>
      <c r="UK396" s="138"/>
      <c r="UL396" s="138"/>
      <c r="UM396" s="138"/>
      <c r="UN396" s="138"/>
      <c r="UO396" s="138"/>
      <c r="UP396" s="138"/>
      <c r="UQ396" s="138"/>
      <c r="UR396" s="138"/>
      <c r="US396" s="138"/>
      <c r="UT396" s="138"/>
      <c r="UU396" s="138"/>
      <c r="UV396" s="138"/>
      <c r="UW396" s="138"/>
      <c r="UX396" s="138"/>
      <c r="UY396" s="138"/>
      <c r="UZ396" s="138"/>
      <c r="VA396" s="138"/>
      <c r="VB396" s="138"/>
      <c r="VC396" s="138"/>
      <c r="VD396" s="138"/>
      <c r="VE396" s="138"/>
      <c r="VF396" s="138"/>
      <c r="VG396" s="138"/>
      <c r="VH396" s="138"/>
      <c r="VI396" s="138"/>
      <c r="VJ396" s="138"/>
      <c r="VK396" s="138"/>
      <c r="VL396" s="138"/>
      <c r="VM396" s="138"/>
      <c r="VN396" s="138"/>
      <c r="VO396" s="138"/>
      <c r="VP396" s="138"/>
      <c r="VQ396" s="138"/>
      <c r="VR396" s="138"/>
      <c r="VS396" s="138"/>
      <c r="VT396" s="138"/>
      <c r="VU396" s="138"/>
      <c r="VV396" s="138"/>
      <c r="VW396" s="138"/>
      <c r="VX396" s="138"/>
      <c r="VY396" s="138"/>
      <c r="VZ396" s="138"/>
      <c r="WA396" s="138"/>
      <c r="WB396" s="138"/>
      <c r="WC396" s="138"/>
      <c r="WD396" s="138"/>
      <c r="WE396" s="138"/>
      <c r="WF396" s="138"/>
      <c r="WG396" s="138"/>
      <c r="WH396" s="138"/>
      <c r="WI396" s="138"/>
      <c r="WJ396" s="138"/>
      <c r="WK396" s="138"/>
      <c r="WL396" s="138"/>
      <c r="WM396" s="138"/>
      <c r="WN396" s="138"/>
      <c r="WO396" s="138"/>
      <c r="WP396" s="138"/>
      <c r="WQ396" s="138"/>
      <c r="WR396" s="138"/>
      <c r="WS396" s="138"/>
      <c r="WT396" s="138"/>
      <c r="WU396" s="138"/>
      <c r="WV396" s="138"/>
      <c r="WW396" s="138"/>
      <c r="WX396" s="138"/>
      <c r="WY396" s="138"/>
      <c r="WZ396" s="138"/>
      <c r="XA396" s="138"/>
      <c r="XB396" s="138"/>
      <c r="XC396" s="138"/>
      <c r="XD396" s="138"/>
      <c r="XE396" s="138"/>
      <c r="XF396" s="138"/>
      <c r="XG396" s="138"/>
      <c r="XH396" s="138"/>
      <c r="XI396" s="138"/>
      <c r="XJ396" s="138"/>
      <c r="XK396" s="138"/>
      <c r="XL396" s="138"/>
      <c r="XM396" s="138"/>
      <c r="XN396" s="138"/>
      <c r="XO396" s="138"/>
      <c r="XP396" s="138"/>
      <c r="XQ396" s="138"/>
      <c r="XR396" s="138"/>
      <c r="XS396" s="138"/>
      <c r="XT396" s="138"/>
      <c r="XU396" s="138"/>
      <c r="XV396" s="138"/>
      <c r="XW396" s="138"/>
      <c r="XX396" s="138"/>
      <c r="XY396" s="138"/>
      <c r="XZ396" s="138"/>
      <c r="YA396" s="138"/>
      <c r="YB396" s="138"/>
      <c r="YC396" s="138"/>
      <c r="YD396" s="138"/>
      <c r="YE396" s="138"/>
      <c r="YF396" s="138"/>
      <c r="YG396" s="138"/>
      <c r="YH396" s="138"/>
      <c r="YI396" s="138"/>
      <c r="YJ396" s="138"/>
      <c r="YK396" s="138"/>
      <c r="YL396" s="138"/>
      <c r="YM396" s="138"/>
      <c r="YN396" s="138"/>
      <c r="YO396" s="138"/>
      <c r="YP396" s="138"/>
      <c r="YQ396" s="138"/>
      <c r="YR396" s="138"/>
      <c r="YS396" s="138"/>
      <c r="YT396" s="138"/>
      <c r="YU396" s="138"/>
      <c r="YV396" s="138"/>
      <c r="YW396" s="138"/>
      <c r="YX396" s="138"/>
      <c r="YY396" s="138"/>
      <c r="YZ396" s="138"/>
      <c r="ZA396" s="138"/>
      <c r="ZB396" s="138"/>
      <c r="ZC396" s="138"/>
      <c r="ZD396" s="138"/>
      <c r="ZE396" s="138"/>
      <c r="ZF396" s="138"/>
      <c r="ZG396" s="138"/>
      <c r="ZH396" s="138"/>
      <c r="ZI396" s="138"/>
      <c r="ZJ396" s="138"/>
      <c r="ZK396" s="138"/>
      <c r="ZL396" s="138"/>
      <c r="ZM396" s="138"/>
      <c r="ZN396" s="138"/>
      <c r="ZO396" s="138"/>
      <c r="ZP396" s="138"/>
      <c r="ZQ396" s="138"/>
      <c r="ZR396" s="138"/>
      <c r="ZS396" s="138"/>
      <c r="ZT396" s="138"/>
      <c r="ZU396" s="138"/>
      <c r="ZV396" s="138"/>
      <c r="ZW396" s="138"/>
      <c r="ZX396" s="138"/>
      <c r="ZY396" s="138"/>
      <c r="ZZ396" s="138"/>
      <c r="AAA396" s="138"/>
      <c r="AAB396" s="138"/>
      <c r="AAC396" s="138"/>
      <c r="AAD396" s="138"/>
      <c r="AAE396" s="138"/>
      <c r="AAF396" s="138"/>
      <c r="AAG396" s="138"/>
      <c r="AAH396" s="138"/>
      <c r="AAI396" s="138"/>
      <c r="AAJ396" s="138"/>
      <c r="AAK396" s="138"/>
      <c r="AAL396" s="138"/>
      <c r="AAM396" s="138"/>
      <c r="AAN396" s="138"/>
      <c r="AAO396" s="138"/>
      <c r="AAP396" s="138"/>
      <c r="AAQ396" s="138"/>
      <c r="AAR396" s="138"/>
      <c r="AAS396" s="138"/>
      <c r="AAT396" s="138"/>
      <c r="AAU396" s="138"/>
      <c r="AAV396" s="138"/>
      <c r="AAW396" s="138"/>
      <c r="AAX396" s="138"/>
      <c r="AAY396" s="138"/>
      <c r="AAZ396" s="138"/>
      <c r="ABA396" s="138"/>
      <c r="ABB396" s="138"/>
      <c r="ABC396" s="138"/>
      <c r="ABD396" s="138"/>
      <c r="ABE396" s="138"/>
      <c r="ABF396" s="138"/>
      <c r="ABG396" s="138"/>
      <c r="ABH396" s="138"/>
      <c r="ABI396" s="138"/>
      <c r="ABJ396" s="138"/>
      <c r="ABK396" s="138"/>
      <c r="ABL396" s="138"/>
      <c r="ABM396" s="138"/>
      <c r="ABN396" s="138"/>
      <c r="ABO396" s="138"/>
      <c r="ABP396" s="138"/>
      <c r="ABQ396" s="138"/>
      <c r="ABR396" s="138"/>
      <c r="ABS396" s="138"/>
      <c r="ABT396" s="138"/>
      <c r="ABU396" s="138"/>
      <c r="ABV396" s="138"/>
      <c r="ABW396" s="138"/>
      <c r="ABX396" s="138"/>
      <c r="ABY396" s="138"/>
      <c r="ABZ396" s="138"/>
      <c r="ACA396" s="138"/>
      <c r="ACB396" s="138"/>
      <c r="ACC396" s="138"/>
      <c r="ACD396" s="138"/>
      <c r="ACE396" s="138"/>
      <c r="ACF396" s="138"/>
      <c r="ACG396" s="138"/>
      <c r="ACH396" s="138"/>
      <c r="ACI396" s="138"/>
      <c r="ACJ396" s="138"/>
      <c r="ACK396" s="138"/>
      <c r="ACL396" s="138"/>
      <c r="ACM396" s="138"/>
      <c r="ACN396" s="138"/>
      <c r="ACO396" s="138"/>
      <c r="ACP396" s="138"/>
      <c r="ACQ396" s="138"/>
      <c r="ACR396" s="138"/>
      <c r="ACS396" s="138"/>
      <c r="ACT396" s="138"/>
      <c r="ACU396" s="138"/>
      <c r="ACV396" s="138"/>
      <c r="ACW396" s="138"/>
      <c r="ACX396" s="138"/>
      <c r="ACY396" s="138"/>
      <c r="ACZ396" s="138"/>
      <c r="ADA396" s="138"/>
    </row>
    <row r="397" spans="1:781" s="99" customFormat="1" ht="66.599999999999994" customHeight="1" x14ac:dyDescent="0.3">
      <c r="A397" s="64">
        <v>3</v>
      </c>
      <c r="B397" s="114" t="s">
        <v>1089</v>
      </c>
      <c r="C397" s="115" t="s">
        <v>273</v>
      </c>
      <c r="D397" s="116" t="s">
        <v>434</v>
      </c>
      <c r="E397" s="116" t="s">
        <v>252</v>
      </c>
      <c r="F397" s="116">
        <v>30</v>
      </c>
      <c r="G397" s="71"/>
      <c r="H397" s="116">
        <v>1</v>
      </c>
      <c r="I397" s="116" t="s">
        <v>41</v>
      </c>
      <c r="J397" s="116" t="s">
        <v>95</v>
      </c>
      <c r="K397" s="117">
        <v>1951</v>
      </c>
      <c r="L397" s="80">
        <v>18810</v>
      </c>
      <c r="M397" s="118"/>
      <c r="N397" s="119"/>
      <c r="O397" s="119"/>
      <c r="P397" s="75" t="s">
        <v>601</v>
      </c>
      <c r="Q397" s="96" t="s">
        <v>1090</v>
      </c>
      <c r="R397" s="54" t="s">
        <v>432</v>
      </c>
      <c r="S397" s="55" t="str">
        <f t="shared" si="89"/>
        <v>P</v>
      </c>
      <c r="T397" s="56"/>
      <c r="U397" s="56"/>
      <c r="V397" s="56"/>
      <c r="W397" s="56"/>
      <c r="X397" s="56"/>
      <c r="Y397" s="56"/>
      <c r="Z397" s="56"/>
      <c r="AA397" s="12"/>
      <c r="AB397" s="57">
        <f t="shared" si="90"/>
        <v>0</v>
      </c>
      <c r="AC397" s="57">
        <f t="shared" si="91"/>
        <v>0</v>
      </c>
      <c r="AD397" s="57">
        <f t="shared" si="92"/>
        <v>0</v>
      </c>
      <c r="AE397" s="57">
        <f t="shared" si="93"/>
        <v>0</v>
      </c>
      <c r="AF397" s="58"/>
      <c r="AG397" s="58">
        <f t="shared" si="94"/>
        <v>0</v>
      </c>
      <c r="AH397" s="58">
        <f t="shared" si="95"/>
        <v>0</v>
      </c>
      <c r="AI397" s="58">
        <f t="shared" si="96"/>
        <v>0</v>
      </c>
      <c r="AK397" s="146"/>
      <c r="AL397" s="146"/>
      <c r="AM397" s="146"/>
      <c r="AN397" s="146"/>
      <c r="AO397" s="146"/>
      <c r="AP397" s="146"/>
      <c r="AQ397" s="146"/>
      <c r="AR397" s="146"/>
      <c r="AS397" s="146"/>
      <c r="AT397" s="146"/>
      <c r="AU397" s="146"/>
      <c r="AV397" s="146"/>
      <c r="AW397" s="146"/>
      <c r="AX397" s="146"/>
      <c r="AY397" s="146"/>
      <c r="AZ397" s="146"/>
      <c r="BA397" s="146"/>
      <c r="BB397" s="146"/>
      <c r="BC397" s="146"/>
      <c r="BD397" s="146"/>
      <c r="BE397" s="146"/>
      <c r="BF397" s="146"/>
      <c r="BG397" s="146"/>
      <c r="BH397" s="146"/>
      <c r="BI397" s="146"/>
      <c r="BJ397" s="146"/>
      <c r="BK397" s="146"/>
      <c r="BL397" s="146"/>
      <c r="BM397" s="146"/>
      <c r="BN397" s="146"/>
      <c r="BO397" s="146"/>
      <c r="BP397" s="146"/>
      <c r="BQ397" s="146"/>
      <c r="BR397" s="146"/>
      <c r="BS397" s="146"/>
      <c r="BT397" s="146"/>
      <c r="BU397" s="146"/>
      <c r="BV397" s="146"/>
      <c r="BW397" s="146"/>
      <c r="BX397" s="146"/>
      <c r="BY397" s="146"/>
      <c r="BZ397" s="146"/>
      <c r="CA397" s="146"/>
      <c r="CB397" s="146"/>
      <c r="CC397" s="146"/>
      <c r="CD397" s="146"/>
      <c r="CE397" s="146"/>
      <c r="CF397" s="146"/>
      <c r="CG397" s="146"/>
      <c r="CH397" s="146"/>
      <c r="CI397" s="146"/>
      <c r="CJ397" s="146"/>
      <c r="CK397" s="146"/>
      <c r="CL397" s="146"/>
      <c r="CM397" s="146"/>
      <c r="CN397" s="146"/>
      <c r="CO397" s="146"/>
      <c r="CP397" s="146"/>
      <c r="CQ397" s="146"/>
      <c r="CR397" s="146"/>
      <c r="CS397" s="146"/>
      <c r="CT397" s="146"/>
      <c r="CU397" s="146"/>
      <c r="CV397" s="146"/>
      <c r="CW397" s="146"/>
      <c r="CX397" s="146"/>
      <c r="CY397" s="146"/>
      <c r="CZ397" s="146"/>
      <c r="DA397" s="146"/>
      <c r="DB397" s="146"/>
      <c r="DC397" s="146"/>
      <c r="DD397" s="146"/>
      <c r="DE397" s="146"/>
      <c r="DF397" s="146"/>
      <c r="DG397" s="146"/>
      <c r="DH397" s="146"/>
      <c r="DI397" s="146"/>
      <c r="DJ397" s="146"/>
      <c r="DK397" s="146"/>
      <c r="DL397" s="146"/>
      <c r="DM397" s="146"/>
      <c r="DN397" s="146"/>
      <c r="DO397" s="146"/>
      <c r="DP397" s="146"/>
      <c r="DQ397" s="146"/>
      <c r="DR397" s="146"/>
      <c r="DS397" s="146"/>
      <c r="DT397" s="146"/>
      <c r="DU397" s="146"/>
      <c r="DV397" s="146"/>
      <c r="DW397" s="146"/>
      <c r="DX397" s="146"/>
      <c r="DY397" s="146"/>
      <c r="DZ397" s="146"/>
      <c r="EA397" s="146"/>
      <c r="EB397" s="146"/>
      <c r="EC397" s="146"/>
      <c r="ED397" s="148"/>
      <c r="EE397" s="148"/>
      <c r="EF397" s="148"/>
      <c r="EG397" s="148"/>
      <c r="EH397" s="148"/>
      <c r="EI397" s="148"/>
      <c r="EJ397" s="148"/>
      <c r="EK397" s="148"/>
      <c r="EL397" s="148"/>
      <c r="EM397" s="148"/>
      <c r="EN397" s="148"/>
      <c r="EO397" s="148"/>
      <c r="EP397" s="148"/>
      <c r="EQ397" s="148"/>
      <c r="ER397" s="148"/>
      <c r="ES397" s="148"/>
      <c r="ET397" s="148"/>
      <c r="EU397" s="148"/>
      <c r="EV397" s="148"/>
      <c r="EW397" s="148"/>
      <c r="EX397" s="148"/>
      <c r="EY397" s="148"/>
      <c r="EZ397" s="148"/>
      <c r="FA397" s="148"/>
      <c r="FB397" s="148"/>
      <c r="FC397" s="148"/>
      <c r="FD397" s="148"/>
      <c r="FE397" s="148"/>
      <c r="FF397" s="148"/>
      <c r="FG397" s="148"/>
      <c r="FH397" s="148"/>
      <c r="FI397" s="148"/>
      <c r="FJ397" s="148"/>
      <c r="FK397" s="148"/>
      <c r="FL397" s="148"/>
      <c r="FM397" s="148"/>
      <c r="FN397" s="148"/>
      <c r="FO397" s="148"/>
      <c r="FP397" s="148"/>
      <c r="FQ397" s="148"/>
      <c r="FR397" s="148"/>
      <c r="FS397" s="148"/>
      <c r="FT397" s="148"/>
      <c r="FU397" s="148"/>
      <c r="FV397" s="148"/>
      <c r="FW397" s="148"/>
      <c r="FX397" s="148"/>
      <c r="FY397" s="148"/>
      <c r="FZ397" s="148"/>
      <c r="GA397" s="148"/>
      <c r="GB397" s="148"/>
      <c r="GC397" s="148"/>
      <c r="GD397" s="148"/>
      <c r="GE397" s="148"/>
      <c r="GF397" s="148"/>
      <c r="GG397" s="148"/>
      <c r="GH397" s="148"/>
      <c r="GI397" s="148"/>
      <c r="GJ397" s="148"/>
      <c r="GK397" s="148"/>
      <c r="GL397" s="148"/>
      <c r="GM397" s="148"/>
      <c r="GN397" s="148"/>
      <c r="GO397" s="148"/>
      <c r="GP397" s="148"/>
      <c r="GQ397" s="148"/>
      <c r="GR397" s="148"/>
      <c r="GS397" s="148"/>
      <c r="GT397" s="148"/>
      <c r="GU397" s="148"/>
      <c r="GV397" s="148"/>
      <c r="GW397" s="148"/>
      <c r="GX397" s="148"/>
      <c r="GY397" s="148"/>
      <c r="GZ397" s="148"/>
      <c r="HA397" s="148"/>
      <c r="HB397" s="148"/>
      <c r="HC397" s="148"/>
      <c r="HD397" s="148"/>
      <c r="HE397" s="148"/>
      <c r="HF397" s="148"/>
      <c r="HG397" s="148"/>
      <c r="HH397" s="148"/>
      <c r="HI397" s="148"/>
      <c r="HJ397" s="148"/>
      <c r="HK397" s="148"/>
      <c r="HL397" s="148"/>
      <c r="HM397" s="148"/>
      <c r="HN397" s="148"/>
      <c r="HO397" s="148"/>
      <c r="HP397" s="148"/>
      <c r="HQ397" s="148"/>
      <c r="HR397" s="148"/>
      <c r="HS397" s="148"/>
      <c r="HT397" s="148"/>
      <c r="HU397" s="148"/>
      <c r="HV397" s="148"/>
      <c r="HW397" s="148"/>
      <c r="HX397" s="148"/>
      <c r="HY397" s="148"/>
      <c r="HZ397" s="148"/>
      <c r="IA397" s="148"/>
      <c r="IB397" s="148"/>
      <c r="IC397" s="148"/>
      <c r="ID397" s="148"/>
      <c r="IE397" s="148"/>
      <c r="IF397" s="148"/>
      <c r="IG397" s="148"/>
      <c r="IH397" s="148"/>
      <c r="II397" s="148"/>
      <c r="IJ397" s="148"/>
      <c r="IK397" s="148"/>
      <c r="IL397" s="148"/>
      <c r="IM397" s="148"/>
      <c r="IN397" s="148"/>
      <c r="IO397" s="148"/>
      <c r="IP397" s="148"/>
      <c r="IQ397" s="148"/>
      <c r="IR397" s="148"/>
      <c r="IS397" s="148"/>
      <c r="IT397" s="148"/>
      <c r="IU397" s="148"/>
      <c r="IV397" s="148"/>
      <c r="IW397" s="148"/>
      <c r="IX397" s="148"/>
      <c r="IY397" s="148"/>
      <c r="IZ397" s="148"/>
      <c r="JA397" s="148"/>
      <c r="JB397" s="148"/>
      <c r="JC397" s="148"/>
      <c r="JD397" s="148"/>
      <c r="JE397" s="148"/>
      <c r="JF397" s="148"/>
      <c r="JG397" s="148"/>
      <c r="JH397" s="148"/>
      <c r="JI397" s="148"/>
      <c r="JJ397" s="148"/>
      <c r="JK397" s="148"/>
      <c r="JL397" s="148"/>
      <c r="JM397" s="148"/>
      <c r="JN397" s="148"/>
      <c r="JO397" s="148"/>
      <c r="JP397" s="148"/>
      <c r="JQ397" s="148"/>
      <c r="JR397" s="148"/>
      <c r="JS397" s="148"/>
      <c r="JT397" s="148"/>
      <c r="JU397" s="148"/>
      <c r="JV397" s="148"/>
      <c r="JW397" s="148"/>
      <c r="JX397" s="148"/>
      <c r="JY397" s="148"/>
      <c r="JZ397" s="148"/>
      <c r="KA397" s="148"/>
      <c r="KB397" s="148"/>
      <c r="KC397" s="148"/>
      <c r="KD397" s="148"/>
      <c r="KE397" s="148"/>
      <c r="KF397" s="148"/>
      <c r="KG397" s="148"/>
      <c r="KH397" s="148"/>
      <c r="KI397" s="148"/>
      <c r="KJ397" s="148"/>
      <c r="KK397" s="148"/>
      <c r="KL397" s="148"/>
      <c r="KM397" s="148"/>
      <c r="KN397" s="148"/>
      <c r="KO397" s="148"/>
      <c r="KP397" s="148"/>
      <c r="KQ397" s="148"/>
      <c r="KR397" s="148"/>
      <c r="KS397" s="148"/>
      <c r="KT397" s="148"/>
      <c r="KU397" s="148"/>
      <c r="KV397" s="148"/>
      <c r="KW397" s="148"/>
      <c r="KX397" s="148"/>
      <c r="KY397" s="148"/>
      <c r="KZ397" s="148"/>
      <c r="LA397" s="148"/>
      <c r="LB397" s="148"/>
      <c r="LC397" s="148"/>
      <c r="LD397" s="148"/>
      <c r="LE397" s="148"/>
      <c r="LF397" s="148"/>
      <c r="LG397" s="148"/>
      <c r="LH397" s="148"/>
      <c r="LI397" s="148"/>
      <c r="LJ397" s="148"/>
      <c r="LK397" s="148"/>
      <c r="LL397" s="148"/>
      <c r="LM397" s="148"/>
      <c r="LN397" s="148"/>
      <c r="LO397" s="148"/>
      <c r="LP397" s="148"/>
      <c r="LQ397" s="148"/>
      <c r="LR397" s="148"/>
      <c r="LS397" s="148"/>
      <c r="LT397" s="148"/>
      <c r="LU397" s="148"/>
      <c r="LV397" s="148"/>
      <c r="LW397" s="148"/>
      <c r="LX397" s="148"/>
      <c r="LY397" s="148"/>
      <c r="LZ397" s="148"/>
      <c r="MA397" s="148"/>
      <c r="MB397" s="148"/>
      <c r="MC397" s="148"/>
      <c r="MD397" s="148"/>
      <c r="ME397" s="148"/>
      <c r="MF397" s="148"/>
      <c r="MG397" s="148"/>
      <c r="MH397" s="148"/>
      <c r="MI397" s="148"/>
      <c r="MJ397" s="148"/>
      <c r="MK397" s="148"/>
      <c r="ML397" s="148"/>
      <c r="MM397" s="148"/>
      <c r="MN397" s="148"/>
      <c r="MO397" s="148"/>
      <c r="MP397" s="148"/>
      <c r="MQ397" s="148"/>
      <c r="MR397" s="148"/>
      <c r="MS397" s="148"/>
      <c r="MT397" s="148"/>
      <c r="MU397" s="148"/>
      <c r="MV397" s="148"/>
      <c r="MW397" s="148"/>
      <c r="MX397" s="148"/>
      <c r="MY397" s="148"/>
      <c r="MZ397" s="148"/>
      <c r="NA397" s="148"/>
      <c r="NB397" s="148"/>
      <c r="NC397" s="148"/>
      <c r="ND397" s="148"/>
      <c r="NE397" s="148"/>
      <c r="NF397" s="148"/>
      <c r="NG397" s="148"/>
      <c r="NH397" s="148"/>
      <c r="NI397" s="148"/>
      <c r="NJ397" s="148"/>
      <c r="NK397" s="148"/>
      <c r="NL397" s="148"/>
      <c r="NM397" s="148"/>
      <c r="NN397" s="148"/>
      <c r="NO397" s="148"/>
      <c r="NP397" s="148"/>
      <c r="NQ397" s="148"/>
      <c r="NR397" s="148"/>
      <c r="NS397" s="148"/>
      <c r="NT397" s="148"/>
      <c r="NU397" s="148"/>
      <c r="NV397" s="148"/>
      <c r="NW397" s="148"/>
      <c r="NX397" s="148"/>
      <c r="NY397" s="148"/>
      <c r="NZ397" s="148"/>
      <c r="OA397" s="148"/>
      <c r="OB397" s="148"/>
      <c r="OC397" s="148"/>
      <c r="OD397" s="148"/>
      <c r="OE397" s="148"/>
      <c r="OF397" s="148"/>
      <c r="OG397" s="148"/>
      <c r="OH397" s="148"/>
      <c r="OI397" s="148"/>
      <c r="OJ397" s="148"/>
      <c r="OK397" s="148"/>
      <c r="OL397" s="148"/>
      <c r="OM397" s="148"/>
      <c r="ON397" s="148"/>
      <c r="OO397" s="148"/>
      <c r="OP397" s="148"/>
      <c r="OQ397" s="148"/>
      <c r="OR397" s="148"/>
      <c r="OS397" s="148"/>
      <c r="OT397" s="148"/>
      <c r="OU397" s="148"/>
      <c r="OV397" s="148"/>
      <c r="OW397" s="148"/>
      <c r="OX397" s="148"/>
      <c r="OY397" s="148"/>
      <c r="OZ397" s="148"/>
      <c r="PA397" s="148"/>
      <c r="PB397" s="148"/>
      <c r="PC397" s="148"/>
      <c r="PD397" s="148"/>
      <c r="PE397" s="148"/>
      <c r="PF397" s="148"/>
      <c r="PG397" s="148"/>
      <c r="PH397" s="148"/>
      <c r="PI397" s="148"/>
      <c r="PJ397" s="148"/>
      <c r="PK397" s="148"/>
      <c r="PL397" s="148"/>
      <c r="PM397" s="148"/>
      <c r="PN397" s="148"/>
      <c r="PO397" s="148"/>
      <c r="PP397" s="148"/>
      <c r="PQ397" s="148"/>
      <c r="PR397" s="148"/>
      <c r="PS397" s="148"/>
      <c r="PT397" s="148"/>
      <c r="PU397" s="148"/>
      <c r="PV397" s="148"/>
      <c r="PW397" s="148"/>
      <c r="PX397" s="148"/>
      <c r="PY397" s="148"/>
      <c r="PZ397" s="148"/>
      <c r="QA397" s="148"/>
      <c r="QB397" s="148"/>
      <c r="QC397" s="148"/>
      <c r="QD397" s="148"/>
      <c r="QE397" s="148"/>
      <c r="QF397" s="148"/>
      <c r="QG397" s="148"/>
      <c r="QH397" s="148"/>
      <c r="QI397" s="148"/>
      <c r="QJ397" s="148"/>
      <c r="QK397" s="148"/>
      <c r="QL397" s="148"/>
      <c r="QM397" s="148"/>
      <c r="QN397" s="148"/>
      <c r="QO397" s="148"/>
      <c r="QP397" s="148"/>
      <c r="QQ397" s="148"/>
      <c r="QR397" s="148"/>
      <c r="QS397" s="148"/>
      <c r="QT397" s="148"/>
      <c r="QU397" s="148"/>
      <c r="QV397" s="148"/>
      <c r="QW397" s="148"/>
      <c r="QX397" s="148"/>
      <c r="QY397" s="148"/>
      <c r="QZ397" s="148"/>
      <c r="RA397" s="148"/>
      <c r="RB397" s="148"/>
      <c r="RC397" s="148"/>
      <c r="RD397" s="148"/>
      <c r="RE397" s="148"/>
      <c r="RF397" s="148"/>
      <c r="RG397" s="148"/>
      <c r="RH397" s="148"/>
      <c r="RI397" s="148"/>
      <c r="RJ397" s="148"/>
      <c r="RK397" s="148"/>
      <c r="RL397" s="148"/>
      <c r="RM397" s="148"/>
      <c r="RN397" s="148"/>
      <c r="RO397" s="148"/>
      <c r="RP397" s="148"/>
      <c r="RQ397" s="148"/>
      <c r="RR397" s="148"/>
      <c r="RS397" s="148"/>
      <c r="RT397" s="148"/>
      <c r="RU397" s="148"/>
      <c r="RV397" s="148"/>
      <c r="RW397" s="148"/>
      <c r="RX397" s="148"/>
      <c r="RY397" s="148"/>
      <c r="RZ397" s="148"/>
      <c r="SA397" s="148"/>
      <c r="SB397" s="148"/>
      <c r="SC397" s="148"/>
      <c r="SD397" s="148"/>
      <c r="SE397" s="148"/>
      <c r="SF397" s="148"/>
      <c r="SG397" s="148"/>
      <c r="SH397" s="148"/>
      <c r="SI397" s="148"/>
      <c r="SJ397" s="148"/>
      <c r="SK397" s="148"/>
      <c r="SL397" s="148"/>
      <c r="SM397" s="148"/>
      <c r="SN397" s="148"/>
      <c r="SO397" s="148"/>
      <c r="SP397" s="148"/>
      <c r="SQ397" s="148"/>
      <c r="SR397" s="148"/>
      <c r="SS397" s="148"/>
      <c r="ST397" s="148"/>
      <c r="SU397" s="148"/>
      <c r="SV397" s="148"/>
      <c r="SW397" s="148"/>
      <c r="SX397" s="148"/>
      <c r="SY397" s="148"/>
      <c r="SZ397" s="148"/>
      <c r="TA397" s="148"/>
      <c r="TB397" s="148"/>
      <c r="TC397" s="148"/>
      <c r="TD397" s="148"/>
      <c r="TE397" s="148"/>
      <c r="TF397" s="148"/>
      <c r="TG397" s="148"/>
      <c r="TH397" s="148"/>
      <c r="TI397" s="148"/>
      <c r="TJ397" s="148"/>
      <c r="TK397" s="148"/>
      <c r="TL397" s="148"/>
      <c r="TM397" s="148"/>
      <c r="TN397" s="148"/>
      <c r="TO397" s="148"/>
      <c r="TP397" s="148"/>
      <c r="TQ397" s="148"/>
      <c r="TR397" s="148"/>
      <c r="TS397" s="148"/>
      <c r="TT397" s="148"/>
      <c r="TU397" s="148"/>
      <c r="TV397" s="148"/>
      <c r="TW397" s="148"/>
      <c r="TX397" s="148"/>
      <c r="TY397" s="148"/>
      <c r="TZ397" s="148"/>
      <c r="UA397" s="148"/>
      <c r="UB397" s="148"/>
      <c r="UC397" s="148"/>
      <c r="UD397" s="148"/>
      <c r="UE397" s="148"/>
      <c r="UF397" s="148"/>
      <c r="UG397" s="148"/>
      <c r="UH397" s="148"/>
      <c r="UI397" s="148"/>
      <c r="UJ397" s="148"/>
      <c r="UK397" s="148"/>
      <c r="UL397" s="148"/>
      <c r="UM397" s="148"/>
      <c r="UN397" s="148"/>
      <c r="UO397" s="148"/>
      <c r="UP397" s="148"/>
      <c r="UQ397" s="148"/>
      <c r="UR397" s="148"/>
      <c r="US397" s="148"/>
      <c r="UT397" s="148"/>
      <c r="UU397" s="148"/>
      <c r="UV397" s="148"/>
      <c r="UW397" s="148"/>
      <c r="UX397" s="148"/>
      <c r="UY397" s="148"/>
      <c r="UZ397" s="148"/>
      <c r="VA397" s="148"/>
      <c r="VB397" s="148"/>
      <c r="VC397" s="148"/>
      <c r="VD397" s="148"/>
      <c r="VE397" s="148"/>
      <c r="VF397" s="148"/>
      <c r="VG397" s="148"/>
      <c r="VH397" s="148"/>
      <c r="VI397" s="148"/>
      <c r="VJ397" s="148"/>
      <c r="VK397" s="148"/>
      <c r="VL397" s="148"/>
      <c r="VM397" s="148"/>
      <c r="VN397" s="148"/>
      <c r="VO397" s="148"/>
      <c r="VP397" s="148"/>
      <c r="VQ397" s="148"/>
      <c r="VR397" s="148"/>
      <c r="VS397" s="148"/>
      <c r="VT397" s="148"/>
      <c r="VU397" s="148"/>
      <c r="VV397" s="148"/>
      <c r="VW397" s="148"/>
      <c r="VX397" s="148"/>
      <c r="VY397" s="148"/>
      <c r="VZ397" s="148"/>
      <c r="WA397" s="148"/>
      <c r="WB397" s="148"/>
      <c r="WC397" s="148"/>
      <c r="WD397" s="148"/>
      <c r="WE397" s="148"/>
      <c r="WF397" s="148"/>
      <c r="WG397" s="148"/>
      <c r="WH397" s="148"/>
      <c r="WI397" s="148"/>
      <c r="WJ397" s="148"/>
      <c r="WK397" s="148"/>
      <c r="WL397" s="148"/>
      <c r="WM397" s="148"/>
      <c r="WN397" s="148"/>
      <c r="WO397" s="148"/>
      <c r="WP397" s="148"/>
      <c r="WQ397" s="148"/>
      <c r="WR397" s="148"/>
      <c r="WS397" s="148"/>
      <c r="WT397" s="148"/>
      <c r="WU397" s="148"/>
      <c r="WV397" s="148"/>
      <c r="WW397" s="148"/>
      <c r="WX397" s="148"/>
      <c r="WY397" s="148"/>
      <c r="WZ397" s="148"/>
      <c r="XA397" s="148"/>
      <c r="XB397" s="148"/>
      <c r="XC397" s="148"/>
      <c r="XD397" s="148"/>
      <c r="XE397" s="148"/>
      <c r="XF397" s="148"/>
      <c r="XG397" s="148"/>
      <c r="XH397" s="148"/>
      <c r="XI397" s="148"/>
      <c r="XJ397" s="148"/>
      <c r="XK397" s="148"/>
      <c r="XL397" s="148"/>
      <c r="XM397" s="148"/>
      <c r="XN397" s="148"/>
      <c r="XO397" s="148"/>
      <c r="XP397" s="148"/>
      <c r="XQ397" s="148"/>
      <c r="XR397" s="148"/>
      <c r="XS397" s="148"/>
      <c r="XT397" s="148"/>
      <c r="XU397" s="148"/>
      <c r="XV397" s="148"/>
      <c r="XW397" s="148"/>
      <c r="XX397" s="148"/>
      <c r="XY397" s="148"/>
      <c r="XZ397" s="148"/>
      <c r="YA397" s="148"/>
      <c r="YB397" s="148"/>
      <c r="YC397" s="148"/>
      <c r="YD397" s="148"/>
      <c r="YE397" s="148"/>
      <c r="YF397" s="148"/>
      <c r="YG397" s="148"/>
      <c r="YH397" s="148"/>
      <c r="YI397" s="148"/>
      <c r="YJ397" s="148"/>
      <c r="YK397" s="148"/>
      <c r="YL397" s="148"/>
      <c r="YM397" s="148"/>
      <c r="YN397" s="148"/>
      <c r="YO397" s="148"/>
      <c r="YP397" s="148"/>
      <c r="YQ397" s="148"/>
      <c r="YR397" s="148"/>
      <c r="YS397" s="148"/>
      <c r="YT397" s="148"/>
      <c r="YU397" s="148"/>
      <c r="YV397" s="148"/>
      <c r="YW397" s="148"/>
      <c r="YX397" s="148"/>
      <c r="YY397" s="148"/>
      <c r="YZ397" s="148"/>
      <c r="ZA397" s="148"/>
      <c r="ZB397" s="148"/>
      <c r="ZC397" s="148"/>
      <c r="ZD397" s="148"/>
      <c r="ZE397" s="148"/>
      <c r="ZF397" s="148"/>
      <c r="ZG397" s="148"/>
      <c r="ZH397" s="148"/>
      <c r="ZI397" s="148"/>
      <c r="ZJ397" s="148"/>
      <c r="ZK397" s="148"/>
      <c r="ZL397" s="148"/>
      <c r="ZM397" s="148"/>
      <c r="ZN397" s="148"/>
      <c r="ZO397" s="148"/>
      <c r="ZP397" s="148"/>
      <c r="ZQ397" s="148"/>
      <c r="ZR397" s="148"/>
      <c r="ZS397" s="148"/>
      <c r="ZT397" s="148"/>
      <c r="ZU397" s="148"/>
      <c r="ZV397" s="148"/>
      <c r="ZW397" s="148"/>
      <c r="ZX397" s="148"/>
      <c r="ZY397" s="148"/>
      <c r="ZZ397" s="148"/>
      <c r="AAA397" s="148"/>
      <c r="AAB397" s="148"/>
      <c r="AAC397" s="148"/>
      <c r="AAD397" s="148"/>
      <c r="AAE397" s="148"/>
      <c r="AAF397" s="148"/>
      <c r="AAG397" s="148"/>
      <c r="AAH397" s="148"/>
      <c r="AAI397" s="148"/>
      <c r="AAJ397" s="148"/>
      <c r="AAK397" s="148"/>
      <c r="AAL397" s="148"/>
      <c r="AAM397" s="148"/>
      <c r="AAN397" s="148"/>
      <c r="AAO397" s="148"/>
      <c r="AAP397" s="148"/>
      <c r="AAQ397" s="148"/>
      <c r="AAR397" s="148"/>
      <c r="AAS397" s="148"/>
      <c r="AAT397" s="148"/>
      <c r="AAU397" s="148"/>
      <c r="AAV397" s="148"/>
      <c r="AAW397" s="148"/>
      <c r="AAX397" s="148"/>
      <c r="AAY397" s="148"/>
      <c r="AAZ397" s="148"/>
      <c r="ABA397" s="148"/>
      <c r="ABB397" s="148"/>
      <c r="ABC397" s="148"/>
      <c r="ABD397" s="148"/>
      <c r="ABE397" s="148"/>
      <c r="ABF397" s="148"/>
      <c r="ABG397" s="148"/>
      <c r="ABH397" s="148"/>
      <c r="ABI397" s="148"/>
      <c r="ABJ397" s="148"/>
      <c r="ABK397" s="148"/>
      <c r="ABL397" s="148"/>
      <c r="ABM397" s="148"/>
      <c r="ABN397" s="148"/>
      <c r="ABO397" s="148"/>
      <c r="ABP397" s="148"/>
      <c r="ABQ397" s="148"/>
      <c r="ABR397" s="148"/>
      <c r="ABS397" s="148"/>
      <c r="ABT397" s="148"/>
      <c r="ABU397" s="148"/>
      <c r="ABV397" s="148"/>
      <c r="ABW397" s="148"/>
      <c r="ABX397" s="148"/>
      <c r="ABY397" s="148"/>
      <c r="ABZ397" s="148"/>
      <c r="ACA397" s="148"/>
      <c r="ACB397" s="148"/>
      <c r="ACC397" s="148"/>
      <c r="ACD397" s="148"/>
      <c r="ACE397" s="148"/>
      <c r="ACF397" s="148"/>
      <c r="ACG397" s="148"/>
      <c r="ACH397" s="148"/>
      <c r="ACI397" s="148"/>
      <c r="ACJ397" s="148"/>
      <c r="ACK397" s="148"/>
      <c r="ACL397" s="148"/>
      <c r="ACM397" s="148"/>
      <c r="ACN397" s="148"/>
      <c r="ACO397" s="148"/>
      <c r="ACP397" s="148"/>
      <c r="ACQ397" s="148"/>
      <c r="ACR397" s="148"/>
      <c r="ACS397" s="148"/>
      <c r="ACT397" s="148"/>
      <c r="ACU397" s="148"/>
      <c r="ACV397" s="148"/>
      <c r="ACW397" s="148"/>
      <c r="ACX397" s="148"/>
      <c r="ACY397" s="148"/>
      <c r="ACZ397" s="148"/>
      <c r="ADA397" s="148"/>
    </row>
    <row r="398" spans="1:781" s="112" customFormat="1" ht="78" customHeight="1" x14ac:dyDescent="0.3">
      <c r="A398" s="64">
        <v>3</v>
      </c>
      <c r="B398" s="114" t="s">
        <v>1091</v>
      </c>
      <c r="C398" s="115" t="s">
        <v>273</v>
      </c>
      <c r="D398" s="116" t="s">
        <v>131</v>
      </c>
      <c r="E398" s="116" t="s">
        <v>364</v>
      </c>
      <c r="F398" s="116"/>
      <c r="G398" s="71"/>
      <c r="H398" s="116">
        <v>1</v>
      </c>
      <c r="I398" s="116" t="s">
        <v>41</v>
      </c>
      <c r="J398" s="116" t="s">
        <v>95</v>
      </c>
      <c r="K398" s="117">
        <v>1951</v>
      </c>
      <c r="L398" s="80">
        <v>18660</v>
      </c>
      <c r="M398" s="118"/>
      <c r="N398" s="119"/>
      <c r="O398" s="119"/>
      <c r="P398" s="75" t="s">
        <v>601</v>
      </c>
      <c r="Q398" s="96" t="s">
        <v>1092</v>
      </c>
      <c r="R398" s="54" t="s">
        <v>432</v>
      </c>
      <c r="S398" s="55" t="str">
        <f t="shared" si="89"/>
        <v>P</v>
      </c>
      <c r="T398" s="56"/>
      <c r="U398" s="56"/>
      <c r="V398" s="56"/>
      <c r="W398" s="56"/>
      <c r="X398" s="56"/>
      <c r="Y398" s="56"/>
      <c r="Z398" s="56"/>
      <c r="AA398" s="12"/>
      <c r="AB398" s="57">
        <f t="shared" si="90"/>
        <v>0</v>
      </c>
      <c r="AC398" s="57">
        <f t="shared" si="91"/>
        <v>0</v>
      </c>
      <c r="AD398" s="57">
        <f t="shared" si="92"/>
        <v>0</v>
      </c>
      <c r="AE398" s="57">
        <f t="shared" si="93"/>
        <v>0</v>
      </c>
      <c r="AF398" s="58"/>
      <c r="AG398" s="58">
        <f t="shared" si="94"/>
        <v>0</v>
      </c>
      <c r="AH398" s="58">
        <f t="shared" si="95"/>
        <v>0</v>
      </c>
      <c r="AI398" s="58">
        <f t="shared" si="96"/>
        <v>0</v>
      </c>
      <c r="AK398" s="146"/>
      <c r="AL398" s="146"/>
      <c r="AM398" s="146"/>
      <c r="AN398" s="146"/>
      <c r="AO398" s="146"/>
      <c r="AP398" s="146"/>
      <c r="AQ398" s="146"/>
      <c r="AR398" s="146"/>
      <c r="AS398" s="146"/>
      <c r="AT398" s="146"/>
      <c r="AU398" s="146"/>
      <c r="AV398" s="146"/>
      <c r="AW398" s="146"/>
      <c r="AX398" s="146"/>
      <c r="AY398" s="146"/>
      <c r="AZ398" s="146"/>
      <c r="BA398" s="146"/>
      <c r="BB398" s="146"/>
      <c r="BC398" s="146"/>
      <c r="BD398" s="146"/>
      <c r="BE398" s="146"/>
      <c r="BF398" s="146"/>
      <c r="BG398" s="146"/>
      <c r="BH398" s="146"/>
      <c r="BI398" s="146"/>
      <c r="BJ398" s="146"/>
      <c r="BK398" s="146"/>
      <c r="BL398" s="146"/>
      <c r="BM398" s="146"/>
      <c r="BN398" s="146"/>
      <c r="BO398" s="146"/>
      <c r="BP398" s="146"/>
      <c r="BQ398" s="146"/>
      <c r="BR398" s="146"/>
      <c r="BS398" s="146"/>
      <c r="BT398" s="146"/>
      <c r="BU398" s="146"/>
      <c r="BV398" s="146"/>
      <c r="BW398" s="146"/>
      <c r="BX398" s="146"/>
      <c r="BY398" s="146"/>
      <c r="BZ398" s="146"/>
      <c r="CA398" s="146"/>
      <c r="CB398" s="146"/>
      <c r="CC398" s="146"/>
      <c r="CD398" s="146"/>
      <c r="CE398" s="146"/>
      <c r="CF398" s="146"/>
      <c r="CG398" s="146"/>
      <c r="CH398" s="146"/>
      <c r="CI398" s="146"/>
      <c r="CJ398" s="146"/>
      <c r="CK398" s="146"/>
      <c r="CL398" s="146"/>
      <c r="CM398" s="146"/>
      <c r="CN398" s="146"/>
      <c r="CO398" s="146"/>
      <c r="CP398" s="146"/>
      <c r="CQ398" s="146"/>
      <c r="CR398" s="146"/>
      <c r="CS398" s="146"/>
      <c r="CT398" s="146"/>
      <c r="CU398" s="146"/>
      <c r="CV398" s="146"/>
      <c r="CW398" s="146"/>
      <c r="CX398" s="146"/>
      <c r="CY398" s="146"/>
      <c r="CZ398" s="146"/>
      <c r="DA398" s="146"/>
      <c r="DB398" s="146"/>
      <c r="DC398" s="146"/>
      <c r="DD398" s="146"/>
      <c r="DE398" s="146"/>
      <c r="DF398" s="146"/>
      <c r="DG398" s="146"/>
      <c r="DH398" s="146"/>
      <c r="DI398" s="146"/>
      <c r="DJ398" s="146"/>
      <c r="DK398" s="146"/>
      <c r="DL398" s="146"/>
      <c r="DM398" s="146"/>
      <c r="DN398" s="146"/>
      <c r="DO398" s="146"/>
      <c r="DP398" s="146"/>
      <c r="DQ398" s="146"/>
      <c r="DR398" s="146"/>
      <c r="DS398" s="146"/>
      <c r="DT398" s="146"/>
      <c r="DU398" s="146"/>
      <c r="DV398" s="146"/>
      <c r="DW398" s="146"/>
      <c r="DX398" s="146"/>
      <c r="DY398" s="146"/>
      <c r="DZ398" s="146"/>
      <c r="EA398" s="146"/>
      <c r="EB398" s="146"/>
      <c r="EC398" s="146"/>
      <c r="ED398" s="148"/>
      <c r="EE398" s="148"/>
      <c r="EF398" s="148"/>
      <c r="EG398" s="148"/>
      <c r="EH398" s="148"/>
      <c r="EI398" s="148"/>
      <c r="EJ398" s="148"/>
      <c r="EK398" s="148"/>
      <c r="EL398" s="148"/>
      <c r="EM398" s="148"/>
      <c r="EN398" s="148"/>
      <c r="EO398" s="148"/>
      <c r="EP398" s="148"/>
      <c r="EQ398" s="148"/>
      <c r="ER398" s="148"/>
      <c r="ES398" s="148"/>
      <c r="ET398" s="148"/>
      <c r="EU398" s="148"/>
      <c r="EV398" s="148"/>
      <c r="EW398" s="148"/>
      <c r="EX398" s="148"/>
      <c r="EY398" s="148"/>
      <c r="EZ398" s="148"/>
      <c r="FA398" s="148"/>
      <c r="FB398" s="148"/>
      <c r="FC398" s="148"/>
      <c r="FD398" s="148"/>
      <c r="FE398" s="148"/>
      <c r="FF398" s="148"/>
      <c r="FG398" s="148"/>
      <c r="FH398" s="148"/>
      <c r="FI398" s="148"/>
      <c r="FJ398" s="148"/>
      <c r="FK398" s="148"/>
      <c r="FL398" s="148"/>
      <c r="FM398" s="148"/>
      <c r="FN398" s="148"/>
      <c r="FO398" s="148"/>
      <c r="FP398" s="148"/>
      <c r="FQ398" s="148"/>
      <c r="FR398" s="148"/>
      <c r="FS398" s="148"/>
      <c r="FT398" s="148"/>
      <c r="FU398" s="148"/>
      <c r="FV398" s="148"/>
      <c r="FW398" s="148"/>
      <c r="FX398" s="148"/>
      <c r="FY398" s="148"/>
      <c r="FZ398" s="148"/>
      <c r="GA398" s="148"/>
      <c r="GB398" s="148"/>
      <c r="GC398" s="148"/>
      <c r="GD398" s="148"/>
      <c r="GE398" s="148"/>
      <c r="GF398" s="148"/>
      <c r="GG398" s="148"/>
      <c r="GH398" s="148"/>
      <c r="GI398" s="148"/>
      <c r="GJ398" s="148"/>
      <c r="GK398" s="148"/>
      <c r="GL398" s="148"/>
      <c r="GM398" s="148"/>
      <c r="GN398" s="148"/>
      <c r="GO398" s="148"/>
      <c r="GP398" s="148"/>
      <c r="GQ398" s="148"/>
      <c r="GR398" s="148"/>
      <c r="GS398" s="148"/>
      <c r="GT398" s="148"/>
      <c r="GU398" s="148"/>
      <c r="GV398" s="148"/>
      <c r="GW398" s="148"/>
      <c r="GX398" s="148"/>
      <c r="GY398" s="148"/>
      <c r="GZ398" s="148"/>
      <c r="HA398" s="148"/>
      <c r="HB398" s="148"/>
      <c r="HC398" s="148"/>
      <c r="HD398" s="148"/>
      <c r="HE398" s="148"/>
      <c r="HF398" s="148"/>
      <c r="HG398" s="148"/>
      <c r="HH398" s="148"/>
      <c r="HI398" s="148"/>
      <c r="HJ398" s="148"/>
      <c r="HK398" s="148"/>
      <c r="HL398" s="148"/>
      <c r="HM398" s="148"/>
      <c r="HN398" s="148"/>
      <c r="HO398" s="148"/>
      <c r="HP398" s="148"/>
      <c r="HQ398" s="148"/>
      <c r="HR398" s="148"/>
      <c r="HS398" s="148"/>
      <c r="HT398" s="148"/>
      <c r="HU398" s="148"/>
      <c r="HV398" s="148"/>
      <c r="HW398" s="148"/>
      <c r="HX398" s="148"/>
      <c r="HY398" s="148"/>
      <c r="HZ398" s="148"/>
      <c r="IA398" s="148"/>
      <c r="IB398" s="148"/>
      <c r="IC398" s="148"/>
      <c r="ID398" s="148"/>
      <c r="IE398" s="148"/>
      <c r="IF398" s="148"/>
      <c r="IG398" s="148"/>
      <c r="IH398" s="148"/>
      <c r="II398" s="148"/>
      <c r="IJ398" s="148"/>
      <c r="IK398" s="148"/>
      <c r="IL398" s="148"/>
      <c r="IM398" s="148"/>
      <c r="IN398" s="148"/>
      <c r="IO398" s="148"/>
      <c r="IP398" s="148"/>
      <c r="IQ398" s="148"/>
      <c r="IR398" s="148"/>
      <c r="IS398" s="148"/>
      <c r="IT398" s="148"/>
      <c r="IU398" s="148"/>
      <c r="IV398" s="148"/>
      <c r="IW398" s="148"/>
      <c r="IX398" s="148"/>
      <c r="IY398" s="148"/>
      <c r="IZ398" s="148"/>
      <c r="JA398" s="148"/>
      <c r="JB398" s="148"/>
      <c r="JC398" s="148"/>
      <c r="JD398" s="148"/>
      <c r="JE398" s="148"/>
      <c r="JF398" s="148"/>
      <c r="JG398" s="148"/>
      <c r="JH398" s="148"/>
      <c r="JI398" s="148"/>
      <c r="JJ398" s="148"/>
      <c r="JK398" s="148"/>
      <c r="JL398" s="148"/>
      <c r="JM398" s="148"/>
      <c r="JN398" s="148"/>
      <c r="JO398" s="148"/>
      <c r="JP398" s="148"/>
      <c r="JQ398" s="148"/>
      <c r="JR398" s="148"/>
      <c r="JS398" s="148"/>
      <c r="JT398" s="148"/>
      <c r="JU398" s="148"/>
      <c r="JV398" s="148"/>
      <c r="JW398" s="148"/>
      <c r="JX398" s="148"/>
      <c r="JY398" s="148"/>
      <c r="JZ398" s="148"/>
      <c r="KA398" s="148"/>
      <c r="KB398" s="148"/>
      <c r="KC398" s="148"/>
      <c r="KD398" s="148"/>
      <c r="KE398" s="148"/>
      <c r="KF398" s="148"/>
      <c r="KG398" s="148"/>
      <c r="KH398" s="148"/>
      <c r="KI398" s="148"/>
      <c r="KJ398" s="148"/>
      <c r="KK398" s="148"/>
      <c r="KL398" s="148"/>
      <c r="KM398" s="148"/>
      <c r="KN398" s="148"/>
      <c r="KO398" s="148"/>
      <c r="KP398" s="148"/>
      <c r="KQ398" s="148"/>
      <c r="KR398" s="148"/>
      <c r="KS398" s="148"/>
      <c r="KT398" s="148"/>
      <c r="KU398" s="148"/>
      <c r="KV398" s="148"/>
      <c r="KW398" s="148"/>
      <c r="KX398" s="148"/>
      <c r="KY398" s="148"/>
      <c r="KZ398" s="148"/>
      <c r="LA398" s="148"/>
      <c r="LB398" s="148"/>
      <c r="LC398" s="148"/>
      <c r="LD398" s="148"/>
      <c r="LE398" s="148"/>
      <c r="LF398" s="148"/>
      <c r="LG398" s="148"/>
      <c r="LH398" s="148"/>
      <c r="LI398" s="148"/>
      <c r="LJ398" s="148"/>
      <c r="LK398" s="148"/>
      <c r="LL398" s="148"/>
      <c r="LM398" s="148"/>
      <c r="LN398" s="148"/>
      <c r="LO398" s="148"/>
      <c r="LP398" s="148"/>
      <c r="LQ398" s="148"/>
      <c r="LR398" s="148"/>
      <c r="LS398" s="148"/>
      <c r="LT398" s="148"/>
      <c r="LU398" s="148"/>
      <c r="LV398" s="148"/>
      <c r="LW398" s="148"/>
      <c r="LX398" s="148"/>
      <c r="LY398" s="148"/>
      <c r="LZ398" s="148"/>
      <c r="MA398" s="148"/>
      <c r="MB398" s="148"/>
      <c r="MC398" s="148"/>
      <c r="MD398" s="148"/>
      <c r="ME398" s="148"/>
      <c r="MF398" s="148"/>
      <c r="MG398" s="148"/>
      <c r="MH398" s="148"/>
      <c r="MI398" s="148"/>
      <c r="MJ398" s="148"/>
      <c r="MK398" s="148"/>
      <c r="ML398" s="148"/>
      <c r="MM398" s="148"/>
      <c r="MN398" s="148"/>
      <c r="MO398" s="148"/>
      <c r="MP398" s="148"/>
      <c r="MQ398" s="148"/>
      <c r="MR398" s="148"/>
      <c r="MS398" s="148"/>
      <c r="MT398" s="148"/>
      <c r="MU398" s="148"/>
      <c r="MV398" s="148"/>
      <c r="MW398" s="148"/>
      <c r="MX398" s="148"/>
      <c r="MY398" s="148"/>
      <c r="MZ398" s="148"/>
      <c r="NA398" s="148"/>
      <c r="NB398" s="148"/>
      <c r="NC398" s="148"/>
      <c r="ND398" s="148"/>
      <c r="NE398" s="148"/>
      <c r="NF398" s="148"/>
      <c r="NG398" s="148"/>
      <c r="NH398" s="148"/>
      <c r="NI398" s="148"/>
      <c r="NJ398" s="148"/>
      <c r="NK398" s="148"/>
      <c r="NL398" s="148"/>
      <c r="NM398" s="148"/>
      <c r="NN398" s="148"/>
      <c r="NO398" s="148"/>
      <c r="NP398" s="148"/>
      <c r="NQ398" s="148"/>
      <c r="NR398" s="148"/>
      <c r="NS398" s="148"/>
      <c r="NT398" s="148"/>
      <c r="NU398" s="148"/>
      <c r="NV398" s="148"/>
      <c r="NW398" s="148"/>
      <c r="NX398" s="148"/>
      <c r="NY398" s="148"/>
      <c r="NZ398" s="148"/>
      <c r="OA398" s="148"/>
      <c r="OB398" s="148"/>
      <c r="OC398" s="148"/>
      <c r="OD398" s="148"/>
      <c r="OE398" s="148"/>
      <c r="OF398" s="148"/>
      <c r="OG398" s="148"/>
      <c r="OH398" s="148"/>
      <c r="OI398" s="148"/>
      <c r="OJ398" s="148"/>
      <c r="OK398" s="148"/>
      <c r="OL398" s="148"/>
      <c r="OM398" s="148"/>
      <c r="ON398" s="148"/>
      <c r="OO398" s="148"/>
      <c r="OP398" s="148"/>
      <c r="OQ398" s="148"/>
      <c r="OR398" s="148"/>
      <c r="OS398" s="148"/>
      <c r="OT398" s="148"/>
      <c r="OU398" s="148"/>
      <c r="OV398" s="148"/>
      <c r="OW398" s="148"/>
      <c r="OX398" s="148"/>
      <c r="OY398" s="148"/>
      <c r="OZ398" s="148"/>
      <c r="PA398" s="148"/>
      <c r="PB398" s="148"/>
      <c r="PC398" s="148"/>
      <c r="PD398" s="148"/>
      <c r="PE398" s="148"/>
      <c r="PF398" s="148"/>
      <c r="PG398" s="148"/>
      <c r="PH398" s="148"/>
      <c r="PI398" s="148"/>
      <c r="PJ398" s="148"/>
      <c r="PK398" s="148"/>
      <c r="PL398" s="148"/>
      <c r="PM398" s="148"/>
      <c r="PN398" s="148"/>
      <c r="PO398" s="148"/>
      <c r="PP398" s="148"/>
      <c r="PQ398" s="148"/>
      <c r="PR398" s="148"/>
      <c r="PS398" s="148"/>
      <c r="PT398" s="148"/>
      <c r="PU398" s="148"/>
      <c r="PV398" s="148"/>
      <c r="PW398" s="148"/>
      <c r="PX398" s="148"/>
      <c r="PY398" s="148"/>
      <c r="PZ398" s="148"/>
      <c r="QA398" s="148"/>
      <c r="QB398" s="148"/>
      <c r="QC398" s="148"/>
      <c r="QD398" s="148"/>
      <c r="QE398" s="148"/>
      <c r="QF398" s="148"/>
      <c r="QG398" s="148"/>
      <c r="QH398" s="148"/>
      <c r="QI398" s="148"/>
      <c r="QJ398" s="148"/>
      <c r="QK398" s="148"/>
      <c r="QL398" s="148"/>
      <c r="QM398" s="148"/>
      <c r="QN398" s="148"/>
      <c r="QO398" s="148"/>
      <c r="QP398" s="148"/>
      <c r="QQ398" s="148"/>
      <c r="QR398" s="148"/>
      <c r="QS398" s="148"/>
      <c r="QT398" s="148"/>
      <c r="QU398" s="148"/>
      <c r="QV398" s="148"/>
      <c r="QW398" s="148"/>
      <c r="QX398" s="148"/>
      <c r="QY398" s="148"/>
      <c r="QZ398" s="148"/>
      <c r="RA398" s="148"/>
      <c r="RB398" s="148"/>
      <c r="RC398" s="148"/>
      <c r="RD398" s="148"/>
      <c r="RE398" s="148"/>
      <c r="RF398" s="148"/>
      <c r="RG398" s="148"/>
      <c r="RH398" s="148"/>
      <c r="RI398" s="148"/>
      <c r="RJ398" s="148"/>
      <c r="RK398" s="148"/>
      <c r="RL398" s="148"/>
      <c r="RM398" s="148"/>
      <c r="RN398" s="148"/>
      <c r="RO398" s="148"/>
      <c r="RP398" s="148"/>
      <c r="RQ398" s="148"/>
      <c r="RR398" s="148"/>
      <c r="RS398" s="148"/>
      <c r="RT398" s="148"/>
      <c r="RU398" s="148"/>
      <c r="RV398" s="148"/>
      <c r="RW398" s="148"/>
      <c r="RX398" s="148"/>
      <c r="RY398" s="148"/>
      <c r="RZ398" s="148"/>
      <c r="SA398" s="148"/>
      <c r="SB398" s="148"/>
      <c r="SC398" s="148"/>
      <c r="SD398" s="148"/>
      <c r="SE398" s="148"/>
      <c r="SF398" s="148"/>
      <c r="SG398" s="148"/>
      <c r="SH398" s="148"/>
      <c r="SI398" s="148"/>
      <c r="SJ398" s="148"/>
      <c r="SK398" s="148"/>
      <c r="SL398" s="148"/>
      <c r="SM398" s="148"/>
      <c r="SN398" s="148"/>
      <c r="SO398" s="148"/>
      <c r="SP398" s="148"/>
      <c r="SQ398" s="148"/>
      <c r="SR398" s="148"/>
      <c r="SS398" s="148"/>
      <c r="ST398" s="148"/>
      <c r="SU398" s="148"/>
      <c r="SV398" s="148"/>
      <c r="SW398" s="148"/>
      <c r="SX398" s="148"/>
      <c r="SY398" s="148"/>
      <c r="SZ398" s="148"/>
      <c r="TA398" s="148"/>
      <c r="TB398" s="148"/>
      <c r="TC398" s="148"/>
      <c r="TD398" s="148"/>
      <c r="TE398" s="148"/>
      <c r="TF398" s="148"/>
      <c r="TG398" s="148"/>
      <c r="TH398" s="148"/>
      <c r="TI398" s="148"/>
      <c r="TJ398" s="148"/>
      <c r="TK398" s="148"/>
      <c r="TL398" s="148"/>
      <c r="TM398" s="148"/>
      <c r="TN398" s="148"/>
      <c r="TO398" s="148"/>
      <c r="TP398" s="148"/>
      <c r="TQ398" s="148"/>
      <c r="TR398" s="148"/>
      <c r="TS398" s="148"/>
      <c r="TT398" s="148"/>
      <c r="TU398" s="148"/>
      <c r="TV398" s="148"/>
      <c r="TW398" s="148"/>
      <c r="TX398" s="148"/>
      <c r="TY398" s="148"/>
      <c r="TZ398" s="148"/>
      <c r="UA398" s="148"/>
      <c r="UB398" s="148"/>
      <c r="UC398" s="148"/>
      <c r="UD398" s="148"/>
      <c r="UE398" s="148"/>
      <c r="UF398" s="148"/>
      <c r="UG398" s="148"/>
      <c r="UH398" s="148"/>
      <c r="UI398" s="148"/>
      <c r="UJ398" s="148"/>
      <c r="UK398" s="148"/>
      <c r="UL398" s="148"/>
      <c r="UM398" s="148"/>
      <c r="UN398" s="148"/>
      <c r="UO398" s="148"/>
      <c r="UP398" s="148"/>
      <c r="UQ398" s="148"/>
      <c r="UR398" s="148"/>
      <c r="US398" s="148"/>
      <c r="UT398" s="148"/>
      <c r="UU398" s="148"/>
      <c r="UV398" s="148"/>
      <c r="UW398" s="148"/>
      <c r="UX398" s="148"/>
      <c r="UY398" s="148"/>
      <c r="UZ398" s="148"/>
      <c r="VA398" s="148"/>
      <c r="VB398" s="148"/>
      <c r="VC398" s="148"/>
      <c r="VD398" s="148"/>
      <c r="VE398" s="148"/>
      <c r="VF398" s="148"/>
      <c r="VG398" s="148"/>
      <c r="VH398" s="148"/>
      <c r="VI398" s="148"/>
      <c r="VJ398" s="148"/>
      <c r="VK398" s="148"/>
      <c r="VL398" s="148"/>
      <c r="VM398" s="148"/>
      <c r="VN398" s="148"/>
      <c r="VO398" s="148"/>
      <c r="VP398" s="148"/>
      <c r="VQ398" s="148"/>
      <c r="VR398" s="148"/>
      <c r="VS398" s="148"/>
      <c r="VT398" s="148"/>
      <c r="VU398" s="148"/>
      <c r="VV398" s="148"/>
      <c r="VW398" s="148"/>
      <c r="VX398" s="148"/>
      <c r="VY398" s="148"/>
      <c r="VZ398" s="148"/>
      <c r="WA398" s="148"/>
      <c r="WB398" s="148"/>
      <c r="WC398" s="148"/>
      <c r="WD398" s="148"/>
      <c r="WE398" s="148"/>
      <c r="WF398" s="148"/>
      <c r="WG398" s="148"/>
      <c r="WH398" s="148"/>
      <c r="WI398" s="148"/>
      <c r="WJ398" s="148"/>
      <c r="WK398" s="148"/>
      <c r="WL398" s="148"/>
      <c r="WM398" s="148"/>
      <c r="WN398" s="148"/>
      <c r="WO398" s="148"/>
      <c r="WP398" s="148"/>
      <c r="WQ398" s="148"/>
      <c r="WR398" s="148"/>
      <c r="WS398" s="148"/>
      <c r="WT398" s="148"/>
      <c r="WU398" s="148"/>
      <c r="WV398" s="148"/>
      <c r="WW398" s="148"/>
      <c r="WX398" s="148"/>
      <c r="WY398" s="148"/>
      <c r="WZ398" s="148"/>
      <c r="XA398" s="148"/>
      <c r="XB398" s="148"/>
      <c r="XC398" s="148"/>
      <c r="XD398" s="148"/>
      <c r="XE398" s="148"/>
      <c r="XF398" s="148"/>
      <c r="XG398" s="148"/>
      <c r="XH398" s="148"/>
      <c r="XI398" s="148"/>
      <c r="XJ398" s="148"/>
      <c r="XK398" s="148"/>
      <c r="XL398" s="148"/>
      <c r="XM398" s="148"/>
      <c r="XN398" s="148"/>
      <c r="XO398" s="148"/>
      <c r="XP398" s="148"/>
      <c r="XQ398" s="148"/>
      <c r="XR398" s="148"/>
      <c r="XS398" s="148"/>
      <c r="XT398" s="148"/>
      <c r="XU398" s="148"/>
      <c r="XV398" s="148"/>
      <c r="XW398" s="148"/>
      <c r="XX398" s="148"/>
      <c r="XY398" s="148"/>
      <c r="XZ398" s="148"/>
      <c r="YA398" s="148"/>
      <c r="YB398" s="148"/>
      <c r="YC398" s="148"/>
      <c r="YD398" s="148"/>
      <c r="YE398" s="148"/>
      <c r="YF398" s="148"/>
      <c r="YG398" s="148"/>
      <c r="YH398" s="148"/>
      <c r="YI398" s="148"/>
      <c r="YJ398" s="148"/>
      <c r="YK398" s="148"/>
      <c r="YL398" s="148"/>
      <c r="YM398" s="148"/>
      <c r="YN398" s="148"/>
      <c r="YO398" s="148"/>
      <c r="YP398" s="148"/>
      <c r="YQ398" s="148"/>
      <c r="YR398" s="148"/>
      <c r="YS398" s="148"/>
      <c r="YT398" s="148"/>
      <c r="YU398" s="148"/>
      <c r="YV398" s="148"/>
      <c r="YW398" s="148"/>
      <c r="YX398" s="148"/>
      <c r="YY398" s="148"/>
      <c r="YZ398" s="148"/>
      <c r="ZA398" s="148"/>
      <c r="ZB398" s="148"/>
      <c r="ZC398" s="148"/>
      <c r="ZD398" s="148"/>
      <c r="ZE398" s="148"/>
      <c r="ZF398" s="148"/>
      <c r="ZG398" s="148"/>
      <c r="ZH398" s="148"/>
      <c r="ZI398" s="148"/>
      <c r="ZJ398" s="148"/>
      <c r="ZK398" s="148"/>
      <c r="ZL398" s="148"/>
      <c r="ZM398" s="148"/>
      <c r="ZN398" s="148"/>
      <c r="ZO398" s="148"/>
      <c r="ZP398" s="148"/>
      <c r="ZQ398" s="148"/>
      <c r="ZR398" s="148"/>
      <c r="ZS398" s="148"/>
      <c r="ZT398" s="148"/>
      <c r="ZU398" s="148"/>
      <c r="ZV398" s="148"/>
      <c r="ZW398" s="148"/>
      <c r="ZX398" s="148"/>
      <c r="ZY398" s="148"/>
      <c r="ZZ398" s="148"/>
      <c r="AAA398" s="148"/>
      <c r="AAB398" s="148"/>
      <c r="AAC398" s="148"/>
      <c r="AAD398" s="148"/>
      <c r="AAE398" s="148"/>
      <c r="AAF398" s="148"/>
      <c r="AAG398" s="148"/>
      <c r="AAH398" s="148"/>
      <c r="AAI398" s="148"/>
      <c r="AAJ398" s="148"/>
      <c r="AAK398" s="148"/>
      <c r="AAL398" s="148"/>
      <c r="AAM398" s="148"/>
      <c r="AAN398" s="148"/>
      <c r="AAO398" s="148"/>
      <c r="AAP398" s="148"/>
      <c r="AAQ398" s="148"/>
      <c r="AAR398" s="148"/>
      <c r="AAS398" s="148"/>
      <c r="AAT398" s="148"/>
      <c r="AAU398" s="148"/>
      <c r="AAV398" s="148"/>
      <c r="AAW398" s="148"/>
      <c r="AAX398" s="148"/>
      <c r="AAY398" s="148"/>
      <c r="AAZ398" s="148"/>
      <c r="ABA398" s="148"/>
      <c r="ABB398" s="148"/>
      <c r="ABC398" s="148"/>
      <c r="ABD398" s="148"/>
      <c r="ABE398" s="148"/>
      <c r="ABF398" s="148"/>
      <c r="ABG398" s="148"/>
      <c r="ABH398" s="148"/>
      <c r="ABI398" s="148"/>
      <c r="ABJ398" s="148"/>
      <c r="ABK398" s="148"/>
      <c r="ABL398" s="148"/>
      <c r="ABM398" s="148"/>
      <c r="ABN398" s="148"/>
      <c r="ABO398" s="148"/>
      <c r="ABP398" s="148"/>
      <c r="ABQ398" s="148"/>
      <c r="ABR398" s="148"/>
      <c r="ABS398" s="148"/>
      <c r="ABT398" s="148"/>
      <c r="ABU398" s="148"/>
      <c r="ABV398" s="148"/>
      <c r="ABW398" s="148"/>
      <c r="ABX398" s="148"/>
      <c r="ABY398" s="148"/>
      <c r="ABZ398" s="148"/>
      <c r="ACA398" s="148"/>
      <c r="ACB398" s="148"/>
      <c r="ACC398" s="148"/>
      <c r="ACD398" s="148"/>
      <c r="ACE398" s="148"/>
      <c r="ACF398" s="148"/>
      <c r="ACG398" s="148"/>
      <c r="ACH398" s="148"/>
      <c r="ACI398" s="148"/>
      <c r="ACJ398" s="148"/>
      <c r="ACK398" s="148"/>
      <c r="ACL398" s="148"/>
      <c r="ACM398" s="148"/>
      <c r="ACN398" s="148"/>
      <c r="ACO398" s="148"/>
      <c r="ACP398" s="148"/>
      <c r="ACQ398" s="148"/>
      <c r="ACR398" s="148"/>
      <c r="ACS398" s="148"/>
      <c r="ACT398" s="148"/>
      <c r="ACU398" s="148"/>
      <c r="ACV398" s="148"/>
      <c r="ACW398" s="148"/>
      <c r="ACX398" s="148"/>
      <c r="ACY398" s="148"/>
      <c r="ACZ398" s="148"/>
      <c r="ADA398" s="148"/>
    </row>
    <row r="399" spans="1:781" customFormat="1" ht="71.400000000000006" customHeight="1" x14ac:dyDescent="0.3">
      <c r="A399" s="59">
        <v>1</v>
      </c>
      <c r="B399" s="44" t="s">
        <v>1093</v>
      </c>
      <c r="C399" s="45" t="s">
        <v>73</v>
      </c>
      <c r="D399" s="46" t="s">
        <v>212</v>
      </c>
      <c r="E399" s="46" t="s">
        <v>230</v>
      </c>
      <c r="F399" s="46"/>
      <c r="G399" s="97"/>
      <c r="H399" s="46">
        <v>1</v>
      </c>
      <c r="I399" s="46" t="s">
        <v>41</v>
      </c>
      <c r="J399" s="46" t="s">
        <v>82</v>
      </c>
      <c r="K399" s="48">
        <v>1948</v>
      </c>
      <c r="L399" s="109">
        <v>1948</v>
      </c>
      <c r="M399" s="50">
        <v>1100000</v>
      </c>
      <c r="N399" s="51"/>
      <c r="O399" s="51"/>
      <c r="P399" s="52" t="s">
        <v>601</v>
      </c>
      <c r="Q399" s="53" t="s">
        <v>1094</v>
      </c>
      <c r="R399" s="54" t="s">
        <v>511</v>
      </c>
      <c r="S399" s="55" t="str">
        <f t="shared" si="89"/>
        <v>Pb Zn</v>
      </c>
      <c r="T399" s="56">
        <v>170</v>
      </c>
      <c r="U399" s="56"/>
      <c r="V399" s="56"/>
      <c r="W399" s="56">
        <v>5.6930213810062691</v>
      </c>
      <c r="X399" s="56">
        <v>1909</v>
      </c>
      <c r="Y399" s="56">
        <v>60</v>
      </c>
      <c r="Z399" s="56" t="s">
        <v>557</v>
      </c>
      <c r="AA399" s="12"/>
      <c r="AB399" s="57">
        <f t="shared" si="90"/>
        <v>0.57996902965381647</v>
      </c>
      <c r="AC399" s="57">
        <f t="shared" si="91"/>
        <v>0</v>
      </c>
      <c r="AD399" s="57">
        <f t="shared" si="92"/>
        <v>0</v>
      </c>
      <c r="AE399" s="57">
        <f t="shared" si="93"/>
        <v>0.57996902965381647</v>
      </c>
      <c r="AF399" s="58"/>
      <c r="AG399" s="58">
        <f t="shared" si="94"/>
        <v>0.57996902965381647</v>
      </c>
      <c r="AH399" s="58">
        <f t="shared" si="95"/>
        <v>0</v>
      </c>
      <c r="AI399" s="58">
        <f t="shared" si="96"/>
        <v>0</v>
      </c>
      <c r="AJ399" s="12"/>
      <c r="AK399" s="146"/>
      <c r="AL399" s="146"/>
      <c r="AM399" s="146"/>
      <c r="AN399" s="146"/>
      <c r="AO399" s="146"/>
      <c r="AP399" s="146"/>
      <c r="AQ399" s="146"/>
      <c r="AR399" s="146"/>
      <c r="AS399" s="146"/>
      <c r="AT399" s="146"/>
      <c r="AU399" s="146"/>
      <c r="AV399" s="146"/>
      <c r="AW399" s="146"/>
      <c r="AX399" s="146"/>
      <c r="AY399" s="146"/>
      <c r="AZ399" s="146"/>
      <c r="BA399" s="146"/>
      <c r="BB399" s="146"/>
      <c r="BC399" s="146"/>
      <c r="BD399" s="146"/>
      <c r="BE399" s="146"/>
      <c r="BF399" s="146"/>
      <c r="BG399" s="146"/>
      <c r="BH399" s="146"/>
      <c r="BI399" s="146"/>
      <c r="BJ399" s="146"/>
      <c r="BK399" s="146"/>
      <c r="BL399" s="146"/>
      <c r="BM399" s="146"/>
      <c r="BN399" s="146"/>
      <c r="BO399" s="146"/>
      <c r="BP399" s="146"/>
      <c r="BQ399" s="146"/>
      <c r="BR399" s="146"/>
      <c r="BS399" s="146"/>
      <c r="BT399" s="146"/>
      <c r="BU399" s="146"/>
      <c r="BV399" s="146"/>
      <c r="BW399" s="146"/>
      <c r="BX399" s="146"/>
      <c r="BY399" s="146"/>
      <c r="BZ399" s="146"/>
      <c r="CA399" s="146"/>
      <c r="CB399" s="146"/>
      <c r="CC399" s="146"/>
      <c r="CD399" s="146"/>
      <c r="CE399" s="146"/>
      <c r="CF399" s="146"/>
      <c r="CG399" s="146"/>
      <c r="CH399" s="146"/>
      <c r="CI399" s="146"/>
      <c r="CJ399" s="146"/>
      <c r="CK399" s="146"/>
      <c r="CL399" s="146"/>
      <c r="CM399" s="146"/>
      <c r="CN399" s="146"/>
      <c r="CO399" s="146"/>
      <c r="CP399" s="146"/>
      <c r="CQ399" s="146"/>
      <c r="CR399" s="146"/>
      <c r="CS399" s="146"/>
      <c r="CT399" s="146"/>
      <c r="CU399" s="146"/>
      <c r="CV399" s="146"/>
      <c r="CW399" s="146"/>
      <c r="CX399" s="146"/>
      <c r="CY399" s="146"/>
      <c r="CZ399" s="146"/>
      <c r="DA399" s="146"/>
      <c r="DB399" s="146"/>
      <c r="DC399" s="146"/>
      <c r="DD399" s="146"/>
      <c r="DE399" s="146"/>
      <c r="DF399" s="146"/>
      <c r="DG399" s="146"/>
      <c r="DH399" s="146"/>
      <c r="DI399" s="146"/>
      <c r="DJ399" s="146"/>
      <c r="DK399" s="146"/>
      <c r="DL399" s="146"/>
      <c r="DM399" s="146"/>
      <c r="DN399" s="146"/>
      <c r="DO399" s="146"/>
      <c r="DP399" s="146"/>
      <c r="DQ399" s="146"/>
      <c r="DR399" s="146"/>
      <c r="DS399" s="146"/>
      <c r="DT399" s="146"/>
      <c r="DU399" s="146"/>
      <c r="DV399" s="146"/>
      <c r="DW399" s="146"/>
      <c r="DX399" s="146"/>
      <c r="DY399" s="146"/>
      <c r="DZ399" s="146"/>
      <c r="EA399" s="146"/>
      <c r="EB399" s="146"/>
      <c r="EC399" s="146"/>
      <c r="ED399" s="138"/>
      <c r="EE399" s="138"/>
      <c r="EF399" s="138"/>
      <c r="EG399" s="138"/>
      <c r="EH399" s="138"/>
      <c r="EI399" s="138"/>
      <c r="EJ399" s="138"/>
      <c r="EK399" s="138"/>
      <c r="EL399" s="138"/>
      <c r="EM399" s="138"/>
      <c r="EN399" s="138"/>
      <c r="EO399" s="138"/>
      <c r="EP399" s="138"/>
      <c r="EQ399" s="138"/>
      <c r="ER399" s="138"/>
      <c r="ES399" s="138"/>
      <c r="ET399" s="138"/>
      <c r="EU399" s="138"/>
      <c r="EV399" s="138"/>
      <c r="EW399" s="138"/>
      <c r="EX399" s="138"/>
      <c r="EY399" s="138"/>
      <c r="EZ399" s="138"/>
      <c r="FA399" s="138"/>
      <c r="FB399" s="138"/>
      <c r="FC399" s="138"/>
      <c r="FD399" s="138"/>
      <c r="FE399" s="138"/>
      <c r="FF399" s="138"/>
      <c r="FG399" s="138"/>
      <c r="FH399" s="138"/>
      <c r="FI399" s="138"/>
      <c r="FJ399" s="138"/>
      <c r="FK399" s="138"/>
      <c r="FL399" s="138"/>
      <c r="FM399" s="138"/>
      <c r="FN399" s="138"/>
      <c r="FO399" s="138"/>
      <c r="FP399" s="138"/>
      <c r="FQ399" s="138"/>
      <c r="FR399" s="138"/>
      <c r="FS399" s="138"/>
      <c r="FT399" s="138"/>
      <c r="FU399" s="138"/>
      <c r="FV399" s="138"/>
      <c r="FW399" s="138"/>
      <c r="FX399" s="138"/>
      <c r="FY399" s="138"/>
      <c r="FZ399" s="138"/>
      <c r="GA399" s="138"/>
      <c r="GB399" s="138"/>
      <c r="GC399" s="138"/>
      <c r="GD399" s="138"/>
      <c r="GE399" s="138"/>
      <c r="GF399" s="138"/>
      <c r="GG399" s="138"/>
      <c r="GH399" s="138"/>
      <c r="GI399" s="138"/>
      <c r="GJ399" s="138"/>
      <c r="GK399" s="138"/>
      <c r="GL399" s="138"/>
      <c r="GM399" s="138"/>
      <c r="GN399" s="138"/>
      <c r="GO399" s="138"/>
      <c r="GP399" s="138"/>
      <c r="GQ399" s="138"/>
      <c r="GR399" s="138"/>
      <c r="GS399" s="138"/>
      <c r="GT399" s="138"/>
      <c r="GU399" s="138"/>
      <c r="GV399" s="138"/>
      <c r="GW399" s="138"/>
      <c r="GX399" s="138"/>
      <c r="GY399" s="138"/>
      <c r="GZ399" s="138"/>
      <c r="HA399" s="138"/>
      <c r="HB399" s="138"/>
      <c r="HC399" s="138"/>
      <c r="HD399" s="138"/>
      <c r="HE399" s="138"/>
      <c r="HF399" s="138"/>
      <c r="HG399" s="138"/>
      <c r="HH399" s="138"/>
      <c r="HI399" s="138"/>
      <c r="HJ399" s="138"/>
      <c r="HK399" s="138"/>
      <c r="HL399" s="138"/>
      <c r="HM399" s="138"/>
      <c r="HN399" s="138"/>
      <c r="HO399" s="138"/>
      <c r="HP399" s="138"/>
      <c r="HQ399" s="138"/>
      <c r="HR399" s="138"/>
      <c r="HS399" s="138"/>
      <c r="HT399" s="138"/>
      <c r="HU399" s="138"/>
      <c r="HV399" s="138"/>
      <c r="HW399" s="138"/>
      <c r="HX399" s="138"/>
      <c r="HY399" s="138"/>
      <c r="HZ399" s="138"/>
      <c r="IA399" s="138"/>
      <c r="IB399" s="138"/>
      <c r="IC399" s="138"/>
      <c r="ID399" s="138"/>
      <c r="IE399" s="138"/>
      <c r="IF399" s="138"/>
      <c r="IG399" s="138"/>
      <c r="IH399" s="138"/>
      <c r="II399" s="138"/>
      <c r="IJ399" s="138"/>
      <c r="IK399" s="138"/>
      <c r="IL399" s="138"/>
      <c r="IM399" s="138"/>
      <c r="IN399" s="138"/>
      <c r="IO399" s="138"/>
      <c r="IP399" s="138"/>
      <c r="IQ399" s="138"/>
      <c r="IR399" s="138"/>
      <c r="IS399" s="138"/>
      <c r="IT399" s="138"/>
      <c r="IU399" s="138"/>
      <c r="IV399" s="138"/>
      <c r="IW399" s="138"/>
      <c r="IX399" s="138"/>
      <c r="IY399" s="138"/>
      <c r="IZ399" s="138"/>
      <c r="JA399" s="138"/>
      <c r="JB399" s="138"/>
      <c r="JC399" s="138"/>
      <c r="JD399" s="138"/>
      <c r="JE399" s="138"/>
      <c r="JF399" s="138"/>
      <c r="JG399" s="138"/>
      <c r="JH399" s="138"/>
      <c r="JI399" s="138"/>
      <c r="JJ399" s="138"/>
      <c r="JK399" s="138"/>
      <c r="JL399" s="138"/>
      <c r="JM399" s="138"/>
      <c r="JN399" s="138"/>
      <c r="JO399" s="138"/>
      <c r="JP399" s="138"/>
      <c r="JQ399" s="138"/>
      <c r="JR399" s="138"/>
      <c r="JS399" s="138"/>
      <c r="JT399" s="138"/>
      <c r="JU399" s="138"/>
      <c r="JV399" s="138"/>
      <c r="JW399" s="138"/>
      <c r="JX399" s="138"/>
      <c r="JY399" s="138"/>
      <c r="JZ399" s="138"/>
      <c r="KA399" s="138"/>
      <c r="KB399" s="138"/>
      <c r="KC399" s="138"/>
      <c r="KD399" s="138"/>
      <c r="KE399" s="138"/>
      <c r="KF399" s="138"/>
      <c r="KG399" s="138"/>
      <c r="KH399" s="138"/>
      <c r="KI399" s="138"/>
      <c r="KJ399" s="138"/>
      <c r="KK399" s="138"/>
      <c r="KL399" s="138"/>
      <c r="KM399" s="138"/>
      <c r="KN399" s="138"/>
      <c r="KO399" s="138"/>
      <c r="KP399" s="138"/>
      <c r="KQ399" s="138"/>
      <c r="KR399" s="138"/>
      <c r="KS399" s="138"/>
      <c r="KT399" s="138"/>
      <c r="KU399" s="138"/>
      <c r="KV399" s="138"/>
      <c r="KW399" s="138"/>
      <c r="KX399" s="138"/>
      <c r="KY399" s="138"/>
      <c r="KZ399" s="138"/>
      <c r="LA399" s="138"/>
      <c r="LB399" s="138"/>
      <c r="LC399" s="138"/>
      <c r="LD399" s="138"/>
      <c r="LE399" s="138"/>
      <c r="LF399" s="138"/>
      <c r="LG399" s="138"/>
      <c r="LH399" s="138"/>
      <c r="LI399" s="138"/>
      <c r="LJ399" s="138"/>
      <c r="LK399" s="138"/>
      <c r="LL399" s="138"/>
      <c r="LM399" s="138"/>
      <c r="LN399" s="138"/>
      <c r="LO399" s="138"/>
      <c r="LP399" s="138"/>
      <c r="LQ399" s="138"/>
      <c r="LR399" s="138"/>
      <c r="LS399" s="138"/>
      <c r="LT399" s="138"/>
      <c r="LU399" s="138"/>
      <c r="LV399" s="138"/>
      <c r="LW399" s="138"/>
      <c r="LX399" s="138"/>
      <c r="LY399" s="138"/>
      <c r="LZ399" s="138"/>
      <c r="MA399" s="138"/>
      <c r="MB399" s="138"/>
      <c r="MC399" s="138"/>
      <c r="MD399" s="138"/>
      <c r="ME399" s="138"/>
      <c r="MF399" s="138"/>
      <c r="MG399" s="138"/>
      <c r="MH399" s="138"/>
      <c r="MI399" s="138"/>
      <c r="MJ399" s="138"/>
      <c r="MK399" s="138"/>
      <c r="ML399" s="138"/>
      <c r="MM399" s="138"/>
      <c r="MN399" s="138"/>
      <c r="MO399" s="138"/>
      <c r="MP399" s="138"/>
      <c r="MQ399" s="138"/>
      <c r="MR399" s="138"/>
      <c r="MS399" s="138"/>
      <c r="MT399" s="138"/>
      <c r="MU399" s="138"/>
      <c r="MV399" s="138"/>
      <c r="MW399" s="138"/>
      <c r="MX399" s="138"/>
      <c r="MY399" s="138"/>
      <c r="MZ399" s="138"/>
      <c r="NA399" s="138"/>
      <c r="NB399" s="138"/>
      <c r="NC399" s="138"/>
      <c r="ND399" s="138"/>
      <c r="NE399" s="138"/>
      <c r="NF399" s="138"/>
      <c r="NG399" s="138"/>
      <c r="NH399" s="138"/>
      <c r="NI399" s="138"/>
      <c r="NJ399" s="138"/>
      <c r="NK399" s="138"/>
      <c r="NL399" s="138"/>
      <c r="NM399" s="138"/>
      <c r="NN399" s="138"/>
      <c r="NO399" s="138"/>
      <c r="NP399" s="138"/>
      <c r="NQ399" s="138"/>
      <c r="NR399" s="138"/>
      <c r="NS399" s="138"/>
      <c r="NT399" s="138"/>
      <c r="NU399" s="138"/>
      <c r="NV399" s="138"/>
      <c r="NW399" s="138"/>
      <c r="NX399" s="138"/>
      <c r="NY399" s="138"/>
      <c r="NZ399" s="138"/>
      <c r="OA399" s="138"/>
      <c r="OB399" s="138"/>
      <c r="OC399" s="138"/>
      <c r="OD399" s="138"/>
      <c r="OE399" s="138"/>
      <c r="OF399" s="138"/>
      <c r="OG399" s="138"/>
      <c r="OH399" s="138"/>
      <c r="OI399" s="138"/>
      <c r="OJ399" s="138"/>
      <c r="OK399" s="138"/>
      <c r="OL399" s="138"/>
      <c r="OM399" s="138"/>
      <c r="ON399" s="138"/>
      <c r="OO399" s="138"/>
      <c r="OP399" s="138"/>
      <c r="OQ399" s="138"/>
      <c r="OR399" s="138"/>
      <c r="OS399" s="138"/>
      <c r="OT399" s="138"/>
      <c r="OU399" s="138"/>
      <c r="OV399" s="138"/>
      <c r="OW399" s="138"/>
      <c r="OX399" s="138"/>
      <c r="OY399" s="138"/>
      <c r="OZ399" s="138"/>
      <c r="PA399" s="138"/>
      <c r="PB399" s="138"/>
      <c r="PC399" s="138"/>
      <c r="PD399" s="138"/>
      <c r="PE399" s="138"/>
      <c r="PF399" s="138"/>
      <c r="PG399" s="138"/>
      <c r="PH399" s="138"/>
      <c r="PI399" s="138"/>
      <c r="PJ399" s="138"/>
      <c r="PK399" s="138"/>
      <c r="PL399" s="138"/>
      <c r="PM399" s="138"/>
      <c r="PN399" s="138"/>
      <c r="PO399" s="138"/>
      <c r="PP399" s="138"/>
      <c r="PQ399" s="138"/>
      <c r="PR399" s="138"/>
      <c r="PS399" s="138"/>
      <c r="PT399" s="138"/>
      <c r="PU399" s="138"/>
      <c r="PV399" s="138"/>
      <c r="PW399" s="138"/>
      <c r="PX399" s="138"/>
      <c r="PY399" s="138"/>
      <c r="PZ399" s="138"/>
      <c r="QA399" s="138"/>
      <c r="QB399" s="138"/>
      <c r="QC399" s="138"/>
      <c r="QD399" s="138"/>
      <c r="QE399" s="138"/>
      <c r="QF399" s="138"/>
      <c r="QG399" s="138"/>
      <c r="QH399" s="138"/>
      <c r="QI399" s="138"/>
      <c r="QJ399" s="138"/>
      <c r="QK399" s="138"/>
      <c r="QL399" s="138"/>
      <c r="QM399" s="138"/>
      <c r="QN399" s="138"/>
      <c r="QO399" s="138"/>
      <c r="QP399" s="138"/>
      <c r="QQ399" s="138"/>
      <c r="QR399" s="138"/>
      <c r="QS399" s="138"/>
      <c r="QT399" s="138"/>
      <c r="QU399" s="138"/>
      <c r="QV399" s="138"/>
      <c r="QW399" s="138"/>
      <c r="QX399" s="138"/>
      <c r="QY399" s="138"/>
      <c r="QZ399" s="138"/>
      <c r="RA399" s="138"/>
      <c r="RB399" s="138"/>
      <c r="RC399" s="138"/>
      <c r="RD399" s="138"/>
      <c r="RE399" s="138"/>
      <c r="RF399" s="138"/>
      <c r="RG399" s="138"/>
      <c r="RH399" s="138"/>
      <c r="RI399" s="138"/>
      <c r="RJ399" s="138"/>
      <c r="RK399" s="138"/>
      <c r="RL399" s="138"/>
      <c r="RM399" s="138"/>
      <c r="RN399" s="138"/>
      <c r="RO399" s="138"/>
      <c r="RP399" s="138"/>
      <c r="RQ399" s="138"/>
      <c r="RR399" s="138"/>
      <c r="RS399" s="138"/>
      <c r="RT399" s="138"/>
      <c r="RU399" s="138"/>
      <c r="RV399" s="138"/>
      <c r="RW399" s="138"/>
      <c r="RX399" s="138"/>
      <c r="RY399" s="138"/>
      <c r="RZ399" s="138"/>
      <c r="SA399" s="138"/>
      <c r="SB399" s="138"/>
      <c r="SC399" s="138"/>
      <c r="SD399" s="138"/>
      <c r="SE399" s="138"/>
      <c r="SF399" s="138"/>
      <c r="SG399" s="138"/>
      <c r="SH399" s="138"/>
      <c r="SI399" s="138"/>
      <c r="SJ399" s="138"/>
      <c r="SK399" s="138"/>
      <c r="SL399" s="138"/>
      <c r="SM399" s="138"/>
      <c r="SN399" s="138"/>
      <c r="SO399" s="138"/>
      <c r="SP399" s="138"/>
      <c r="SQ399" s="138"/>
      <c r="SR399" s="138"/>
      <c r="SS399" s="138"/>
      <c r="ST399" s="138"/>
      <c r="SU399" s="138"/>
      <c r="SV399" s="138"/>
      <c r="SW399" s="138"/>
      <c r="SX399" s="138"/>
      <c r="SY399" s="138"/>
      <c r="SZ399" s="138"/>
      <c r="TA399" s="138"/>
      <c r="TB399" s="138"/>
      <c r="TC399" s="138"/>
      <c r="TD399" s="138"/>
      <c r="TE399" s="138"/>
      <c r="TF399" s="138"/>
      <c r="TG399" s="138"/>
      <c r="TH399" s="138"/>
      <c r="TI399" s="138"/>
      <c r="TJ399" s="138"/>
      <c r="TK399" s="138"/>
      <c r="TL399" s="138"/>
      <c r="TM399" s="138"/>
      <c r="TN399" s="138"/>
      <c r="TO399" s="138"/>
      <c r="TP399" s="138"/>
      <c r="TQ399" s="138"/>
      <c r="TR399" s="138"/>
      <c r="TS399" s="138"/>
      <c r="TT399" s="138"/>
      <c r="TU399" s="138"/>
      <c r="TV399" s="138"/>
      <c r="TW399" s="138"/>
      <c r="TX399" s="138"/>
      <c r="TY399" s="138"/>
      <c r="TZ399" s="138"/>
      <c r="UA399" s="138"/>
      <c r="UB399" s="138"/>
      <c r="UC399" s="138"/>
      <c r="UD399" s="138"/>
      <c r="UE399" s="138"/>
      <c r="UF399" s="138"/>
      <c r="UG399" s="138"/>
      <c r="UH399" s="138"/>
      <c r="UI399" s="138"/>
      <c r="UJ399" s="138"/>
      <c r="UK399" s="138"/>
      <c r="UL399" s="138"/>
      <c r="UM399" s="138"/>
      <c r="UN399" s="138"/>
      <c r="UO399" s="138"/>
      <c r="UP399" s="138"/>
      <c r="UQ399" s="138"/>
      <c r="UR399" s="138"/>
      <c r="US399" s="138"/>
      <c r="UT399" s="138"/>
      <c r="UU399" s="138"/>
      <c r="UV399" s="138"/>
      <c r="UW399" s="138"/>
      <c r="UX399" s="138"/>
      <c r="UY399" s="138"/>
      <c r="UZ399" s="138"/>
      <c r="VA399" s="138"/>
      <c r="VB399" s="138"/>
      <c r="VC399" s="138"/>
      <c r="VD399" s="138"/>
      <c r="VE399" s="138"/>
      <c r="VF399" s="138"/>
      <c r="VG399" s="138"/>
      <c r="VH399" s="138"/>
      <c r="VI399" s="138"/>
      <c r="VJ399" s="138"/>
      <c r="VK399" s="138"/>
      <c r="VL399" s="138"/>
      <c r="VM399" s="138"/>
      <c r="VN399" s="138"/>
      <c r="VO399" s="138"/>
      <c r="VP399" s="138"/>
      <c r="VQ399" s="138"/>
      <c r="VR399" s="138"/>
      <c r="VS399" s="138"/>
      <c r="VT399" s="138"/>
      <c r="VU399" s="138"/>
      <c r="VV399" s="138"/>
      <c r="VW399" s="138"/>
      <c r="VX399" s="138"/>
      <c r="VY399" s="138"/>
      <c r="VZ399" s="138"/>
      <c r="WA399" s="138"/>
      <c r="WB399" s="138"/>
      <c r="WC399" s="138"/>
      <c r="WD399" s="138"/>
      <c r="WE399" s="138"/>
      <c r="WF399" s="138"/>
      <c r="WG399" s="138"/>
      <c r="WH399" s="138"/>
      <c r="WI399" s="138"/>
      <c r="WJ399" s="138"/>
      <c r="WK399" s="138"/>
      <c r="WL399" s="138"/>
      <c r="WM399" s="138"/>
      <c r="WN399" s="138"/>
      <c r="WO399" s="138"/>
      <c r="WP399" s="138"/>
      <c r="WQ399" s="138"/>
      <c r="WR399" s="138"/>
      <c r="WS399" s="138"/>
      <c r="WT399" s="138"/>
      <c r="WU399" s="138"/>
      <c r="WV399" s="138"/>
      <c r="WW399" s="138"/>
      <c r="WX399" s="138"/>
      <c r="WY399" s="138"/>
      <c r="WZ399" s="138"/>
      <c r="XA399" s="138"/>
      <c r="XB399" s="138"/>
      <c r="XC399" s="138"/>
      <c r="XD399" s="138"/>
      <c r="XE399" s="138"/>
      <c r="XF399" s="138"/>
      <c r="XG399" s="138"/>
      <c r="XH399" s="138"/>
      <c r="XI399" s="138"/>
      <c r="XJ399" s="138"/>
      <c r="XK399" s="138"/>
      <c r="XL399" s="138"/>
      <c r="XM399" s="138"/>
      <c r="XN399" s="138"/>
      <c r="XO399" s="138"/>
      <c r="XP399" s="138"/>
      <c r="XQ399" s="138"/>
      <c r="XR399" s="138"/>
      <c r="XS399" s="138"/>
      <c r="XT399" s="138"/>
      <c r="XU399" s="138"/>
      <c r="XV399" s="138"/>
      <c r="XW399" s="138"/>
      <c r="XX399" s="138"/>
      <c r="XY399" s="138"/>
      <c r="XZ399" s="138"/>
      <c r="YA399" s="138"/>
      <c r="YB399" s="138"/>
      <c r="YC399" s="138"/>
      <c r="YD399" s="138"/>
      <c r="YE399" s="138"/>
      <c r="YF399" s="138"/>
      <c r="YG399" s="138"/>
      <c r="YH399" s="138"/>
      <c r="YI399" s="138"/>
      <c r="YJ399" s="138"/>
      <c r="YK399" s="138"/>
      <c r="YL399" s="138"/>
      <c r="YM399" s="138"/>
      <c r="YN399" s="138"/>
      <c r="YO399" s="138"/>
      <c r="YP399" s="138"/>
      <c r="YQ399" s="138"/>
      <c r="YR399" s="138"/>
      <c r="YS399" s="138"/>
      <c r="YT399" s="138"/>
      <c r="YU399" s="138"/>
      <c r="YV399" s="138"/>
      <c r="YW399" s="138"/>
      <c r="YX399" s="138"/>
      <c r="YY399" s="138"/>
      <c r="YZ399" s="138"/>
      <c r="ZA399" s="138"/>
      <c r="ZB399" s="138"/>
      <c r="ZC399" s="138"/>
      <c r="ZD399" s="138"/>
      <c r="ZE399" s="138"/>
      <c r="ZF399" s="138"/>
      <c r="ZG399" s="138"/>
      <c r="ZH399" s="138"/>
      <c r="ZI399" s="138"/>
      <c r="ZJ399" s="138"/>
      <c r="ZK399" s="138"/>
      <c r="ZL399" s="138"/>
      <c r="ZM399" s="138"/>
      <c r="ZN399" s="138"/>
      <c r="ZO399" s="138"/>
      <c r="ZP399" s="138"/>
      <c r="ZQ399" s="138"/>
      <c r="ZR399" s="138"/>
      <c r="ZS399" s="138"/>
      <c r="ZT399" s="138"/>
      <c r="ZU399" s="138"/>
      <c r="ZV399" s="138"/>
      <c r="ZW399" s="138"/>
      <c r="ZX399" s="138"/>
      <c r="ZY399" s="138"/>
      <c r="ZZ399" s="138"/>
      <c r="AAA399" s="138"/>
      <c r="AAB399" s="138"/>
      <c r="AAC399" s="138"/>
      <c r="AAD399" s="138"/>
      <c r="AAE399" s="138"/>
      <c r="AAF399" s="138"/>
      <c r="AAG399" s="138"/>
      <c r="AAH399" s="138"/>
      <c r="AAI399" s="138"/>
      <c r="AAJ399" s="138"/>
      <c r="AAK399" s="138"/>
      <c r="AAL399" s="138"/>
      <c r="AAM399" s="138"/>
      <c r="AAN399" s="138"/>
      <c r="AAO399" s="138"/>
      <c r="AAP399" s="138"/>
      <c r="AAQ399" s="138"/>
      <c r="AAR399" s="138"/>
      <c r="AAS399" s="138"/>
      <c r="AAT399" s="138"/>
      <c r="AAU399" s="138"/>
      <c r="AAV399" s="138"/>
      <c r="AAW399" s="138"/>
      <c r="AAX399" s="138"/>
      <c r="AAY399" s="138"/>
      <c r="AAZ399" s="138"/>
      <c r="ABA399" s="138"/>
      <c r="ABB399" s="138"/>
      <c r="ABC399" s="138"/>
      <c r="ABD399" s="138"/>
      <c r="ABE399" s="138"/>
      <c r="ABF399" s="138"/>
      <c r="ABG399" s="138"/>
      <c r="ABH399" s="138"/>
      <c r="ABI399" s="138"/>
      <c r="ABJ399" s="138"/>
      <c r="ABK399" s="138"/>
      <c r="ABL399" s="138"/>
      <c r="ABM399" s="138"/>
      <c r="ABN399" s="138"/>
      <c r="ABO399" s="138"/>
      <c r="ABP399" s="138"/>
      <c r="ABQ399" s="138"/>
      <c r="ABR399" s="138"/>
      <c r="ABS399" s="138"/>
      <c r="ABT399" s="138"/>
      <c r="ABU399" s="138"/>
      <c r="ABV399" s="138"/>
      <c r="ABW399" s="138"/>
      <c r="ABX399" s="138"/>
      <c r="ABY399" s="138"/>
      <c r="ABZ399" s="138"/>
      <c r="ACA399" s="138"/>
      <c r="ACB399" s="138"/>
      <c r="ACC399" s="138"/>
      <c r="ACD399" s="138"/>
      <c r="ACE399" s="138"/>
      <c r="ACF399" s="138"/>
      <c r="ACG399" s="138"/>
      <c r="ACH399" s="138"/>
      <c r="ACI399" s="138"/>
      <c r="ACJ399" s="138"/>
      <c r="ACK399" s="138"/>
      <c r="ACL399" s="138"/>
      <c r="ACM399" s="138"/>
      <c r="ACN399" s="138"/>
      <c r="ACO399" s="138"/>
      <c r="ACP399" s="138"/>
      <c r="ACQ399" s="138"/>
      <c r="ACR399" s="138"/>
      <c r="ACS399" s="138"/>
      <c r="ACT399" s="138"/>
      <c r="ACU399" s="138"/>
      <c r="ACV399" s="138"/>
      <c r="ACW399" s="138"/>
      <c r="ACX399" s="138"/>
      <c r="ACY399" s="138"/>
      <c r="ACZ399" s="138"/>
      <c r="ADA399" s="138"/>
    </row>
    <row r="400" spans="1:781" s="99" customFormat="1" ht="15.6" x14ac:dyDescent="0.3">
      <c r="A400" s="61">
        <v>2</v>
      </c>
      <c r="B400" s="44" t="s">
        <v>1095</v>
      </c>
      <c r="C400" s="45" t="s">
        <v>55</v>
      </c>
      <c r="D400" s="46" t="s">
        <v>212</v>
      </c>
      <c r="E400" s="46" t="s">
        <v>230</v>
      </c>
      <c r="F400" s="46"/>
      <c r="G400" s="97"/>
      <c r="H400" s="46">
        <v>1</v>
      </c>
      <c r="I400" s="46" t="s">
        <v>41</v>
      </c>
      <c r="J400" s="46" t="s">
        <v>95</v>
      </c>
      <c r="K400" s="48">
        <v>1947</v>
      </c>
      <c r="L400" s="49">
        <v>17439</v>
      </c>
      <c r="M400" s="50">
        <v>150000</v>
      </c>
      <c r="N400" s="51">
        <v>0.1</v>
      </c>
      <c r="O400" s="51"/>
      <c r="P400" s="52" t="s">
        <v>601</v>
      </c>
      <c r="Q400" s="53" t="s">
        <v>1096</v>
      </c>
      <c r="R400" s="54" t="s">
        <v>327</v>
      </c>
      <c r="S400" s="55" t="str">
        <f t="shared" si="89"/>
        <v>Cu</v>
      </c>
      <c r="T400" s="56">
        <v>1400</v>
      </c>
      <c r="U400" s="56">
        <v>0.33</v>
      </c>
      <c r="V400" s="56">
        <v>0.04</v>
      </c>
      <c r="W400" s="56">
        <v>0.362083741767387</v>
      </c>
      <c r="X400" s="56">
        <v>1947</v>
      </c>
      <c r="Y400" s="56">
        <v>25</v>
      </c>
      <c r="Z400" s="56" t="s">
        <v>328</v>
      </c>
      <c r="AA400" s="12"/>
      <c r="AB400" s="57">
        <f t="shared" si="90"/>
        <v>7.9086685861884068E-2</v>
      </c>
      <c r="AC400" s="57">
        <f t="shared" si="91"/>
        <v>2.5641025641025641E-3</v>
      </c>
      <c r="AD400" s="57">
        <f t="shared" si="92"/>
        <v>0</v>
      </c>
      <c r="AE400" s="57">
        <f t="shared" si="93"/>
        <v>8.1650788425986637E-2</v>
      </c>
      <c r="AF400" s="58"/>
      <c r="AG400" s="58">
        <f t="shared" si="94"/>
        <v>0</v>
      </c>
      <c r="AH400" s="58">
        <f t="shared" si="95"/>
        <v>8.1650788425986637E-2</v>
      </c>
      <c r="AI400" s="58">
        <f t="shared" si="96"/>
        <v>0</v>
      </c>
      <c r="AK400" s="146"/>
      <c r="AL400" s="146"/>
      <c r="AM400" s="146"/>
      <c r="AN400" s="146"/>
      <c r="AO400" s="146"/>
      <c r="AP400" s="146"/>
      <c r="AQ400" s="146"/>
      <c r="AR400" s="146"/>
      <c r="AS400" s="146"/>
      <c r="AT400" s="146"/>
      <c r="AU400" s="146"/>
      <c r="AV400" s="146"/>
      <c r="AW400" s="146"/>
      <c r="AX400" s="146"/>
      <c r="AY400" s="146"/>
      <c r="AZ400" s="146"/>
      <c r="BA400" s="146"/>
      <c r="BB400" s="146"/>
      <c r="BC400" s="146"/>
      <c r="BD400" s="146"/>
      <c r="BE400" s="146"/>
      <c r="BF400" s="146"/>
      <c r="BG400" s="146"/>
      <c r="BH400" s="146"/>
      <c r="BI400" s="146"/>
      <c r="BJ400" s="146"/>
      <c r="BK400" s="146"/>
      <c r="BL400" s="146"/>
      <c r="BM400" s="146"/>
      <c r="BN400" s="146"/>
      <c r="BO400" s="146"/>
      <c r="BP400" s="146"/>
      <c r="BQ400" s="146"/>
      <c r="BR400" s="146"/>
      <c r="BS400" s="146"/>
      <c r="BT400" s="146"/>
      <c r="BU400" s="146"/>
      <c r="BV400" s="146"/>
      <c r="BW400" s="146"/>
      <c r="BX400" s="146"/>
      <c r="BY400" s="146"/>
      <c r="BZ400" s="146"/>
      <c r="CA400" s="146"/>
      <c r="CB400" s="146"/>
      <c r="CC400" s="146"/>
      <c r="CD400" s="146"/>
      <c r="CE400" s="146"/>
      <c r="CF400" s="146"/>
      <c r="CG400" s="146"/>
      <c r="CH400" s="146"/>
      <c r="CI400" s="146"/>
      <c r="CJ400" s="146"/>
      <c r="CK400" s="146"/>
      <c r="CL400" s="146"/>
      <c r="CM400" s="146"/>
      <c r="CN400" s="146"/>
      <c r="CO400" s="146"/>
      <c r="CP400" s="146"/>
      <c r="CQ400" s="146"/>
      <c r="CR400" s="146"/>
      <c r="CS400" s="146"/>
      <c r="CT400" s="146"/>
      <c r="CU400" s="146"/>
      <c r="CV400" s="146"/>
      <c r="CW400" s="146"/>
      <c r="CX400" s="146"/>
      <c r="CY400" s="146"/>
      <c r="CZ400" s="146"/>
      <c r="DA400" s="146"/>
      <c r="DB400" s="146"/>
      <c r="DC400" s="146"/>
      <c r="DD400" s="146"/>
      <c r="DE400" s="146"/>
      <c r="DF400" s="146"/>
      <c r="DG400" s="146"/>
      <c r="DH400" s="146"/>
      <c r="DI400" s="146"/>
      <c r="DJ400" s="146"/>
      <c r="DK400" s="146"/>
      <c r="DL400" s="146"/>
      <c r="DM400" s="146"/>
      <c r="DN400" s="146"/>
      <c r="DO400" s="146"/>
      <c r="DP400" s="146"/>
      <c r="DQ400" s="146"/>
      <c r="DR400" s="146"/>
      <c r="DS400" s="146"/>
      <c r="DT400" s="146"/>
      <c r="DU400" s="146"/>
      <c r="DV400" s="146"/>
      <c r="DW400" s="146"/>
      <c r="DX400" s="146"/>
      <c r="DY400" s="146"/>
      <c r="DZ400" s="146"/>
      <c r="EA400" s="146"/>
      <c r="EB400" s="146"/>
      <c r="EC400" s="146"/>
      <c r="ED400" s="148"/>
      <c r="EE400" s="148"/>
      <c r="EF400" s="148"/>
      <c r="EG400" s="148"/>
      <c r="EH400" s="148"/>
      <c r="EI400" s="148"/>
      <c r="EJ400" s="148"/>
      <c r="EK400" s="148"/>
      <c r="EL400" s="148"/>
      <c r="EM400" s="148"/>
      <c r="EN400" s="148"/>
      <c r="EO400" s="148"/>
      <c r="EP400" s="148"/>
      <c r="EQ400" s="148"/>
      <c r="ER400" s="148"/>
      <c r="ES400" s="148"/>
      <c r="ET400" s="148"/>
      <c r="EU400" s="148"/>
      <c r="EV400" s="148"/>
      <c r="EW400" s="148"/>
      <c r="EX400" s="148"/>
      <c r="EY400" s="148"/>
      <c r="EZ400" s="148"/>
      <c r="FA400" s="148"/>
      <c r="FB400" s="148"/>
      <c r="FC400" s="148"/>
      <c r="FD400" s="148"/>
      <c r="FE400" s="148"/>
      <c r="FF400" s="148"/>
      <c r="FG400" s="148"/>
      <c r="FH400" s="148"/>
      <c r="FI400" s="148"/>
      <c r="FJ400" s="148"/>
      <c r="FK400" s="148"/>
      <c r="FL400" s="148"/>
      <c r="FM400" s="148"/>
      <c r="FN400" s="148"/>
      <c r="FO400" s="148"/>
      <c r="FP400" s="148"/>
      <c r="FQ400" s="148"/>
      <c r="FR400" s="148"/>
      <c r="FS400" s="148"/>
      <c r="FT400" s="148"/>
      <c r="FU400" s="148"/>
      <c r="FV400" s="148"/>
      <c r="FW400" s="148"/>
      <c r="FX400" s="148"/>
      <c r="FY400" s="148"/>
      <c r="FZ400" s="148"/>
      <c r="GA400" s="148"/>
      <c r="GB400" s="148"/>
      <c r="GC400" s="148"/>
      <c r="GD400" s="148"/>
      <c r="GE400" s="148"/>
      <c r="GF400" s="148"/>
      <c r="GG400" s="148"/>
      <c r="GH400" s="148"/>
      <c r="GI400" s="148"/>
      <c r="GJ400" s="148"/>
      <c r="GK400" s="148"/>
      <c r="GL400" s="148"/>
      <c r="GM400" s="148"/>
      <c r="GN400" s="148"/>
      <c r="GO400" s="148"/>
      <c r="GP400" s="148"/>
      <c r="GQ400" s="148"/>
      <c r="GR400" s="148"/>
      <c r="GS400" s="148"/>
      <c r="GT400" s="148"/>
      <c r="GU400" s="148"/>
      <c r="GV400" s="148"/>
      <c r="GW400" s="148"/>
      <c r="GX400" s="148"/>
      <c r="GY400" s="148"/>
      <c r="GZ400" s="148"/>
      <c r="HA400" s="148"/>
      <c r="HB400" s="148"/>
      <c r="HC400" s="148"/>
      <c r="HD400" s="148"/>
      <c r="HE400" s="148"/>
      <c r="HF400" s="148"/>
      <c r="HG400" s="148"/>
      <c r="HH400" s="148"/>
      <c r="HI400" s="148"/>
      <c r="HJ400" s="148"/>
      <c r="HK400" s="148"/>
      <c r="HL400" s="148"/>
      <c r="HM400" s="148"/>
      <c r="HN400" s="148"/>
      <c r="HO400" s="148"/>
      <c r="HP400" s="148"/>
      <c r="HQ400" s="148"/>
      <c r="HR400" s="148"/>
      <c r="HS400" s="148"/>
      <c r="HT400" s="148"/>
      <c r="HU400" s="148"/>
      <c r="HV400" s="148"/>
      <c r="HW400" s="148"/>
      <c r="HX400" s="148"/>
      <c r="HY400" s="148"/>
      <c r="HZ400" s="148"/>
      <c r="IA400" s="148"/>
      <c r="IB400" s="148"/>
      <c r="IC400" s="148"/>
      <c r="ID400" s="148"/>
      <c r="IE400" s="148"/>
      <c r="IF400" s="148"/>
      <c r="IG400" s="148"/>
      <c r="IH400" s="148"/>
      <c r="II400" s="148"/>
      <c r="IJ400" s="148"/>
      <c r="IK400" s="148"/>
      <c r="IL400" s="148"/>
      <c r="IM400" s="148"/>
      <c r="IN400" s="148"/>
      <c r="IO400" s="148"/>
      <c r="IP400" s="148"/>
      <c r="IQ400" s="148"/>
      <c r="IR400" s="148"/>
      <c r="IS400" s="148"/>
      <c r="IT400" s="148"/>
      <c r="IU400" s="148"/>
      <c r="IV400" s="148"/>
      <c r="IW400" s="148"/>
      <c r="IX400" s="148"/>
      <c r="IY400" s="148"/>
      <c r="IZ400" s="148"/>
      <c r="JA400" s="148"/>
      <c r="JB400" s="148"/>
      <c r="JC400" s="148"/>
      <c r="JD400" s="148"/>
      <c r="JE400" s="148"/>
      <c r="JF400" s="148"/>
      <c r="JG400" s="148"/>
      <c r="JH400" s="148"/>
      <c r="JI400" s="148"/>
      <c r="JJ400" s="148"/>
      <c r="JK400" s="148"/>
      <c r="JL400" s="148"/>
      <c r="JM400" s="148"/>
      <c r="JN400" s="148"/>
      <c r="JO400" s="148"/>
      <c r="JP400" s="148"/>
      <c r="JQ400" s="148"/>
      <c r="JR400" s="148"/>
      <c r="JS400" s="148"/>
      <c r="JT400" s="148"/>
      <c r="JU400" s="148"/>
      <c r="JV400" s="148"/>
      <c r="JW400" s="148"/>
      <c r="JX400" s="148"/>
      <c r="JY400" s="148"/>
      <c r="JZ400" s="148"/>
      <c r="KA400" s="148"/>
      <c r="KB400" s="148"/>
      <c r="KC400" s="148"/>
      <c r="KD400" s="148"/>
      <c r="KE400" s="148"/>
      <c r="KF400" s="148"/>
      <c r="KG400" s="148"/>
      <c r="KH400" s="148"/>
      <c r="KI400" s="148"/>
      <c r="KJ400" s="148"/>
      <c r="KK400" s="148"/>
      <c r="KL400" s="148"/>
      <c r="KM400" s="148"/>
      <c r="KN400" s="148"/>
      <c r="KO400" s="148"/>
      <c r="KP400" s="148"/>
      <c r="KQ400" s="148"/>
      <c r="KR400" s="148"/>
      <c r="KS400" s="148"/>
      <c r="KT400" s="148"/>
      <c r="KU400" s="148"/>
      <c r="KV400" s="148"/>
      <c r="KW400" s="148"/>
      <c r="KX400" s="148"/>
      <c r="KY400" s="148"/>
      <c r="KZ400" s="148"/>
      <c r="LA400" s="148"/>
      <c r="LB400" s="148"/>
      <c r="LC400" s="148"/>
      <c r="LD400" s="148"/>
      <c r="LE400" s="148"/>
      <c r="LF400" s="148"/>
      <c r="LG400" s="148"/>
      <c r="LH400" s="148"/>
      <c r="LI400" s="148"/>
      <c r="LJ400" s="148"/>
      <c r="LK400" s="148"/>
      <c r="LL400" s="148"/>
      <c r="LM400" s="148"/>
      <c r="LN400" s="148"/>
      <c r="LO400" s="148"/>
      <c r="LP400" s="148"/>
      <c r="LQ400" s="148"/>
      <c r="LR400" s="148"/>
      <c r="LS400" s="148"/>
      <c r="LT400" s="148"/>
      <c r="LU400" s="148"/>
      <c r="LV400" s="148"/>
      <c r="LW400" s="148"/>
      <c r="LX400" s="148"/>
      <c r="LY400" s="148"/>
      <c r="LZ400" s="148"/>
      <c r="MA400" s="148"/>
      <c r="MB400" s="148"/>
      <c r="MC400" s="148"/>
      <c r="MD400" s="148"/>
      <c r="ME400" s="148"/>
      <c r="MF400" s="148"/>
      <c r="MG400" s="148"/>
      <c r="MH400" s="148"/>
      <c r="MI400" s="148"/>
      <c r="MJ400" s="148"/>
      <c r="MK400" s="148"/>
      <c r="ML400" s="148"/>
      <c r="MM400" s="148"/>
      <c r="MN400" s="148"/>
      <c r="MO400" s="148"/>
      <c r="MP400" s="148"/>
      <c r="MQ400" s="148"/>
      <c r="MR400" s="148"/>
      <c r="MS400" s="148"/>
      <c r="MT400" s="148"/>
      <c r="MU400" s="148"/>
      <c r="MV400" s="148"/>
      <c r="MW400" s="148"/>
      <c r="MX400" s="148"/>
      <c r="MY400" s="148"/>
      <c r="MZ400" s="148"/>
      <c r="NA400" s="148"/>
      <c r="NB400" s="148"/>
      <c r="NC400" s="148"/>
      <c r="ND400" s="148"/>
      <c r="NE400" s="148"/>
      <c r="NF400" s="148"/>
      <c r="NG400" s="148"/>
      <c r="NH400" s="148"/>
      <c r="NI400" s="148"/>
      <c r="NJ400" s="148"/>
      <c r="NK400" s="148"/>
      <c r="NL400" s="148"/>
      <c r="NM400" s="148"/>
      <c r="NN400" s="148"/>
      <c r="NO400" s="148"/>
      <c r="NP400" s="148"/>
      <c r="NQ400" s="148"/>
      <c r="NR400" s="148"/>
      <c r="NS400" s="148"/>
      <c r="NT400" s="148"/>
      <c r="NU400" s="148"/>
      <c r="NV400" s="148"/>
      <c r="NW400" s="148"/>
      <c r="NX400" s="148"/>
      <c r="NY400" s="148"/>
      <c r="NZ400" s="148"/>
      <c r="OA400" s="148"/>
      <c r="OB400" s="148"/>
      <c r="OC400" s="148"/>
      <c r="OD400" s="148"/>
      <c r="OE400" s="148"/>
      <c r="OF400" s="148"/>
      <c r="OG400" s="148"/>
      <c r="OH400" s="148"/>
      <c r="OI400" s="148"/>
      <c r="OJ400" s="148"/>
      <c r="OK400" s="148"/>
      <c r="OL400" s="148"/>
      <c r="OM400" s="148"/>
      <c r="ON400" s="148"/>
      <c r="OO400" s="148"/>
      <c r="OP400" s="148"/>
      <c r="OQ400" s="148"/>
      <c r="OR400" s="148"/>
      <c r="OS400" s="148"/>
      <c r="OT400" s="148"/>
      <c r="OU400" s="148"/>
      <c r="OV400" s="148"/>
      <c r="OW400" s="148"/>
      <c r="OX400" s="148"/>
      <c r="OY400" s="148"/>
      <c r="OZ400" s="148"/>
      <c r="PA400" s="148"/>
      <c r="PB400" s="148"/>
      <c r="PC400" s="148"/>
      <c r="PD400" s="148"/>
      <c r="PE400" s="148"/>
      <c r="PF400" s="148"/>
      <c r="PG400" s="148"/>
      <c r="PH400" s="148"/>
      <c r="PI400" s="148"/>
      <c r="PJ400" s="148"/>
      <c r="PK400" s="148"/>
      <c r="PL400" s="148"/>
      <c r="PM400" s="148"/>
      <c r="PN400" s="148"/>
      <c r="PO400" s="148"/>
      <c r="PP400" s="148"/>
      <c r="PQ400" s="148"/>
      <c r="PR400" s="148"/>
      <c r="PS400" s="148"/>
      <c r="PT400" s="148"/>
      <c r="PU400" s="148"/>
      <c r="PV400" s="148"/>
      <c r="PW400" s="148"/>
      <c r="PX400" s="148"/>
      <c r="PY400" s="148"/>
      <c r="PZ400" s="148"/>
      <c r="QA400" s="148"/>
      <c r="QB400" s="148"/>
      <c r="QC400" s="148"/>
      <c r="QD400" s="148"/>
      <c r="QE400" s="148"/>
      <c r="QF400" s="148"/>
      <c r="QG400" s="148"/>
      <c r="QH400" s="148"/>
      <c r="QI400" s="148"/>
      <c r="QJ400" s="148"/>
      <c r="QK400" s="148"/>
      <c r="QL400" s="148"/>
      <c r="QM400" s="148"/>
      <c r="QN400" s="148"/>
      <c r="QO400" s="148"/>
      <c r="QP400" s="148"/>
      <c r="QQ400" s="148"/>
      <c r="QR400" s="148"/>
      <c r="QS400" s="148"/>
      <c r="QT400" s="148"/>
      <c r="QU400" s="148"/>
      <c r="QV400" s="148"/>
      <c r="QW400" s="148"/>
      <c r="QX400" s="148"/>
      <c r="QY400" s="148"/>
      <c r="QZ400" s="148"/>
      <c r="RA400" s="148"/>
      <c r="RB400" s="148"/>
      <c r="RC400" s="148"/>
      <c r="RD400" s="148"/>
      <c r="RE400" s="148"/>
      <c r="RF400" s="148"/>
      <c r="RG400" s="148"/>
      <c r="RH400" s="148"/>
      <c r="RI400" s="148"/>
      <c r="RJ400" s="148"/>
      <c r="RK400" s="148"/>
      <c r="RL400" s="148"/>
      <c r="RM400" s="148"/>
      <c r="RN400" s="148"/>
      <c r="RO400" s="148"/>
      <c r="RP400" s="148"/>
      <c r="RQ400" s="148"/>
      <c r="RR400" s="148"/>
      <c r="RS400" s="148"/>
      <c r="RT400" s="148"/>
      <c r="RU400" s="148"/>
      <c r="RV400" s="148"/>
      <c r="RW400" s="148"/>
      <c r="RX400" s="148"/>
      <c r="RY400" s="148"/>
      <c r="RZ400" s="148"/>
      <c r="SA400" s="148"/>
      <c r="SB400" s="148"/>
      <c r="SC400" s="148"/>
      <c r="SD400" s="148"/>
      <c r="SE400" s="148"/>
      <c r="SF400" s="148"/>
      <c r="SG400" s="148"/>
      <c r="SH400" s="148"/>
      <c r="SI400" s="148"/>
      <c r="SJ400" s="148"/>
      <c r="SK400" s="148"/>
      <c r="SL400" s="148"/>
      <c r="SM400" s="148"/>
      <c r="SN400" s="148"/>
      <c r="SO400" s="148"/>
      <c r="SP400" s="148"/>
      <c r="SQ400" s="148"/>
      <c r="SR400" s="148"/>
      <c r="SS400" s="148"/>
      <c r="ST400" s="148"/>
      <c r="SU400" s="148"/>
      <c r="SV400" s="148"/>
      <c r="SW400" s="148"/>
      <c r="SX400" s="148"/>
      <c r="SY400" s="148"/>
      <c r="SZ400" s="148"/>
      <c r="TA400" s="148"/>
      <c r="TB400" s="148"/>
      <c r="TC400" s="148"/>
      <c r="TD400" s="148"/>
      <c r="TE400" s="148"/>
      <c r="TF400" s="148"/>
      <c r="TG400" s="148"/>
      <c r="TH400" s="148"/>
      <c r="TI400" s="148"/>
      <c r="TJ400" s="148"/>
      <c r="TK400" s="148"/>
      <c r="TL400" s="148"/>
      <c r="TM400" s="148"/>
      <c r="TN400" s="148"/>
      <c r="TO400" s="148"/>
      <c r="TP400" s="148"/>
      <c r="TQ400" s="148"/>
      <c r="TR400" s="148"/>
      <c r="TS400" s="148"/>
      <c r="TT400" s="148"/>
      <c r="TU400" s="148"/>
      <c r="TV400" s="148"/>
      <c r="TW400" s="148"/>
      <c r="TX400" s="148"/>
      <c r="TY400" s="148"/>
      <c r="TZ400" s="148"/>
      <c r="UA400" s="148"/>
      <c r="UB400" s="148"/>
      <c r="UC400" s="148"/>
      <c r="UD400" s="148"/>
      <c r="UE400" s="148"/>
      <c r="UF400" s="148"/>
      <c r="UG400" s="148"/>
      <c r="UH400" s="148"/>
      <c r="UI400" s="148"/>
      <c r="UJ400" s="148"/>
      <c r="UK400" s="148"/>
      <c r="UL400" s="148"/>
      <c r="UM400" s="148"/>
      <c r="UN400" s="148"/>
      <c r="UO400" s="148"/>
      <c r="UP400" s="148"/>
      <c r="UQ400" s="148"/>
      <c r="UR400" s="148"/>
      <c r="US400" s="148"/>
      <c r="UT400" s="148"/>
      <c r="UU400" s="148"/>
      <c r="UV400" s="148"/>
      <c r="UW400" s="148"/>
      <c r="UX400" s="148"/>
      <c r="UY400" s="148"/>
      <c r="UZ400" s="148"/>
      <c r="VA400" s="148"/>
      <c r="VB400" s="148"/>
      <c r="VC400" s="148"/>
      <c r="VD400" s="148"/>
      <c r="VE400" s="148"/>
      <c r="VF400" s="148"/>
      <c r="VG400" s="148"/>
      <c r="VH400" s="148"/>
      <c r="VI400" s="148"/>
      <c r="VJ400" s="148"/>
      <c r="VK400" s="148"/>
      <c r="VL400" s="148"/>
      <c r="VM400" s="148"/>
      <c r="VN400" s="148"/>
      <c r="VO400" s="148"/>
      <c r="VP400" s="148"/>
      <c r="VQ400" s="148"/>
      <c r="VR400" s="148"/>
      <c r="VS400" s="148"/>
      <c r="VT400" s="148"/>
      <c r="VU400" s="148"/>
      <c r="VV400" s="148"/>
      <c r="VW400" s="148"/>
      <c r="VX400" s="148"/>
      <c r="VY400" s="148"/>
      <c r="VZ400" s="148"/>
      <c r="WA400" s="148"/>
      <c r="WB400" s="148"/>
      <c r="WC400" s="148"/>
      <c r="WD400" s="148"/>
      <c r="WE400" s="148"/>
      <c r="WF400" s="148"/>
      <c r="WG400" s="148"/>
      <c r="WH400" s="148"/>
      <c r="WI400" s="148"/>
      <c r="WJ400" s="148"/>
      <c r="WK400" s="148"/>
      <c r="WL400" s="148"/>
      <c r="WM400" s="148"/>
      <c r="WN400" s="148"/>
      <c r="WO400" s="148"/>
      <c r="WP400" s="148"/>
      <c r="WQ400" s="148"/>
      <c r="WR400" s="148"/>
      <c r="WS400" s="148"/>
      <c r="WT400" s="148"/>
      <c r="WU400" s="148"/>
      <c r="WV400" s="148"/>
      <c r="WW400" s="148"/>
      <c r="WX400" s="148"/>
      <c r="WY400" s="148"/>
      <c r="WZ400" s="148"/>
      <c r="XA400" s="148"/>
      <c r="XB400" s="148"/>
      <c r="XC400" s="148"/>
      <c r="XD400" s="148"/>
      <c r="XE400" s="148"/>
      <c r="XF400" s="148"/>
      <c r="XG400" s="148"/>
      <c r="XH400" s="148"/>
      <c r="XI400" s="148"/>
      <c r="XJ400" s="148"/>
      <c r="XK400" s="148"/>
      <c r="XL400" s="148"/>
      <c r="XM400" s="148"/>
      <c r="XN400" s="148"/>
      <c r="XO400" s="148"/>
      <c r="XP400" s="148"/>
      <c r="XQ400" s="148"/>
      <c r="XR400" s="148"/>
      <c r="XS400" s="148"/>
      <c r="XT400" s="148"/>
      <c r="XU400" s="148"/>
      <c r="XV400" s="148"/>
      <c r="XW400" s="148"/>
      <c r="XX400" s="148"/>
      <c r="XY400" s="148"/>
      <c r="XZ400" s="148"/>
      <c r="YA400" s="148"/>
      <c r="YB400" s="148"/>
      <c r="YC400" s="148"/>
      <c r="YD400" s="148"/>
      <c r="YE400" s="148"/>
      <c r="YF400" s="148"/>
      <c r="YG400" s="148"/>
      <c r="YH400" s="148"/>
      <c r="YI400" s="148"/>
      <c r="YJ400" s="148"/>
      <c r="YK400" s="148"/>
      <c r="YL400" s="148"/>
      <c r="YM400" s="148"/>
      <c r="YN400" s="148"/>
      <c r="YO400" s="148"/>
      <c r="YP400" s="148"/>
      <c r="YQ400" s="148"/>
      <c r="YR400" s="148"/>
      <c r="YS400" s="148"/>
      <c r="YT400" s="148"/>
      <c r="YU400" s="148"/>
      <c r="YV400" s="148"/>
      <c r="YW400" s="148"/>
      <c r="YX400" s="148"/>
      <c r="YY400" s="148"/>
      <c r="YZ400" s="148"/>
      <c r="ZA400" s="148"/>
      <c r="ZB400" s="148"/>
      <c r="ZC400" s="148"/>
      <c r="ZD400" s="148"/>
      <c r="ZE400" s="148"/>
      <c r="ZF400" s="148"/>
      <c r="ZG400" s="148"/>
      <c r="ZH400" s="148"/>
      <c r="ZI400" s="148"/>
      <c r="ZJ400" s="148"/>
      <c r="ZK400" s="148"/>
      <c r="ZL400" s="148"/>
      <c r="ZM400" s="148"/>
      <c r="ZN400" s="148"/>
      <c r="ZO400" s="148"/>
      <c r="ZP400" s="148"/>
      <c r="ZQ400" s="148"/>
      <c r="ZR400" s="148"/>
      <c r="ZS400" s="148"/>
      <c r="ZT400" s="148"/>
      <c r="ZU400" s="148"/>
      <c r="ZV400" s="148"/>
      <c r="ZW400" s="148"/>
      <c r="ZX400" s="148"/>
      <c r="ZY400" s="148"/>
      <c r="ZZ400" s="148"/>
      <c r="AAA400" s="148"/>
      <c r="AAB400" s="148"/>
      <c r="AAC400" s="148"/>
      <c r="AAD400" s="148"/>
      <c r="AAE400" s="148"/>
      <c r="AAF400" s="148"/>
      <c r="AAG400" s="148"/>
      <c r="AAH400" s="148"/>
      <c r="AAI400" s="148"/>
      <c r="AAJ400" s="148"/>
      <c r="AAK400" s="148"/>
      <c r="AAL400" s="148"/>
      <c r="AAM400" s="148"/>
      <c r="AAN400" s="148"/>
      <c r="AAO400" s="148"/>
      <c r="AAP400" s="148"/>
      <c r="AAQ400" s="148"/>
      <c r="AAR400" s="148"/>
      <c r="AAS400" s="148"/>
      <c r="AAT400" s="148"/>
      <c r="AAU400" s="148"/>
      <c r="AAV400" s="148"/>
      <c r="AAW400" s="148"/>
      <c r="AAX400" s="148"/>
      <c r="AAY400" s="148"/>
      <c r="AAZ400" s="148"/>
      <c r="ABA400" s="148"/>
      <c r="ABB400" s="148"/>
      <c r="ABC400" s="148"/>
      <c r="ABD400" s="148"/>
      <c r="ABE400" s="148"/>
      <c r="ABF400" s="148"/>
      <c r="ABG400" s="148"/>
      <c r="ABH400" s="148"/>
      <c r="ABI400" s="148"/>
      <c r="ABJ400" s="148"/>
      <c r="ABK400" s="148"/>
      <c r="ABL400" s="148"/>
      <c r="ABM400" s="148"/>
      <c r="ABN400" s="148"/>
      <c r="ABO400" s="148"/>
      <c r="ABP400" s="148"/>
      <c r="ABQ400" s="148"/>
      <c r="ABR400" s="148"/>
      <c r="ABS400" s="148"/>
      <c r="ABT400" s="148"/>
      <c r="ABU400" s="148"/>
      <c r="ABV400" s="148"/>
      <c r="ABW400" s="148"/>
      <c r="ABX400" s="148"/>
      <c r="ABY400" s="148"/>
      <c r="ABZ400" s="148"/>
      <c r="ACA400" s="148"/>
      <c r="ACB400" s="148"/>
      <c r="ACC400" s="148"/>
      <c r="ACD400" s="148"/>
      <c r="ACE400" s="148"/>
      <c r="ACF400" s="148"/>
      <c r="ACG400" s="148"/>
      <c r="ACH400" s="148"/>
      <c r="ACI400" s="148"/>
      <c r="ACJ400" s="148"/>
      <c r="ACK400" s="148"/>
      <c r="ACL400" s="148"/>
      <c r="ACM400" s="148"/>
      <c r="ACN400" s="148"/>
      <c r="ACO400" s="148"/>
      <c r="ACP400" s="148"/>
      <c r="ACQ400" s="148"/>
      <c r="ACR400" s="148"/>
      <c r="ACS400" s="148"/>
      <c r="ACT400" s="148"/>
      <c r="ACU400" s="148"/>
      <c r="ACV400" s="148"/>
      <c r="ACW400" s="148"/>
      <c r="ACX400" s="148"/>
      <c r="ACY400" s="148"/>
      <c r="ACZ400" s="148"/>
      <c r="ADA400" s="148"/>
    </row>
    <row r="401" spans="1:781" customFormat="1" ht="60.6" customHeight="1" x14ac:dyDescent="0.3">
      <c r="A401" s="64">
        <v>3</v>
      </c>
      <c r="B401" s="44" t="s">
        <v>1097</v>
      </c>
      <c r="C401" s="45" t="s">
        <v>77</v>
      </c>
      <c r="D401" s="46" t="s">
        <v>212</v>
      </c>
      <c r="E401" s="46" t="s">
        <v>230</v>
      </c>
      <c r="F401" s="46">
        <v>15</v>
      </c>
      <c r="G401" s="97"/>
      <c r="H401" s="46">
        <v>1</v>
      </c>
      <c r="I401" s="46" t="s">
        <v>41</v>
      </c>
      <c r="J401" s="46" t="s">
        <v>141</v>
      </c>
      <c r="K401" s="48">
        <v>1944</v>
      </c>
      <c r="L401" s="109">
        <v>1944</v>
      </c>
      <c r="M401" s="50"/>
      <c r="N401" s="51"/>
      <c r="O401" s="51"/>
      <c r="P401" s="52" t="s">
        <v>601</v>
      </c>
      <c r="Q401" s="53" t="s">
        <v>1098</v>
      </c>
      <c r="R401" s="54" t="s">
        <v>426</v>
      </c>
      <c r="S401" s="55" t="str">
        <f t="shared" si="89"/>
        <v>Au</v>
      </c>
      <c r="T401" s="56"/>
      <c r="U401" s="56"/>
      <c r="V401" s="56"/>
      <c r="W401" s="56"/>
      <c r="X401" s="56"/>
      <c r="Y401" s="56"/>
      <c r="Z401" s="56" t="s">
        <v>328</v>
      </c>
      <c r="AA401" s="12"/>
      <c r="AB401" s="57">
        <f t="shared" si="90"/>
        <v>0</v>
      </c>
      <c r="AC401" s="57">
        <f t="shared" si="91"/>
        <v>0</v>
      </c>
      <c r="AD401" s="57">
        <f t="shared" si="92"/>
        <v>0</v>
      </c>
      <c r="AE401" s="57">
        <f t="shared" si="93"/>
        <v>0</v>
      </c>
      <c r="AF401" s="58"/>
      <c r="AG401" s="58">
        <f t="shared" si="94"/>
        <v>0</v>
      </c>
      <c r="AH401" s="58">
        <f t="shared" si="95"/>
        <v>0</v>
      </c>
      <c r="AI401" s="58">
        <f t="shared" si="96"/>
        <v>0</v>
      </c>
      <c r="AJ401" s="12"/>
      <c r="AK401" s="146"/>
      <c r="AL401" s="146"/>
      <c r="AM401" s="146"/>
      <c r="AN401" s="146"/>
      <c r="AO401" s="146"/>
      <c r="AP401" s="146"/>
      <c r="AQ401" s="146"/>
      <c r="AR401" s="146"/>
      <c r="AS401" s="146"/>
      <c r="AT401" s="146"/>
      <c r="AU401" s="146"/>
      <c r="AV401" s="146"/>
      <c r="AW401" s="146"/>
      <c r="AX401" s="146"/>
      <c r="AY401" s="146"/>
      <c r="AZ401" s="146"/>
      <c r="BA401" s="146"/>
      <c r="BB401" s="146"/>
      <c r="BC401" s="146"/>
      <c r="BD401" s="146"/>
      <c r="BE401" s="146"/>
      <c r="BF401" s="146"/>
      <c r="BG401" s="146"/>
      <c r="BH401" s="146"/>
      <c r="BI401" s="146"/>
      <c r="BJ401" s="146"/>
      <c r="BK401" s="146"/>
      <c r="BL401" s="146"/>
      <c r="BM401" s="146"/>
      <c r="BN401" s="146"/>
      <c r="BO401" s="146"/>
      <c r="BP401" s="146"/>
      <c r="BQ401" s="146"/>
      <c r="BR401" s="146"/>
      <c r="BS401" s="146"/>
      <c r="BT401" s="146"/>
      <c r="BU401" s="146"/>
      <c r="BV401" s="146"/>
      <c r="BW401" s="146"/>
      <c r="BX401" s="146"/>
      <c r="BY401" s="146"/>
      <c r="BZ401" s="146"/>
      <c r="CA401" s="146"/>
      <c r="CB401" s="146"/>
      <c r="CC401" s="146"/>
      <c r="CD401" s="146"/>
      <c r="CE401" s="146"/>
      <c r="CF401" s="146"/>
      <c r="CG401" s="146"/>
      <c r="CH401" s="146"/>
      <c r="CI401" s="146"/>
      <c r="CJ401" s="146"/>
      <c r="CK401" s="146"/>
      <c r="CL401" s="146"/>
      <c r="CM401" s="146"/>
      <c r="CN401" s="146"/>
      <c r="CO401" s="146"/>
      <c r="CP401" s="146"/>
      <c r="CQ401" s="146"/>
      <c r="CR401" s="146"/>
      <c r="CS401" s="146"/>
      <c r="CT401" s="146"/>
      <c r="CU401" s="146"/>
      <c r="CV401" s="146"/>
      <c r="CW401" s="146"/>
      <c r="CX401" s="146"/>
      <c r="CY401" s="146"/>
      <c r="CZ401" s="146"/>
      <c r="DA401" s="146"/>
      <c r="DB401" s="146"/>
      <c r="DC401" s="146"/>
      <c r="DD401" s="146"/>
      <c r="DE401" s="146"/>
      <c r="DF401" s="146"/>
      <c r="DG401" s="146"/>
      <c r="DH401" s="146"/>
      <c r="DI401" s="146"/>
      <c r="DJ401" s="146"/>
      <c r="DK401" s="146"/>
      <c r="DL401" s="146"/>
      <c r="DM401" s="146"/>
      <c r="DN401" s="146"/>
      <c r="DO401" s="146"/>
      <c r="DP401" s="146"/>
      <c r="DQ401" s="146"/>
      <c r="DR401" s="146"/>
      <c r="DS401" s="146"/>
      <c r="DT401" s="146"/>
      <c r="DU401" s="146"/>
      <c r="DV401" s="146"/>
      <c r="DW401" s="146"/>
      <c r="DX401" s="146"/>
      <c r="DY401" s="146"/>
      <c r="DZ401" s="146"/>
      <c r="EA401" s="146"/>
      <c r="EB401" s="146"/>
      <c r="EC401" s="146"/>
      <c r="ED401" s="138"/>
      <c r="EE401" s="138"/>
      <c r="EF401" s="138"/>
      <c r="EG401" s="138"/>
      <c r="EH401" s="138"/>
      <c r="EI401" s="138"/>
      <c r="EJ401" s="138"/>
      <c r="EK401" s="138"/>
      <c r="EL401" s="138"/>
      <c r="EM401" s="138"/>
      <c r="EN401" s="138"/>
      <c r="EO401" s="138"/>
      <c r="EP401" s="138"/>
      <c r="EQ401" s="138"/>
      <c r="ER401" s="138"/>
      <c r="ES401" s="138"/>
      <c r="ET401" s="138"/>
      <c r="EU401" s="138"/>
      <c r="EV401" s="138"/>
      <c r="EW401" s="138"/>
      <c r="EX401" s="138"/>
      <c r="EY401" s="138"/>
      <c r="EZ401" s="138"/>
      <c r="FA401" s="138"/>
      <c r="FB401" s="138"/>
      <c r="FC401" s="138"/>
      <c r="FD401" s="138"/>
      <c r="FE401" s="138"/>
      <c r="FF401" s="138"/>
      <c r="FG401" s="138"/>
      <c r="FH401" s="138"/>
      <c r="FI401" s="138"/>
      <c r="FJ401" s="138"/>
      <c r="FK401" s="138"/>
      <c r="FL401" s="138"/>
      <c r="FM401" s="138"/>
      <c r="FN401" s="138"/>
      <c r="FO401" s="138"/>
      <c r="FP401" s="138"/>
      <c r="FQ401" s="138"/>
      <c r="FR401" s="138"/>
      <c r="FS401" s="138"/>
      <c r="FT401" s="138"/>
      <c r="FU401" s="138"/>
      <c r="FV401" s="138"/>
      <c r="FW401" s="138"/>
      <c r="FX401" s="138"/>
      <c r="FY401" s="138"/>
      <c r="FZ401" s="138"/>
      <c r="GA401" s="138"/>
      <c r="GB401" s="138"/>
      <c r="GC401" s="138"/>
      <c r="GD401" s="138"/>
      <c r="GE401" s="138"/>
      <c r="GF401" s="138"/>
      <c r="GG401" s="138"/>
      <c r="GH401" s="138"/>
      <c r="GI401" s="138"/>
      <c r="GJ401" s="138"/>
      <c r="GK401" s="138"/>
      <c r="GL401" s="138"/>
      <c r="GM401" s="138"/>
      <c r="GN401" s="138"/>
      <c r="GO401" s="138"/>
      <c r="GP401" s="138"/>
      <c r="GQ401" s="138"/>
      <c r="GR401" s="138"/>
      <c r="GS401" s="138"/>
      <c r="GT401" s="138"/>
      <c r="GU401" s="138"/>
      <c r="GV401" s="138"/>
      <c r="GW401" s="138"/>
      <c r="GX401" s="138"/>
      <c r="GY401" s="138"/>
      <c r="GZ401" s="138"/>
      <c r="HA401" s="138"/>
      <c r="HB401" s="138"/>
      <c r="HC401" s="138"/>
      <c r="HD401" s="138"/>
      <c r="HE401" s="138"/>
      <c r="HF401" s="138"/>
      <c r="HG401" s="138"/>
      <c r="HH401" s="138"/>
      <c r="HI401" s="138"/>
      <c r="HJ401" s="138"/>
      <c r="HK401" s="138"/>
      <c r="HL401" s="138"/>
      <c r="HM401" s="138"/>
      <c r="HN401" s="138"/>
      <c r="HO401" s="138"/>
      <c r="HP401" s="138"/>
      <c r="HQ401" s="138"/>
      <c r="HR401" s="138"/>
      <c r="HS401" s="138"/>
      <c r="HT401" s="138"/>
      <c r="HU401" s="138"/>
      <c r="HV401" s="138"/>
      <c r="HW401" s="138"/>
      <c r="HX401" s="138"/>
      <c r="HY401" s="138"/>
      <c r="HZ401" s="138"/>
      <c r="IA401" s="138"/>
      <c r="IB401" s="138"/>
      <c r="IC401" s="138"/>
      <c r="ID401" s="138"/>
      <c r="IE401" s="138"/>
      <c r="IF401" s="138"/>
      <c r="IG401" s="138"/>
      <c r="IH401" s="138"/>
      <c r="II401" s="138"/>
      <c r="IJ401" s="138"/>
      <c r="IK401" s="138"/>
      <c r="IL401" s="138"/>
      <c r="IM401" s="138"/>
      <c r="IN401" s="138"/>
      <c r="IO401" s="138"/>
      <c r="IP401" s="138"/>
      <c r="IQ401" s="138"/>
      <c r="IR401" s="138"/>
      <c r="IS401" s="138"/>
      <c r="IT401" s="138"/>
      <c r="IU401" s="138"/>
      <c r="IV401" s="138"/>
      <c r="IW401" s="138"/>
      <c r="IX401" s="138"/>
      <c r="IY401" s="138"/>
      <c r="IZ401" s="138"/>
      <c r="JA401" s="138"/>
      <c r="JB401" s="138"/>
      <c r="JC401" s="138"/>
      <c r="JD401" s="138"/>
      <c r="JE401" s="138"/>
      <c r="JF401" s="138"/>
      <c r="JG401" s="138"/>
      <c r="JH401" s="138"/>
      <c r="JI401" s="138"/>
      <c r="JJ401" s="138"/>
      <c r="JK401" s="138"/>
      <c r="JL401" s="138"/>
      <c r="JM401" s="138"/>
      <c r="JN401" s="138"/>
      <c r="JO401" s="138"/>
      <c r="JP401" s="138"/>
      <c r="JQ401" s="138"/>
      <c r="JR401" s="138"/>
      <c r="JS401" s="138"/>
      <c r="JT401" s="138"/>
      <c r="JU401" s="138"/>
      <c r="JV401" s="138"/>
      <c r="JW401" s="138"/>
      <c r="JX401" s="138"/>
      <c r="JY401" s="138"/>
      <c r="JZ401" s="138"/>
      <c r="KA401" s="138"/>
      <c r="KB401" s="138"/>
      <c r="KC401" s="138"/>
      <c r="KD401" s="138"/>
      <c r="KE401" s="138"/>
      <c r="KF401" s="138"/>
      <c r="KG401" s="138"/>
      <c r="KH401" s="138"/>
      <c r="KI401" s="138"/>
      <c r="KJ401" s="138"/>
      <c r="KK401" s="138"/>
      <c r="KL401" s="138"/>
      <c r="KM401" s="138"/>
      <c r="KN401" s="138"/>
      <c r="KO401" s="138"/>
      <c r="KP401" s="138"/>
      <c r="KQ401" s="138"/>
      <c r="KR401" s="138"/>
      <c r="KS401" s="138"/>
      <c r="KT401" s="138"/>
      <c r="KU401" s="138"/>
      <c r="KV401" s="138"/>
      <c r="KW401" s="138"/>
      <c r="KX401" s="138"/>
      <c r="KY401" s="138"/>
      <c r="KZ401" s="138"/>
      <c r="LA401" s="138"/>
      <c r="LB401" s="138"/>
      <c r="LC401" s="138"/>
      <c r="LD401" s="138"/>
      <c r="LE401" s="138"/>
      <c r="LF401" s="138"/>
      <c r="LG401" s="138"/>
      <c r="LH401" s="138"/>
      <c r="LI401" s="138"/>
      <c r="LJ401" s="138"/>
      <c r="LK401" s="138"/>
      <c r="LL401" s="138"/>
      <c r="LM401" s="138"/>
      <c r="LN401" s="138"/>
      <c r="LO401" s="138"/>
      <c r="LP401" s="138"/>
      <c r="LQ401" s="138"/>
      <c r="LR401" s="138"/>
      <c r="LS401" s="138"/>
      <c r="LT401" s="138"/>
      <c r="LU401" s="138"/>
      <c r="LV401" s="138"/>
      <c r="LW401" s="138"/>
      <c r="LX401" s="138"/>
      <c r="LY401" s="138"/>
      <c r="LZ401" s="138"/>
      <c r="MA401" s="138"/>
      <c r="MB401" s="138"/>
      <c r="MC401" s="138"/>
      <c r="MD401" s="138"/>
      <c r="ME401" s="138"/>
      <c r="MF401" s="138"/>
      <c r="MG401" s="138"/>
      <c r="MH401" s="138"/>
      <c r="MI401" s="138"/>
      <c r="MJ401" s="138"/>
      <c r="MK401" s="138"/>
      <c r="ML401" s="138"/>
      <c r="MM401" s="138"/>
      <c r="MN401" s="138"/>
      <c r="MO401" s="138"/>
      <c r="MP401" s="138"/>
      <c r="MQ401" s="138"/>
      <c r="MR401" s="138"/>
      <c r="MS401" s="138"/>
      <c r="MT401" s="138"/>
      <c r="MU401" s="138"/>
      <c r="MV401" s="138"/>
      <c r="MW401" s="138"/>
      <c r="MX401" s="138"/>
      <c r="MY401" s="138"/>
      <c r="MZ401" s="138"/>
      <c r="NA401" s="138"/>
      <c r="NB401" s="138"/>
      <c r="NC401" s="138"/>
      <c r="ND401" s="138"/>
      <c r="NE401" s="138"/>
      <c r="NF401" s="138"/>
      <c r="NG401" s="138"/>
      <c r="NH401" s="138"/>
      <c r="NI401" s="138"/>
      <c r="NJ401" s="138"/>
      <c r="NK401" s="138"/>
      <c r="NL401" s="138"/>
      <c r="NM401" s="138"/>
      <c r="NN401" s="138"/>
      <c r="NO401" s="138"/>
      <c r="NP401" s="138"/>
      <c r="NQ401" s="138"/>
      <c r="NR401" s="138"/>
      <c r="NS401" s="138"/>
      <c r="NT401" s="138"/>
      <c r="NU401" s="138"/>
      <c r="NV401" s="138"/>
      <c r="NW401" s="138"/>
      <c r="NX401" s="138"/>
      <c r="NY401" s="138"/>
      <c r="NZ401" s="138"/>
      <c r="OA401" s="138"/>
      <c r="OB401" s="138"/>
      <c r="OC401" s="138"/>
      <c r="OD401" s="138"/>
      <c r="OE401" s="138"/>
      <c r="OF401" s="138"/>
      <c r="OG401" s="138"/>
      <c r="OH401" s="138"/>
      <c r="OI401" s="138"/>
      <c r="OJ401" s="138"/>
      <c r="OK401" s="138"/>
      <c r="OL401" s="138"/>
      <c r="OM401" s="138"/>
      <c r="ON401" s="138"/>
      <c r="OO401" s="138"/>
      <c r="OP401" s="138"/>
      <c r="OQ401" s="138"/>
      <c r="OR401" s="138"/>
      <c r="OS401" s="138"/>
      <c r="OT401" s="138"/>
      <c r="OU401" s="138"/>
      <c r="OV401" s="138"/>
      <c r="OW401" s="138"/>
      <c r="OX401" s="138"/>
      <c r="OY401" s="138"/>
      <c r="OZ401" s="138"/>
      <c r="PA401" s="138"/>
      <c r="PB401" s="138"/>
      <c r="PC401" s="138"/>
      <c r="PD401" s="138"/>
      <c r="PE401" s="138"/>
      <c r="PF401" s="138"/>
      <c r="PG401" s="138"/>
      <c r="PH401" s="138"/>
      <c r="PI401" s="138"/>
      <c r="PJ401" s="138"/>
      <c r="PK401" s="138"/>
      <c r="PL401" s="138"/>
      <c r="PM401" s="138"/>
      <c r="PN401" s="138"/>
      <c r="PO401" s="138"/>
      <c r="PP401" s="138"/>
      <c r="PQ401" s="138"/>
      <c r="PR401" s="138"/>
      <c r="PS401" s="138"/>
      <c r="PT401" s="138"/>
      <c r="PU401" s="138"/>
      <c r="PV401" s="138"/>
      <c r="PW401" s="138"/>
      <c r="PX401" s="138"/>
      <c r="PY401" s="138"/>
      <c r="PZ401" s="138"/>
      <c r="QA401" s="138"/>
      <c r="QB401" s="138"/>
      <c r="QC401" s="138"/>
      <c r="QD401" s="138"/>
      <c r="QE401" s="138"/>
      <c r="QF401" s="138"/>
      <c r="QG401" s="138"/>
      <c r="QH401" s="138"/>
      <c r="QI401" s="138"/>
      <c r="QJ401" s="138"/>
      <c r="QK401" s="138"/>
      <c r="QL401" s="138"/>
      <c r="QM401" s="138"/>
      <c r="QN401" s="138"/>
      <c r="QO401" s="138"/>
      <c r="QP401" s="138"/>
      <c r="QQ401" s="138"/>
      <c r="QR401" s="138"/>
      <c r="QS401" s="138"/>
      <c r="QT401" s="138"/>
      <c r="QU401" s="138"/>
      <c r="QV401" s="138"/>
      <c r="QW401" s="138"/>
      <c r="QX401" s="138"/>
      <c r="QY401" s="138"/>
      <c r="QZ401" s="138"/>
      <c r="RA401" s="138"/>
      <c r="RB401" s="138"/>
      <c r="RC401" s="138"/>
      <c r="RD401" s="138"/>
      <c r="RE401" s="138"/>
      <c r="RF401" s="138"/>
      <c r="RG401" s="138"/>
      <c r="RH401" s="138"/>
      <c r="RI401" s="138"/>
      <c r="RJ401" s="138"/>
      <c r="RK401" s="138"/>
      <c r="RL401" s="138"/>
      <c r="RM401" s="138"/>
      <c r="RN401" s="138"/>
      <c r="RO401" s="138"/>
      <c r="RP401" s="138"/>
      <c r="RQ401" s="138"/>
      <c r="RR401" s="138"/>
      <c r="RS401" s="138"/>
      <c r="RT401" s="138"/>
      <c r="RU401" s="138"/>
      <c r="RV401" s="138"/>
      <c r="RW401" s="138"/>
      <c r="RX401" s="138"/>
      <c r="RY401" s="138"/>
      <c r="RZ401" s="138"/>
      <c r="SA401" s="138"/>
      <c r="SB401" s="138"/>
      <c r="SC401" s="138"/>
      <c r="SD401" s="138"/>
      <c r="SE401" s="138"/>
      <c r="SF401" s="138"/>
      <c r="SG401" s="138"/>
      <c r="SH401" s="138"/>
      <c r="SI401" s="138"/>
      <c r="SJ401" s="138"/>
      <c r="SK401" s="138"/>
      <c r="SL401" s="138"/>
      <c r="SM401" s="138"/>
      <c r="SN401" s="138"/>
      <c r="SO401" s="138"/>
      <c r="SP401" s="138"/>
      <c r="SQ401" s="138"/>
      <c r="SR401" s="138"/>
      <c r="SS401" s="138"/>
      <c r="ST401" s="138"/>
      <c r="SU401" s="138"/>
      <c r="SV401" s="138"/>
      <c r="SW401" s="138"/>
      <c r="SX401" s="138"/>
      <c r="SY401" s="138"/>
      <c r="SZ401" s="138"/>
      <c r="TA401" s="138"/>
      <c r="TB401" s="138"/>
      <c r="TC401" s="138"/>
      <c r="TD401" s="138"/>
      <c r="TE401" s="138"/>
      <c r="TF401" s="138"/>
      <c r="TG401" s="138"/>
      <c r="TH401" s="138"/>
      <c r="TI401" s="138"/>
      <c r="TJ401" s="138"/>
      <c r="TK401" s="138"/>
      <c r="TL401" s="138"/>
      <c r="TM401" s="138"/>
      <c r="TN401" s="138"/>
      <c r="TO401" s="138"/>
      <c r="TP401" s="138"/>
      <c r="TQ401" s="138"/>
      <c r="TR401" s="138"/>
      <c r="TS401" s="138"/>
      <c r="TT401" s="138"/>
      <c r="TU401" s="138"/>
      <c r="TV401" s="138"/>
      <c r="TW401" s="138"/>
      <c r="TX401" s="138"/>
      <c r="TY401" s="138"/>
      <c r="TZ401" s="138"/>
      <c r="UA401" s="138"/>
      <c r="UB401" s="138"/>
      <c r="UC401" s="138"/>
      <c r="UD401" s="138"/>
      <c r="UE401" s="138"/>
      <c r="UF401" s="138"/>
      <c r="UG401" s="138"/>
      <c r="UH401" s="138"/>
      <c r="UI401" s="138"/>
      <c r="UJ401" s="138"/>
      <c r="UK401" s="138"/>
      <c r="UL401" s="138"/>
      <c r="UM401" s="138"/>
      <c r="UN401" s="138"/>
      <c r="UO401" s="138"/>
      <c r="UP401" s="138"/>
      <c r="UQ401" s="138"/>
      <c r="UR401" s="138"/>
      <c r="US401" s="138"/>
      <c r="UT401" s="138"/>
      <c r="UU401" s="138"/>
      <c r="UV401" s="138"/>
      <c r="UW401" s="138"/>
      <c r="UX401" s="138"/>
      <c r="UY401" s="138"/>
      <c r="UZ401" s="138"/>
      <c r="VA401" s="138"/>
      <c r="VB401" s="138"/>
      <c r="VC401" s="138"/>
      <c r="VD401" s="138"/>
      <c r="VE401" s="138"/>
      <c r="VF401" s="138"/>
      <c r="VG401" s="138"/>
      <c r="VH401" s="138"/>
      <c r="VI401" s="138"/>
      <c r="VJ401" s="138"/>
      <c r="VK401" s="138"/>
      <c r="VL401" s="138"/>
      <c r="VM401" s="138"/>
      <c r="VN401" s="138"/>
      <c r="VO401" s="138"/>
      <c r="VP401" s="138"/>
      <c r="VQ401" s="138"/>
      <c r="VR401" s="138"/>
      <c r="VS401" s="138"/>
      <c r="VT401" s="138"/>
      <c r="VU401" s="138"/>
      <c r="VV401" s="138"/>
      <c r="VW401" s="138"/>
      <c r="VX401" s="138"/>
      <c r="VY401" s="138"/>
      <c r="VZ401" s="138"/>
      <c r="WA401" s="138"/>
      <c r="WB401" s="138"/>
      <c r="WC401" s="138"/>
      <c r="WD401" s="138"/>
      <c r="WE401" s="138"/>
      <c r="WF401" s="138"/>
      <c r="WG401" s="138"/>
      <c r="WH401" s="138"/>
      <c r="WI401" s="138"/>
      <c r="WJ401" s="138"/>
      <c r="WK401" s="138"/>
      <c r="WL401" s="138"/>
      <c r="WM401" s="138"/>
      <c r="WN401" s="138"/>
      <c r="WO401" s="138"/>
      <c r="WP401" s="138"/>
      <c r="WQ401" s="138"/>
      <c r="WR401" s="138"/>
      <c r="WS401" s="138"/>
      <c r="WT401" s="138"/>
      <c r="WU401" s="138"/>
      <c r="WV401" s="138"/>
      <c r="WW401" s="138"/>
      <c r="WX401" s="138"/>
      <c r="WY401" s="138"/>
      <c r="WZ401" s="138"/>
      <c r="XA401" s="138"/>
      <c r="XB401" s="138"/>
      <c r="XC401" s="138"/>
      <c r="XD401" s="138"/>
      <c r="XE401" s="138"/>
      <c r="XF401" s="138"/>
      <c r="XG401" s="138"/>
      <c r="XH401" s="138"/>
      <c r="XI401" s="138"/>
      <c r="XJ401" s="138"/>
      <c r="XK401" s="138"/>
      <c r="XL401" s="138"/>
      <c r="XM401" s="138"/>
      <c r="XN401" s="138"/>
      <c r="XO401" s="138"/>
      <c r="XP401" s="138"/>
      <c r="XQ401" s="138"/>
      <c r="XR401" s="138"/>
      <c r="XS401" s="138"/>
      <c r="XT401" s="138"/>
      <c r="XU401" s="138"/>
      <c r="XV401" s="138"/>
      <c r="XW401" s="138"/>
      <c r="XX401" s="138"/>
      <c r="XY401" s="138"/>
      <c r="XZ401" s="138"/>
      <c r="YA401" s="138"/>
      <c r="YB401" s="138"/>
      <c r="YC401" s="138"/>
      <c r="YD401" s="138"/>
      <c r="YE401" s="138"/>
      <c r="YF401" s="138"/>
      <c r="YG401" s="138"/>
      <c r="YH401" s="138"/>
      <c r="YI401" s="138"/>
      <c r="YJ401" s="138"/>
      <c r="YK401" s="138"/>
      <c r="YL401" s="138"/>
      <c r="YM401" s="138"/>
      <c r="YN401" s="138"/>
      <c r="YO401" s="138"/>
      <c r="YP401" s="138"/>
      <c r="YQ401" s="138"/>
      <c r="YR401" s="138"/>
      <c r="YS401" s="138"/>
      <c r="YT401" s="138"/>
      <c r="YU401" s="138"/>
      <c r="YV401" s="138"/>
      <c r="YW401" s="138"/>
      <c r="YX401" s="138"/>
      <c r="YY401" s="138"/>
      <c r="YZ401" s="138"/>
      <c r="ZA401" s="138"/>
      <c r="ZB401" s="138"/>
      <c r="ZC401" s="138"/>
      <c r="ZD401" s="138"/>
      <c r="ZE401" s="138"/>
      <c r="ZF401" s="138"/>
      <c r="ZG401" s="138"/>
      <c r="ZH401" s="138"/>
      <c r="ZI401" s="138"/>
      <c r="ZJ401" s="138"/>
      <c r="ZK401" s="138"/>
      <c r="ZL401" s="138"/>
      <c r="ZM401" s="138"/>
      <c r="ZN401" s="138"/>
      <c r="ZO401" s="138"/>
      <c r="ZP401" s="138"/>
      <c r="ZQ401" s="138"/>
      <c r="ZR401" s="138"/>
      <c r="ZS401" s="138"/>
      <c r="ZT401" s="138"/>
      <c r="ZU401" s="138"/>
      <c r="ZV401" s="138"/>
      <c r="ZW401" s="138"/>
      <c r="ZX401" s="138"/>
      <c r="ZY401" s="138"/>
      <c r="ZZ401" s="138"/>
      <c r="AAA401" s="138"/>
      <c r="AAB401" s="138"/>
      <c r="AAC401" s="138"/>
      <c r="AAD401" s="138"/>
      <c r="AAE401" s="138"/>
      <c r="AAF401" s="138"/>
      <c r="AAG401" s="138"/>
      <c r="AAH401" s="138"/>
      <c r="AAI401" s="138"/>
      <c r="AAJ401" s="138"/>
      <c r="AAK401" s="138"/>
      <c r="AAL401" s="138"/>
      <c r="AAM401" s="138"/>
      <c r="AAN401" s="138"/>
      <c r="AAO401" s="138"/>
      <c r="AAP401" s="138"/>
      <c r="AAQ401" s="138"/>
      <c r="AAR401" s="138"/>
      <c r="AAS401" s="138"/>
      <c r="AAT401" s="138"/>
      <c r="AAU401" s="138"/>
      <c r="AAV401" s="138"/>
      <c r="AAW401" s="138"/>
      <c r="AAX401" s="138"/>
      <c r="AAY401" s="138"/>
      <c r="AAZ401" s="138"/>
      <c r="ABA401" s="138"/>
      <c r="ABB401" s="138"/>
      <c r="ABC401" s="138"/>
      <c r="ABD401" s="138"/>
      <c r="ABE401" s="138"/>
      <c r="ABF401" s="138"/>
      <c r="ABG401" s="138"/>
      <c r="ABH401" s="138"/>
      <c r="ABI401" s="138"/>
      <c r="ABJ401" s="138"/>
      <c r="ABK401" s="138"/>
      <c r="ABL401" s="138"/>
      <c r="ABM401" s="138"/>
      <c r="ABN401" s="138"/>
      <c r="ABO401" s="138"/>
      <c r="ABP401" s="138"/>
      <c r="ABQ401" s="138"/>
      <c r="ABR401" s="138"/>
      <c r="ABS401" s="138"/>
      <c r="ABT401" s="138"/>
      <c r="ABU401" s="138"/>
      <c r="ABV401" s="138"/>
      <c r="ABW401" s="138"/>
      <c r="ABX401" s="138"/>
      <c r="ABY401" s="138"/>
      <c r="ABZ401" s="138"/>
      <c r="ACA401" s="138"/>
      <c r="ACB401" s="138"/>
      <c r="ACC401" s="138"/>
      <c r="ACD401" s="138"/>
      <c r="ACE401" s="138"/>
      <c r="ACF401" s="138"/>
      <c r="ACG401" s="138"/>
      <c r="ACH401" s="138"/>
      <c r="ACI401" s="138"/>
      <c r="ACJ401" s="138"/>
      <c r="ACK401" s="138"/>
      <c r="ACL401" s="138"/>
      <c r="ACM401" s="138"/>
      <c r="ACN401" s="138"/>
      <c r="ACO401" s="138"/>
      <c r="ACP401" s="138"/>
      <c r="ACQ401" s="138"/>
      <c r="ACR401" s="138"/>
      <c r="ACS401" s="138"/>
      <c r="ACT401" s="138"/>
      <c r="ACU401" s="138"/>
      <c r="ACV401" s="138"/>
      <c r="ACW401" s="138"/>
      <c r="ACX401" s="138"/>
      <c r="ACY401" s="138"/>
      <c r="ACZ401" s="138"/>
      <c r="ADA401" s="138"/>
    </row>
    <row r="402" spans="1:781" customFormat="1" ht="15.6" x14ac:dyDescent="0.3">
      <c r="A402" s="63">
        <v>5</v>
      </c>
      <c r="B402" s="44" t="s">
        <v>1099</v>
      </c>
      <c r="C402" s="45" t="s">
        <v>65</v>
      </c>
      <c r="D402" s="46" t="s">
        <v>516</v>
      </c>
      <c r="E402" s="46"/>
      <c r="F402" s="46">
        <v>46</v>
      </c>
      <c r="G402" s="97">
        <v>1550000</v>
      </c>
      <c r="H402" s="46">
        <v>2</v>
      </c>
      <c r="I402" s="46" t="s">
        <v>41</v>
      </c>
      <c r="J402" s="46" t="s">
        <v>82</v>
      </c>
      <c r="K402" s="48">
        <v>1944</v>
      </c>
      <c r="L402" s="109">
        <v>1944</v>
      </c>
      <c r="M402" s="50"/>
      <c r="N402" s="51">
        <v>0.7</v>
      </c>
      <c r="O402" s="51"/>
      <c r="P402" s="52" t="s">
        <v>469</v>
      </c>
      <c r="Q402" s="53"/>
      <c r="R402" s="54"/>
      <c r="S402" s="55" t="str">
        <f t="shared" si="89"/>
        <v>Coal</v>
      </c>
      <c r="T402" s="56"/>
      <c r="U402" s="56"/>
      <c r="V402" s="56"/>
      <c r="W402" s="56"/>
      <c r="X402" s="56"/>
      <c r="Y402" s="56"/>
      <c r="Z402" s="56"/>
      <c r="AA402" s="12"/>
      <c r="AB402" s="57"/>
      <c r="AC402" s="57"/>
      <c r="AD402" s="57"/>
      <c r="AE402" s="57"/>
      <c r="AF402" s="58"/>
      <c r="AG402" s="58"/>
      <c r="AH402" s="58"/>
      <c r="AI402" s="58"/>
      <c r="AJ402" s="12"/>
      <c r="AK402" s="146"/>
      <c r="AL402" s="146"/>
      <c r="AM402" s="146"/>
      <c r="AN402" s="146"/>
      <c r="AO402" s="146"/>
      <c r="AP402" s="146"/>
      <c r="AQ402" s="146"/>
      <c r="AR402" s="146"/>
      <c r="AS402" s="146"/>
      <c r="AT402" s="146"/>
      <c r="AU402" s="146"/>
      <c r="AV402" s="146"/>
      <c r="AW402" s="146"/>
      <c r="AX402" s="146"/>
      <c r="AY402" s="146"/>
      <c r="AZ402" s="146"/>
      <c r="BA402" s="146"/>
      <c r="BB402" s="146"/>
      <c r="BC402" s="146"/>
      <c r="BD402" s="146"/>
      <c r="BE402" s="146"/>
      <c r="BF402" s="146"/>
      <c r="BG402" s="146"/>
      <c r="BH402" s="146"/>
      <c r="BI402" s="146"/>
      <c r="BJ402" s="146"/>
      <c r="BK402" s="146"/>
      <c r="BL402" s="146"/>
      <c r="BM402" s="146"/>
      <c r="BN402" s="146"/>
      <c r="BO402" s="146"/>
      <c r="BP402" s="146"/>
      <c r="BQ402" s="146"/>
      <c r="BR402" s="146"/>
      <c r="BS402" s="146"/>
      <c r="BT402" s="146"/>
      <c r="BU402" s="146"/>
      <c r="BV402" s="146"/>
      <c r="BW402" s="146"/>
      <c r="BX402" s="146"/>
      <c r="BY402" s="146"/>
      <c r="BZ402" s="146"/>
      <c r="CA402" s="146"/>
      <c r="CB402" s="146"/>
      <c r="CC402" s="146"/>
      <c r="CD402" s="146"/>
      <c r="CE402" s="146"/>
      <c r="CF402" s="146"/>
      <c r="CG402" s="146"/>
      <c r="CH402" s="146"/>
      <c r="CI402" s="146"/>
      <c r="CJ402" s="146"/>
      <c r="CK402" s="146"/>
      <c r="CL402" s="146"/>
      <c r="CM402" s="146"/>
      <c r="CN402" s="146"/>
      <c r="CO402" s="146"/>
      <c r="CP402" s="146"/>
      <c r="CQ402" s="146"/>
      <c r="CR402" s="146"/>
      <c r="CS402" s="146"/>
      <c r="CT402" s="146"/>
      <c r="CU402" s="146"/>
      <c r="CV402" s="146"/>
      <c r="CW402" s="146"/>
      <c r="CX402" s="146"/>
      <c r="CY402" s="146"/>
      <c r="CZ402" s="146"/>
      <c r="DA402" s="146"/>
      <c r="DB402" s="146"/>
      <c r="DC402" s="146"/>
      <c r="DD402" s="146"/>
      <c r="DE402" s="146"/>
      <c r="DF402" s="146"/>
      <c r="DG402" s="146"/>
      <c r="DH402" s="146"/>
      <c r="DI402" s="146"/>
      <c r="DJ402" s="146"/>
      <c r="DK402" s="146"/>
      <c r="DL402" s="146"/>
      <c r="DM402" s="146"/>
      <c r="DN402" s="146"/>
      <c r="DO402" s="146"/>
      <c r="DP402" s="146"/>
      <c r="DQ402" s="146"/>
      <c r="DR402" s="146"/>
      <c r="DS402" s="146"/>
      <c r="DT402" s="146"/>
      <c r="DU402" s="146"/>
      <c r="DV402" s="146"/>
      <c r="DW402" s="146"/>
      <c r="DX402" s="146"/>
      <c r="DY402" s="146"/>
      <c r="DZ402" s="146"/>
      <c r="EA402" s="146"/>
      <c r="EB402" s="146"/>
      <c r="EC402" s="146"/>
      <c r="ED402" s="138"/>
      <c r="EE402" s="138"/>
      <c r="EF402" s="138"/>
      <c r="EG402" s="138"/>
      <c r="EH402" s="138"/>
      <c r="EI402" s="138"/>
      <c r="EJ402" s="138"/>
      <c r="EK402" s="138"/>
      <c r="EL402" s="138"/>
      <c r="EM402" s="138"/>
      <c r="EN402" s="138"/>
      <c r="EO402" s="138"/>
      <c r="EP402" s="138"/>
      <c r="EQ402" s="138"/>
      <c r="ER402" s="138"/>
      <c r="ES402" s="138"/>
      <c r="ET402" s="138"/>
      <c r="EU402" s="138"/>
      <c r="EV402" s="138"/>
      <c r="EW402" s="138"/>
      <c r="EX402" s="138"/>
      <c r="EY402" s="138"/>
      <c r="EZ402" s="138"/>
      <c r="FA402" s="138"/>
      <c r="FB402" s="138"/>
      <c r="FC402" s="138"/>
      <c r="FD402" s="138"/>
      <c r="FE402" s="138"/>
      <c r="FF402" s="138"/>
      <c r="FG402" s="138"/>
      <c r="FH402" s="138"/>
      <c r="FI402" s="138"/>
      <c r="FJ402" s="138"/>
      <c r="FK402" s="138"/>
      <c r="FL402" s="138"/>
      <c r="FM402" s="138"/>
      <c r="FN402" s="138"/>
      <c r="FO402" s="138"/>
      <c r="FP402" s="138"/>
      <c r="FQ402" s="138"/>
      <c r="FR402" s="138"/>
      <c r="FS402" s="138"/>
      <c r="FT402" s="138"/>
      <c r="FU402" s="138"/>
      <c r="FV402" s="138"/>
      <c r="FW402" s="138"/>
      <c r="FX402" s="138"/>
      <c r="FY402" s="138"/>
      <c r="FZ402" s="138"/>
      <c r="GA402" s="138"/>
      <c r="GB402" s="138"/>
      <c r="GC402" s="138"/>
      <c r="GD402" s="138"/>
      <c r="GE402" s="138"/>
      <c r="GF402" s="138"/>
      <c r="GG402" s="138"/>
      <c r="GH402" s="138"/>
      <c r="GI402" s="138"/>
      <c r="GJ402" s="138"/>
      <c r="GK402" s="138"/>
      <c r="GL402" s="138"/>
      <c r="GM402" s="138"/>
      <c r="GN402" s="138"/>
      <c r="GO402" s="138"/>
      <c r="GP402" s="138"/>
      <c r="GQ402" s="138"/>
      <c r="GR402" s="138"/>
      <c r="GS402" s="138"/>
      <c r="GT402" s="138"/>
      <c r="GU402" s="138"/>
      <c r="GV402" s="138"/>
      <c r="GW402" s="138"/>
      <c r="GX402" s="138"/>
      <c r="GY402" s="138"/>
      <c r="GZ402" s="138"/>
      <c r="HA402" s="138"/>
      <c r="HB402" s="138"/>
      <c r="HC402" s="138"/>
      <c r="HD402" s="138"/>
      <c r="HE402" s="138"/>
      <c r="HF402" s="138"/>
      <c r="HG402" s="138"/>
      <c r="HH402" s="138"/>
      <c r="HI402" s="138"/>
      <c r="HJ402" s="138"/>
      <c r="HK402" s="138"/>
      <c r="HL402" s="138"/>
      <c r="HM402" s="138"/>
      <c r="HN402" s="138"/>
      <c r="HO402" s="138"/>
      <c r="HP402" s="138"/>
      <c r="HQ402" s="138"/>
      <c r="HR402" s="138"/>
      <c r="HS402" s="138"/>
      <c r="HT402" s="138"/>
      <c r="HU402" s="138"/>
      <c r="HV402" s="138"/>
      <c r="HW402" s="138"/>
      <c r="HX402" s="138"/>
      <c r="HY402" s="138"/>
      <c r="HZ402" s="138"/>
      <c r="IA402" s="138"/>
      <c r="IB402" s="138"/>
      <c r="IC402" s="138"/>
      <c r="ID402" s="138"/>
      <c r="IE402" s="138"/>
      <c r="IF402" s="138"/>
      <c r="IG402" s="138"/>
      <c r="IH402" s="138"/>
      <c r="II402" s="138"/>
      <c r="IJ402" s="138"/>
      <c r="IK402" s="138"/>
      <c r="IL402" s="138"/>
      <c r="IM402" s="138"/>
      <c r="IN402" s="138"/>
      <c r="IO402" s="138"/>
      <c r="IP402" s="138"/>
      <c r="IQ402" s="138"/>
      <c r="IR402" s="138"/>
      <c r="IS402" s="138"/>
      <c r="IT402" s="138"/>
      <c r="IU402" s="138"/>
      <c r="IV402" s="138"/>
      <c r="IW402" s="138"/>
      <c r="IX402" s="138"/>
      <c r="IY402" s="138"/>
      <c r="IZ402" s="138"/>
      <c r="JA402" s="138"/>
      <c r="JB402" s="138"/>
      <c r="JC402" s="138"/>
      <c r="JD402" s="138"/>
      <c r="JE402" s="138"/>
      <c r="JF402" s="138"/>
      <c r="JG402" s="138"/>
      <c r="JH402" s="138"/>
      <c r="JI402" s="138"/>
      <c r="JJ402" s="138"/>
      <c r="JK402" s="138"/>
      <c r="JL402" s="138"/>
      <c r="JM402" s="138"/>
      <c r="JN402" s="138"/>
      <c r="JO402" s="138"/>
      <c r="JP402" s="138"/>
      <c r="JQ402" s="138"/>
      <c r="JR402" s="138"/>
      <c r="JS402" s="138"/>
      <c r="JT402" s="138"/>
      <c r="JU402" s="138"/>
      <c r="JV402" s="138"/>
      <c r="JW402" s="138"/>
      <c r="JX402" s="138"/>
      <c r="JY402" s="138"/>
      <c r="JZ402" s="138"/>
      <c r="KA402" s="138"/>
      <c r="KB402" s="138"/>
      <c r="KC402" s="138"/>
      <c r="KD402" s="138"/>
      <c r="KE402" s="138"/>
      <c r="KF402" s="138"/>
      <c r="KG402" s="138"/>
      <c r="KH402" s="138"/>
      <c r="KI402" s="138"/>
      <c r="KJ402" s="138"/>
      <c r="KK402" s="138"/>
      <c r="KL402" s="138"/>
      <c r="KM402" s="138"/>
      <c r="KN402" s="138"/>
      <c r="KO402" s="138"/>
      <c r="KP402" s="138"/>
      <c r="KQ402" s="138"/>
      <c r="KR402" s="138"/>
      <c r="KS402" s="138"/>
      <c r="KT402" s="138"/>
      <c r="KU402" s="138"/>
      <c r="KV402" s="138"/>
      <c r="KW402" s="138"/>
      <c r="KX402" s="138"/>
      <c r="KY402" s="138"/>
      <c r="KZ402" s="138"/>
      <c r="LA402" s="138"/>
      <c r="LB402" s="138"/>
      <c r="LC402" s="138"/>
      <c r="LD402" s="138"/>
      <c r="LE402" s="138"/>
      <c r="LF402" s="138"/>
      <c r="LG402" s="138"/>
      <c r="LH402" s="138"/>
      <c r="LI402" s="138"/>
      <c r="LJ402" s="138"/>
      <c r="LK402" s="138"/>
      <c r="LL402" s="138"/>
      <c r="LM402" s="138"/>
      <c r="LN402" s="138"/>
      <c r="LO402" s="138"/>
      <c r="LP402" s="138"/>
      <c r="LQ402" s="138"/>
      <c r="LR402" s="138"/>
      <c r="LS402" s="138"/>
      <c r="LT402" s="138"/>
      <c r="LU402" s="138"/>
      <c r="LV402" s="138"/>
      <c r="LW402" s="138"/>
      <c r="LX402" s="138"/>
      <c r="LY402" s="138"/>
      <c r="LZ402" s="138"/>
      <c r="MA402" s="138"/>
      <c r="MB402" s="138"/>
      <c r="MC402" s="138"/>
      <c r="MD402" s="138"/>
      <c r="ME402" s="138"/>
      <c r="MF402" s="138"/>
      <c r="MG402" s="138"/>
      <c r="MH402" s="138"/>
      <c r="MI402" s="138"/>
      <c r="MJ402" s="138"/>
      <c r="MK402" s="138"/>
      <c r="ML402" s="138"/>
      <c r="MM402" s="138"/>
      <c r="MN402" s="138"/>
      <c r="MO402" s="138"/>
      <c r="MP402" s="138"/>
      <c r="MQ402" s="138"/>
      <c r="MR402" s="138"/>
      <c r="MS402" s="138"/>
      <c r="MT402" s="138"/>
      <c r="MU402" s="138"/>
      <c r="MV402" s="138"/>
      <c r="MW402" s="138"/>
      <c r="MX402" s="138"/>
      <c r="MY402" s="138"/>
      <c r="MZ402" s="138"/>
      <c r="NA402" s="138"/>
      <c r="NB402" s="138"/>
      <c r="NC402" s="138"/>
      <c r="ND402" s="138"/>
      <c r="NE402" s="138"/>
      <c r="NF402" s="138"/>
      <c r="NG402" s="138"/>
      <c r="NH402" s="138"/>
      <c r="NI402" s="138"/>
      <c r="NJ402" s="138"/>
      <c r="NK402" s="138"/>
      <c r="NL402" s="138"/>
      <c r="NM402" s="138"/>
      <c r="NN402" s="138"/>
      <c r="NO402" s="138"/>
      <c r="NP402" s="138"/>
      <c r="NQ402" s="138"/>
      <c r="NR402" s="138"/>
      <c r="NS402" s="138"/>
      <c r="NT402" s="138"/>
      <c r="NU402" s="138"/>
      <c r="NV402" s="138"/>
      <c r="NW402" s="138"/>
      <c r="NX402" s="138"/>
      <c r="NY402" s="138"/>
      <c r="NZ402" s="138"/>
      <c r="OA402" s="138"/>
      <c r="OB402" s="138"/>
      <c r="OC402" s="138"/>
      <c r="OD402" s="138"/>
      <c r="OE402" s="138"/>
      <c r="OF402" s="138"/>
      <c r="OG402" s="138"/>
      <c r="OH402" s="138"/>
      <c r="OI402" s="138"/>
      <c r="OJ402" s="138"/>
      <c r="OK402" s="138"/>
      <c r="OL402" s="138"/>
      <c r="OM402" s="138"/>
      <c r="ON402" s="138"/>
      <c r="OO402" s="138"/>
      <c r="OP402" s="138"/>
      <c r="OQ402" s="138"/>
      <c r="OR402" s="138"/>
      <c r="OS402" s="138"/>
      <c r="OT402" s="138"/>
      <c r="OU402" s="138"/>
      <c r="OV402" s="138"/>
      <c r="OW402" s="138"/>
      <c r="OX402" s="138"/>
      <c r="OY402" s="138"/>
      <c r="OZ402" s="138"/>
      <c r="PA402" s="138"/>
      <c r="PB402" s="138"/>
      <c r="PC402" s="138"/>
      <c r="PD402" s="138"/>
      <c r="PE402" s="138"/>
      <c r="PF402" s="138"/>
      <c r="PG402" s="138"/>
      <c r="PH402" s="138"/>
      <c r="PI402" s="138"/>
      <c r="PJ402" s="138"/>
      <c r="PK402" s="138"/>
      <c r="PL402" s="138"/>
      <c r="PM402" s="138"/>
      <c r="PN402" s="138"/>
      <c r="PO402" s="138"/>
      <c r="PP402" s="138"/>
      <c r="PQ402" s="138"/>
      <c r="PR402" s="138"/>
      <c r="PS402" s="138"/>
      <c r="PT402" s="138"/>
      <c r="PU402" s="138"/>
      <c r="PV402" s="138"/>
      <c r="PW402" s="138"/>
      <c r="PX402" s="138"/>
      <c r="PY402" s="138"/>
      <c r="PZ402" s="138"/>
      <c r="QA402" s="138"/>
      <c r="QB402" s="138"/>
      <c r="QC402" s="138"/>
      <c r="QD402" s="138"/>
      <c r="QE402" s="138"/>
      <c r="QF402" s="138"/>
      <c r="QG402" s="138"/>
      <c r="QH402" s="138"/>
      <c r="QI402" s="138"/>
      <c r="QJ402" s="138"/>
      <c r="QK402" s="138"/>
      <c r="QL402" s="138"/>
      <c r="QM402" s="138"/>
      <c r="QN402" s="138"/>
      <c r="QO402" s="138"/>
      <c r="QP402" s="138"/>
      <c r="QQ402" s="138"/>
      <c r="QR402" s="138"/>
      <c r="QS402" s="138"/>
      <c r="QT402" s="138"/>
      <c r="QU402" s="138"/>
      <c r="QV402" s="138"/>
      <c r="QW402" s="138"/>
      <c r="QX402" s="138"/>
      <c r="QY402" s="138"/>
      <c r="QZ402" s="138"/>
      <c r="RA402" s="138"/>
      <c r="RB402" s="138"/>
      <c r="RC402" s="138"/>
      <c r="RD402" s="138"/>
      <c r="RE402" s="138"/>
      <c r="RF402" s="138"/>
      <c r="RG402" s="138"/>
      <c r="RH402" s="138"/>
      <c r="RI402" s="138"/>
      <c r="RJ402" s="138"/>
      <c r="RK402" s="138"/>
      <c r="RL402" s="138"/>
      <c r="RM402" s="138"/>
      <c r="RN402" s="138"/>
      <c r="RO402" s="138"/>
      <c r="RP402" s="138"/>
      <c r="RQ402" s="138"/>
      <c r="RR402" s="138"/>
      <c r="RS402" s="138"/>
      <c r="RT402" s="138"/>
      <c r="RU402" s="138"/>
      <c r="RV402" s="138"/>
      <c r="RW402" s="138"/>
      <c r="RX402" s="138"/>
      <c r="RY402" s="138"/>
      <c r="RZ402" s="138"/>
      <c r="SA402" s="138"/>
      <c r="SB402" s="138"/>
      <c r="SC402" s="138"/>
      <c r="SD402" s="138"/>
      <c r="SE402" s="138"/>
      <c r="SF402" s="138"/>
      <c r="SG402" s="138"/>
      <c r="SH402" s="138"/>
      <c r="SI402" s="138"/>
      <c r="SJ402" s="138"/>
      <c r="SK402" s="138"/>
      <c r="SL402" s="138"/>
      <c r="SM402" s="138"/>
      <c r="SN402" s="138"/>
      <c r="SO402" s="138"/>
      <c r="SP402" s="138"/>
      <c r="SQ402" s="138"/>
      <c r="SR402" s="138"/>
      <c r="SS402" s="138"/>
      <c r="ST402" s="138"/>
      <c r="SU402" s="138"/>
      <c r="SV402" s="138"/>
      <c r="SW402" s="138"/>
      <c r="SX402" s="138"/>
      <c r="SY402" s="138"/>
      <c r="SZ402" s="138"/>
      <c r="TA402" s="138"/>
      <c r="TB402" s="138"/>
      <c r="TC402" s="138"/>
      <c r="TD402" s="138"/>
      <c r="TE402" s="138"/>
      <c r="TF402" s="138"/>
      <c r="TG402" s="138"/>
      <c r="TH402" s="138"/>
      <c r="TI402" s="138"/>
      <c r="TJ402" s="138"/>
      <c r="TK402" s="138"/>
      <c r="TL402" s="138"/>
      <c r="TM402" s="138"/>
      <c r="TN402" s="138"/>
      <c r="TO402" s="138"/>
      <c r="TP402" s="138"/>
      <c r="TQ402" s="138"/>
      <c r="TR402" s="138"/>
      <c r="TS402" s="138"/>
      <c r="TT402" s="138"/>
      <c r="TU402" s="138"/>
      <c r="TV402" s="138"/>
      <c r="TW402" s="138"/>
      <c r="TX402" s="138"/>
      <c r="TY402" s="138"/>
      <c r="TZ402" s="138"/>
      <c r="UA402" s="138"/>
      <c r="UB402" s="138"/>
      <c r="UC402" s="138"/>
      <c r="UD402" s="138"/>
      <c r="UE402" s="138"/>
      <c r="UF402" s="138"/>
      <c r="UG402" s="138"/>
      <c r="UH402" s="138"/>
      <c r="UI402" s="138"/>
      <c r="UJ402" s="138"/>
      <c r="UK402" s="138"/>
      <c r="UL402" s="138"/>
      <c r="UM402" s="138"/>
      <c r="UN402" s="138"/>
      <c r="UO402" s="138"/>
      <c r="UP402" s="138"/>
      <c r="UQ402" s="138"/>
      <c r="UR402" s="138"/>
      <c r="US402" s="138"/>
      <c r="UT402" s="138"/>
      <c r="UU402" s="138"/>
      <c r="UV402" s="138"/>
      <c r="UW402" s="138"/>
      <c r="UX402" s="138"/>
      <c r="UY402" s="138"/>
      <c r="UZ402" s="138"/>
      <c r="VA402" s="138"/>
      <c r="VB402" s="138"/>
      <c r="VC402" s="138"/>
      <c r="VD402" s="138"/>
      <c r="VE402" s="138"/>
      <c r="VF402" s="138"/>
      <c r="VG402" s="138"/>
      <c r="VH402" s="138"/>
      <c r="VI402" s="138"/>
      <c r="VJ402" s="138"/>
      <c r="VK402" s="138"/>
      <c r="VL402" s="138"/>
      <c r="VM402" s="138"/>
      <c r="VN402" s="138"/>
      <c r="VO402" s="138"/>
      <c r="VP402" s="138"/>
      <c r="VQ402" s="138"/>
      <c r="VR402" s="138"/>
      <c r="VS402" s="138"/>
      <c r="VT402" s="138"/>
      <c r="VU402" s="138"/>
      <c r="VV402" s="138"/>
      <c r="VW402" s="138"/>
      <c r="VX402" s="138"/>
      <c r="VY402" s="138"/>
      <c r="VZ402" s="138"/>
      <c r="WA402" s="138"/>
      <c r="WB402" s="138"/>
      <c r="WC402" s="138"/>
      <c r="WD402" s="138"/>
      <c r="WE402" s="138"/>
      <c r="WF402" s="138"/>
      <c r="WG402" s="138"/>
      <c r="WH402" s="138"/>
      <c r="WI402" s="138"/>
      <c r="WJ402" s="138"/>
      <c r="WK402" s="138"/>
      <c r="WL402" s="138"/>
      <c r="WM402" s="138"/>
      <c r="WN402" s="138"/>
      <c r="WO402" s="138"/>
      <c r="WP402" s="138"/>
      <c r="WQ402" s="138"/>
      <c r="WR402" s="138"/>
      <c r="WS402" s="138"/>
      <c r="WT402" s="138"/>
      <c r="WU402" s="138"/>
      <c r="WV402" s="138"/>
      <c r="WW402" s="138"/>
      <c r="WX402" s="138"/>
      <c r="WY402" s="138"/>
      <c r="WZ402" s="138"/>
      <c r="XA402" s="138"/>
      <c r="XB402" s="138"/>
      <c r="XC402" s="138"/>
      <c r="XD402" s="138"/>
      <c r="XE402" s="138"/>
      <c r="XF402" s="138"/>
      <c r="XG402" s="138"/>
      <c r="XH402" s="138"/>
      <c r="XI402" s="138"/>
      <c r="XJ402" s="138"/>
      <c r="XK402" s="138"/>
      <c r="XL402" s="138"/>
      <c r="XM402" s="138"/>
      <c r="XN402" s="138"/>
      <c r="XO402" s="138"/>
      <c r="XP402" s="138"/>
      <c r="XQ402" s="138"/>
      <c r="XR402" s="138"/>
      <c r="XS402" s="138"/>
      <c r="XT402" s="138"/>
      <c r="XU402" s="138"/>
      <c r="XV402" s="138"/>
      <c r="XW402" s="138"/>
      <c r="XX402" s="138"/>
      <c r="XY402" s="138"/>
      <c r="XZ402" s="138"/>
      <c r="YA402" s="138"/>
      <c r="YB402" s="138"/>
      <c r="YC402" s="138"/>
      <c r="YD402" s="138"/>
      <c r="YE402" s="138"/>
      <c r="YF402" s="138"/>
      <c r="YG402" s="138"/>
      <c r="YH402" s="138"/>
      <c r="YI402" s="138"/>
      <c r="YJ402" s="138"/>
      <c r="YK402" s="138"/>
      <c r="YL402" s="138"/>
      <c r="YM402" s="138"/>
      <c r="YN402" s="138"/>
      <c r="YO402" s="138"/>
      <c r="YP402" s="138"/>
      <c r="YQ402" s="138"/>
      <c r="YR402" s="138"/>
      <c r="YS402" s="138"/>
      <c r="YT402" s="138"/>
      <c r="YU402" s="138"/>
      <c r="YV402" s="138"/>
      <c r="YW402" s="138"/>
      <c r="YX402" s="138"/>
      <c r="YY402" s="138"/>
      <c r="YZ402" s="138"/>
      <c r="ZA402" s="138"/>
      <c r="ZB402" s="138"/>
      <c r="ZC402" s="138"/>
      <c r="ZD402" s="138"/>
      <c r="ZE402" s="138"/>
      <c r="ZF402" s="138"/>
      <c r="ZG402" s="138"/>
      <c r="ZH402" s="138"/>
      <c r="ZI402" s="138"/>
      <c r="ZJ402" s="138"/>
      <c r="ZK402" s="138"/>
      <c r="ZL402" s="138"/>
      <c r="ZM402" s="138"/>
      <c r="ZN402" s="138"/>
      <c r="ZO402" s="138"/>
      <c r="ZP402" s="138"/>
      <c r="ZQ402" s="138"/>
      <c r="ZR402" s="138"/>
      <c r="ZS402" s="138"/>
      <c r="ZT402" s="138"/>
      <c r="ZU402" s="138"/>
      <c r="ZV402" s="138"/>
      <c r="ZW402" s="138"/>
      <c r="ZX402" s="138"/>
      <c r="ZY402" s="138"/>
      <c r="ZZ402" s="138"/>
      <c r="AAA402" s="138"/>
      <c r="AAB402" s="138"/>
      <c r="AAC402" s="138"/>
      <c r="AAD402" s="138"/>
      <c r="AAE402" s="138"/>
      <c r="AAF402" s="138"/>
      <c r="AAG402" s="138"/>
      <c r="AAH402" s="138"/>
      <c r="AAI402" s="138"/>
      <c r="AAJ402" s="138"/>
      <c r="AAK402" s="138"/>
      <c r="AAL402" s="138"/>
      <c r="AAM402" s="138"/>
      <c r="AAN402" s="138"/>
      <c r="AAO402" s="138"/>
      <c r="AAP402" s="138"/>
      <c r="AAQ402" s="138"/>
      <c r="AAR402" s="138"/>
      <c r="AAS402" s="138"/>
      <c r="AAT402" s="138"/>
      <c r="AAU402" s="138"/>
      <c r="AAV402" s="138"/>
      <c r="AAW402" s="138"/>
      <c r="AAX402" s="138"/>
      <c r="AAY402" s="138"/>
      <c r="AAZ402" s="138"/>
      <c r="ABA402" s="138"/>
      <c r="ABB402" s="138"/>
      <c r="ABC402" s="138"/>
      <c r="ABD402" s="138"/>
      <c r="ABE402" s="138"/>
      <c r="ABF402" s="138"/>
      <c r="ABG402" s="138"/>
      <c r="ABH402" s="138"/>
      <c r="ABI402" s="138"/>
      <c r="ABJ402" s="138"/>
      <c r="ABK402" s="138"/>
      <c r="ABL402" s="138"/>
      <c r="ABM402" s="138"/>
      <c r="ABN402" s="138"/>
      <c r="ABO402" s="138"/>
      <c r="ABP402" s="138"/>
      <c r="ABQ402" s="138"/>
      <c r="ABR402" s="138"/>
      <c r="ABS402" s="138"/>
      <c r="ABT402" s="138"/>
      <c r="ABU402" s="138"/>
      <c r="ABV402" s="138"/>
      <c r="ABW402" s="138"/>
      <c r="ABX402" s="138"/>
      <c r="ABY402" s="138"/>
      <c r="ABZ402" s="138"/>
      <c r="ACA402" s="138"/>
      <c r="ACB402" s="138"/>
      <c r="ACC402" s="138"/>
      <c r="ACD402" s="138"/>
      <c r="ACE402" s="138"/>
      <c r="ACF402" s="138"/>
      <c r="ACG402" s="138"/>
      <c r="ACH402" s="138"/>
      <c r="ACI402" s="138"/>
      <c r="ACJ402" s="138"/>
      <c r="ACK402" s="138"/>
      <c r="ACL402" s="138"/>
      <c r="ACM402" s="138"/>
      <c r="ACN402" s="138"/>
      <c r="ACO402" s="138"/>
      <c r="ACP402" s="138"/>
      <c r="ACQ402" s="138"/>
      <c r="ACR402" s="138"/>
      <c r="ACS402" s="138"/>
      <c r="ACT402" s="138"/>
      <c r="ACU402" s="138"/>
      <c r="ACV402" s="138"/>
      <c r="ACW402" s="138"/>
      <c r="ACX402" s="138"/>
      <c r="ACY402" s="138"/>
      <c r="ACZ402" s="138"/>
      <c r="ADA402" s="138"/>
    </row>
    <row r="403" spans="1:781" s="12" customFormat="1" ht="24" x14ac:dyDescent="0.3">
      <c r="A403" s="64">
        <v>3</v>
      </c>
      <c r="B403" s="44" t="s">
        <v>1100</v>
      </c>
      <c r="C403" s="45" t="s">
        <v>55</v>
      </c>
      <c r="D403" s="46"/>
      <c r="E403" s="46" t="s">
        <v>230</v>
      </c>
      <c r="F403" s="46"/>
      <c r="G403" s="97"/>
      <c r="H403" s="46">
        <v>1</v>
      </c>
      <c r="I403" s="46" t="s">
        <v>41</v>
      </c>
      <c r="J403" s="46" t="s">
        <v>243</v>
      </c>
      <c r="K403" s="48">
        <v>1942</v>
      </c>
      <c r="L403" s="109">
        <v>1942</v>
      </c>
      <c r="M403" s="50">
        <v>40000</v>
      </c>
      <c r="N403" s="51"/>
      <c r="O403" s="51"/>
      <c r="P403" s="52" t="s">
        <v>601</v>
      </c>
      <c r="Q403" s="53" t="s">
        <v>1101</v>
      </c>
      <c r="R403" s="54"/>
      <c r="S403" s="55" t="str">
        <f t="shared" si="89"/>
        <v>Cu</v>
      </c>
      <c r="T403" s="56">
        <v>4</v>
      </c>
      <c r="U403" s="56"/>
      <c r="V403" s="56"/>
      <c r="W403" s="56"/>
      <c r="X403" s="56">
        <v>1882</v>
      </c>
      <c r="Y403" s="56"/>
      <c r="Z403" s="56" t="s">
        <v>557</v>
      </c>
      <c r="AB403" s="57">
        <f t="shared" si="90"/>
        <v>2.1089782896502419E-2</v>
      </c>
      <c r="AC403" s="57">
        <f t="shared" si="91"/>
        <v>0</v>
      </c>
      <c r="AD403" s="57">
        <f t="shared" si="92"/>
        <v>0</v>
      </c>
      <c r="AE403" s="57">
        <f t="shared" si="93"/>
        <v>2.1089782896502419E-2</v>
      </c>
      <c r="AF403" s="58"/>
      <c r="AG403" s="58">
        <f>IF(A403=1,AE403,0)</f>
        <v>0</v>
      </c>
      <c r="AH403" s="58">
        <f>IF(A403=2,AE403,0)</f>
        <v>0</v>
      </c>
      <c r="AI403" s="58">
        <f>IF(A403=3,AE403,0)</f>
        <v>2.1089782896502419E-2</v>
      </c>
      <c r="AK403" s="146"/>
      <c r="AL403" s="146"/>
      <c r="AM403" s="146"/>
      <c r="AN403" s="146"/>
      <c r="AO403" s="146"/>
      <c r="AP403" s="146"/>
      <c r="AQ403" s="146"/>
      <c r="AR403" s="146"/>
      <c r="AS403" s="146"/>
      <c r="AT403" s="146"/>
      <c r="AU403" s="146"/>
      <c r="AV403" s="146"/>
      <c r="AW403" s="146"/>
      <c r="AX403" s="146"/>
      <c r="AY403" s="146"/>
      <c r="AZ403" s="146"/>
      <c r="BA403" s="146"/>
      <c r="BB403" s="146"/>
      <c r="BC403" s="146"/>
      <c r="BD403" s="146"/>
      <c r="BE403" s="146"/>
      <c r="BF403" s="146"/>
      <c r="BG403" s="146"/>
      <c r="BH403" s="146"/>
      <c r="BI403" s="146"/>
      <c r="BJ403" s="146"/>
      <c r="BK403" s="146"/>
      <c r="BL403" s="146"/>
      <c r="BM403" s="146"/>
      <c r="BN403" s="146"/>
      <c r="BO403" s="146"/>
      <c r="BP403" s="146"/>
      <c r="BQ403" s="146"/>
      <c r="BR403" s="146"/>
      <c r="BS403" s="146"/>
      <c r="BT403" s="146"/>
      <c r="BU403" s="146"/>
      <c r="BV403" s="146"/>
      <c r="BW403" s="146"/>
      <c r="BX403" s="146"/>
      <c r="BY403" s="146"/>
      <c r="BZ403" s="146"/>
      <c r="CA403" s="146"/>
      <c r="CB403" s="146"/>
      <c r="CC403" s="146"/>
      <c r="CD403" s="146"/>
      <c r="CE403" s="146"/>
      <c r="CF403" s="146"/>
      <c r="CG403" s="146"/>
      <c r="CH403" s="146"/>
      <c r="CI403" s="146"/>
      <c r="CJ403" s="146"/>
      <c r="CK403" s="146"/>
      <c r="CL403" s="146"/>
      <c r="CM403" s="146"/>
      <c r="CN403" s="146"/>
      <c r="CO403" s="146"/>
      <c r="CP403" s="146"/>
      <c r="CQ403" s="146"/>
      <c r="CR403" s="146"/>
      <c r="CS403" s="146"/>
      <c r="CT403" s="146"/>
      <c r="CU403" s="146"/>
      <c r="CV403" s="146"/>
      <c r="CW403" s="146"/>
      <c r="CX403" s="146"/>
      <c r="CY403" s="146"/>
      <c r="CZ403" s="146"/>
      <c r="DA403" s="146"/>
      <c r="DB403" s="146"/>
      <c r="DC403" s="146"/>
      <c r="DD403" s="146"/>
      <c r="DE403" s="146"/>
      <c r="DF403" s="146"/>
      <c r="DG403" s="146"/>
      <c r="DH403" s="146"/>
      <c r="DI403" s="146"/>
      <c r="DJ403" s="146"/>
      <c r="DK403" s="146"/>
      <c r="DL403" s="146"/>
      <c r="DM403" s="146"/>
      <c r="DN403" s="146"/>
      <c r="DO403" s="146"/>
      <c r="DP403" s="146"/>
      <c r="DQ403" s="146"/>
      <c r="DR403" s="146"/>
      <c r="DS403" s="146"/>
      <c r="DT403" s="146"/>
      <c r="DU403" s="146"/>
      <c r="DV403" s="146"/>
      <c r="DW403" s="146"/>
      <c r="DX403" s="146"/>
      <c r="DY403" s="146"/>
      <c r="DZ403" s="146"/>
      <c r="EA403" s="146"/>
      <c r="EB403" s="146"/>
      <c r="EC403" s="146"/>
      <c r="ED403" s="148"/>
      <c r="EE403" s="148"/>
      <c r="EF403" s="148"/>
      <c r="EG403" s="148"/>
      <c r="EH403" s="148"/>
      <c r="EI403" s="148"/>
      <c r="EJ403" s="148"/>
      <c r="EK403" s="148"/>
      <c r="EL403" s="148"/>
      <c r="EM403" s="148"/>
      <c r="EN403" s="148"/>
      <c r="EO403" s="148"/>
      <c r="EP403" s="148"/>
      <c r="EQ403" s="148"/>
      <c r="ER403" s="148"/>
      <c r="ES403" s="148"/>
      <c r="ET403" s="148"/>
      <c r="EU403" s="148"/>
      <c r="EV403" s="148"/>
      <c r="EW403" s="148"/>
      <c r="EX403" s="148"/>
      <c r="EY403" s="148"/>
      <c r="EZ403" s="148"/>
      <c r="FA403" s="148"/>
      <c r="FB403" s="148"/>
      <c r="FC403" s="148"/>
      <c r="FD403" s="148"/>
      <c r="FE403" s="148"/>
      <c r="FF403" s="148"/>
      <c r="FG403" s="148"/>
      <c r="FH403" s="148"/>
      <c r="FI403" s="148"/>
      <c r="FJ403" s="148"/>
      <c r="FK403" s="148"/>
      <c r="FL403" s="148"/>
      <c r="FM403" s="148"/>
      <c r="FN403" s="148"/>
      <c r="FO403" s="148"/>
      <c r="FP403" s="148"/>
      <c r="FQ403" s="148"/>
      <c r="FR403" s="148"/>
      <c r="FS403" s="148"/>
      <c r="FT403" s="148"/>
      <c r="FU403" s="148"/>
      <c r="FV403" s="148"/>
      <c r="FW403" s="148"/>
      <c r="FX403" s="148"/>
      <c r="FY403" s="148"/>
      <c r="FZ403" s="148"/>
      <c r="GA403" s="148"/>
      <c r="GB403" s="148"/>
      <c r="GC403" s="148"/>
      <c r="GD403" s="148"/>
      <c r="GE403" s="148"/>
      <c r="GF403" s="148"/>
      <c r="GG403" s="148"/>
      <c r="GH403" s="148"/>
      <c r="GI403" s="148"/>
      <c r="GJ403" s="148"/>
      <c r="GK403" s="148"/>
      <c r="GL403" s="148"/>
      <c r="GM403" s="148"/>
      <c r="GN403" s="148"/>
      <c r="GO403" s="148"/>
      <c r="GP403" s="148"/>
      <c r="GQ403" s="148"/>
      <c r="GR403" s="148"/>
      <c r="GS403" s="148"/>
      <c r="GT403" s="148"/>
      <c r="GU403" s="148"/>
      <c r="GV403" s="148"/>
      <c r="GW403" s="148"/>
      <c r="GX403" s="148"/>
      <c r="GY403" s="148"/>
      <c r="GZ403" s="148"/>
      <c r="HA403" s="148"/>
      <c r="HB403" s="148"/>
      <c r="HC403" s="148"/>
      <c r="HD403" s="148"/>
      <c r="HE403" s="148"/>
      <c r="HF403" s="148"/>
      <c r="HG403" s="148"/>
      <c r="HH403" s="148"/>
      <c r="HI403" s="148"/>
      <c r="HJ403" s="148"/>
      <c r="HK403" s="148"/>
      <c r="HL403" s="148"/>
      <c r="HM403" s="148"/>
      <c r="HN403" s="148"/>
      <c r="HO403" s="148"/>
      <c r="HP403" s="148"/>
      <c r="HQ403" s="148"/>
      <c r="HR403" s="148"/>
      <c r="HS403" s="148"/>
      <c r="HT403" s="148"/>
      <c r="HU403" s="148"/>
      <c r="HV403" s="148"/>
      <c r="HW403" s="148"/>
      <c r="HX403" s="148"/>
      <c r="HY403" s="148"/>
      <c r="HZ403" s="148"/>
      <c r="IA403" s="148"/>
      <c r="IB403" s="148"/>
      <c r="IC403" s="148"/>
      <c r="ID403" s="148"/>
      <c r="IE403" s="148"/>
      <c r="IF403" s="148"/>
      <c r="IG403" s="148"/>
      <c r="IH403" s="148"/>
      <c r="II403" s="148"/>
      <c r="IJ403" s="148"/>
      <c r="IK403" s="148"/>
      <c r="IL403" s="148"/>
      <c r="IM403" s="148"/>
      <c r="IN403" s="148"/>
      <c r="IO403" s="148"/>
      <c r="IP403" s="148"/>
      <c r="IQ403" s="148"/>
      <c r="IR403" s="148"/>
      <c r="IS403" s="148"/>
      <c r="IT403" s="148"/>
      <c r="IU403" s="148"/>
      <c r="IV403" s="148"/>
      <c r="IW403" s="148"/>
      <c r="IX403" s="148"/>
      <c r="IY403" s="148"/>
      <c r="IZ403" s="148"/>
      <c r="JA403" s="148"/>
      <c r="JB403" s="148"/>
      <c r="JC403" s="148"/>
      <c r="JD403" s="148"/>
      <c r="JE403" s="148"/>
      <c r="JF403" s="148"/>
      <c r="JG403" s="148"/>
      <c r="JH403" s="148"/>
      <c r="JI403" s="148"/>
      <c r="JJ403" s="148"/>
      <c r="JK403" s="148"/>
      <c r="JL403" s="148"/>
      <c r="JM403" s="148"/>
      <c r="JN403" s="148"/>
      <c r="JO403" s="148"/>
      <c r="JP403" s="148"/>
      <c r="JQ403" s="148"/>
      <c r="JR403" s="148"/>
      <c r="JS403" s="148"/>
      <c r="JT403" s="148"/>
      <c r="JU403" s="148"/>
      <c r="JV403" s="148"/>
      <c r="JW403" s="148"/>
      <c r="JX403" s="148"/>
      <c r="JY403" s="148"/>
      <c r="JZ403" s="148"/>
      <c r="KA403" s="148"/>
      <c r="KB403" s="148"/>
      <c r="KC403" s="148"/>
      <c r="KD403" s="148"/>
      <c r="KE403" s="148"/>
      <c r="KF403" s="148"/>
      <c r="KG403" s="148"/>
      <c r="KH403" s="148"/>
      <c r="KI403" s="148"/>
      <c r="KJ403" s="148"/>
      <c r="KK403" s="148"/>
      <c r="KL403" s="148"/>
      <c r="KM403" s="148"/>
      <c r="KN403" s="148"/>
      <c r="KO403" s="148"/>
      <c r="KP403" s="148"/>
      <c r="KQ403" s="148"/>
      <c r="KR403" s="148"/>
      <c r="KS403" s="148"/>
      <c r="KT403" s="148"/>
      <c r="KU403" s="148"/>
      <c r="KV403" s="148"/>
      <c r="KW403" s="148"/>
      <c r="KX403" s="148"/>
      <c r="KY403" s="148"/>
      <c r="KZ403" s="148"/>
      <c r="LA403" s="148"/>
      <c r="LB403" s="148"/>
      <c r="LC403" s="148"/>
      <c r="LD403" s="148"/>
      <c r="LE403" s="148"/>
      <c r="LF403" s="148"/>
      <c r="LG403" s="148"/>
      <c r="LH403" s="148"/>
      <c r="LI403" s="148"/>
      <c r="LJ403" s="148"/>
      <c r="LK403" s="148"/>
      <c r="LL403" s="148"/>
      <c r="LM403" s="148"/>
      <c r="LN403" s="148"/>
      <c r="LO403" s="148"/>
      <c r="LP403" s="148"/>
      <c r="LQ403" s="148"/>
      <c r="LR403" s="148"/>
      <c r="LS403" s="148"/>
      <c r="LT403" s="148"/>
      <c r="LU403" s="148"/>
      <c r="LV403" s="148"/>
      <c r="LW403" s="148"/>
      <c r="LX403" s="148"/>
      <c r="LY403" s="148"/>
      <c r="LZ403" s="148"/>
      <c r="MA403" s="148"/>
      <c r="MB403" s="148"/>
      <c r="MC403" s="148"/>
      <c r="MD403" s="148"/>
      <c r="ME403" s="148"/>
      <c r="MF403" s="148"/>
      <c r="MG403" s="148"/>
      <c r="MH403" s="148"/>
      <c r="MI403" s="148"/>
      <c r="MJ403" s="148"/>
      <c r="MK403" s="148"/>
      <c r="ML403" s="148"/>
      <c r="MM403" s="148"/>
      <c r="MN403" s="148"/>
      <c r="MO403" s="148"/>
      <c r="MP403" s="148"/>
      <c r="MQ403" s="148"/>
      <c r="MR403" s="148"/>
      <c r="MS403" s="148"/>
      <c r="MT403" s="148"/>
      <c r="MU403" s="148"/>
      <c r="MV403" s="148"/>
      <c r="MW403" s="148"/>
      <c r="MX403" s="148"/>
      <c r="MY403" s="148"/>
      <c r="MZ403" s="148"/>
      <c r="NA403" s="148"/>
      <c r="NB403" s="148"/>
      <c r="NC403" s="148"/>
      <c r="ND403" s="148"/>
      <c r="NE403" s="148"/>
      <c r="NF403" s="148"/>
      <c r="NG403" s="148"/>
      <c r="NH403" s="148"/>
      <c r="NI403" s="148"/>
      <c r="NJ403" s="148"/>
      <c r="NK403" s="148"/>
      <c r="NL403" s="148"/>
      <c r="NM403" s="148"/>
      <c r="NN403" s="148"/>
      <c r="NO403" s="148"/>
      <c r="NP403" s="148"/>
      <c r="NQ403" s="148"/>
      <c r="NR403" s="148"/>
      <c r="NS403" s="148"/>
      <c r="NT403" s="148"/>
      <c r="NU403" s="148"/>
      <c r="NV403" s="148"/>
      <c r="NW403" s="148"/>
      <c r="NX403" s="148"/>
      <c r="NY403" s="148"/>
      <c r="NZ403" s="148"/>
      <c r="OA403" s="148"/>
      <c r="OB403" s="148"/>
      <c r="OC403" s="148"/>
      <c r="OD403" s="148"/>
      <c r="OE403" s="148"/>
      <c r="OF403" s="148"/>
      <c r="OG403" s="148"/>
      <c r="OH403" s="148"/>
      <c r="OI403" s="148"/>
      <c r="OJ403" s="148"/>
      <c r="OK403" s="148"/>
      <c r="OL403" s="148"/>
      <c r="OM403" s="148"/>
      <c r="ON403" s="148"/>
      <c r="OO403" s="148"/>
      <c r="OP403" s="148"/>
      <c r="OQ403" s="148"/>
      <c r="OR403" s="148"/>
      <c r="OS403" s="148"/>
      <c r="OT403" s="148"/>
      <c r="OU403" s="148"/>
      <c r="OV403" s="148"/>
      <c r="OW403" s="148"/>
      <c r="OX403" s="148"/>
      <c r="OY403" s="148"/>
      <c r="OZ403" s="148"/>
      <c r="PA403" s="148"/>
      <c r="PB403" s="148"/>
      <c r="PC403" s="148"/>
      <c r="PD403" s="148"/>
      <c r="PE403" s="148"/>
      <c r="PF403" s="148"/>
      <c r="PG403" s="148"/>
      <c r="PH403" s="148"/>
      <c r="PI403" s="148"/>
      <c r="PJ403" s="148"/>
      <c r="PK403" s="148"/>
      <c r="PL403" s="148"/>
      <c r="PM403" s="148"/>
      <c r="PN403" s="148"/>
      <c r="PO403" s="148"/>
      <c r="PP403" s="148"/>
      <c r="PQ403" s="148"/>
      <c r="PR403" s="148"/>
      <c r="PS403" s="148"/>
      <c r="PT403" s="148"/>
      <c r="PU403" s="148"/>
      <c r="PV403" s="148"/>
      <c r="PW403" s="148"/>
      <c r="PX403" s="148"/>
      <c r="PY403" s="148"/>
      <c r="PZ403" s="148"/>
      <c r="QA403" s="148"/>
      <c r="QB403" s="148"/>
      <c r="QC403" s="148"/>
      <c r="QD403" s="148"/>
      <c r="QE403" s="148"/>
      <c r="QF403" s="148"/>
      <c r="QG403" s="148"/>
      <c r="QH403" s="148"/>
      <c r="QI403" s="148"/>
      <c r="QJ403" s="148"/>
      <c r="QK403" s="148"/>
      <c r="QL403" s="148"/>
      <c r="QM403" s="148"/>
      <c r="QN403" s="148"/>
      <c r="QO403" s="148"/>
      <c r="QP403" s="148"/>
      <c r="QQ403" s="148"/>
      <c r="QR403" s="148"/>
      <c r="QS403" s="148"/>
      <c r="QT403" s="148"/>
      <c r="QU403" s="148"/>
      <c r="QV403" s="148"/>
      <c r="QW403" s="148"/>
      <c r="QX403" s="148"/>
      <c r="QY403" s="148"/>
      <c r="QZ403" s="148"/>
      <c r="RA403" s="148"/>
      <c r="RB403" s="148"/>
      <c r="RC403" s="148"/>
      <c r="RD403" s="148"/>
      <c r="RE403" s="148"/>
      <c r="RF403" s="148"/>
      <c r="RG403" s="148"/>
      <c r="RH403" s="148"/>
      <c r="RI403" s="148"/>
      <c r="RJ403" s="148"/>
      <c r="RK403" s="148"/>
      <c r="RL403" s="148"/>
      <c r="RM403" s="148"/>
      <c r="RN403" s="148"/>
      <c r="RO403" s="148"/>
      <c r="RP403" s="148"/>
      <c r="RQ403" s="148"/>
      <c r="RR403" s="148"/>
      <c r="RS403" s="148"/>
      <c r="RT403" s="148"/>
      <c r="RU403" s="148"/>
      <c r="RV403" s="148"/>
      <c r="RW403" s="148"/>
      <c r="RX403" s="148"/>
      <c r="RY403" s="148"/>
      <c r="RZ403" s="148"/>
      <c r="SA403" s="148"/>
      <c r="SB403" s="148"/>
      <c r="SC403" s="148"/>
      <c r="SD403" s="148"/>
      <c r="SE403" s="148"/>
      <c r="SF403" s="148"/>
      <c r="SG403" s="148"/>
      <c r="SH403" s="148"/>
      <c r="SI403" s="148"/>
      <c r="SJ403" s="148"/>
      <c r="SK403" s="148"/>
      <c r="SL403" s="148"/>
      <c r="SM403" s="148"/>
      <c r="SN403" s="148"/>
      <c r="SO403" s="148"/>
      <c r="SP403" s="148"/>
      <c r="SQ403" s="148"/>
      <c r="SR403" s="148"/>
      <c r="SS403" s="148"/>
      <c r="ST403" s="148"/>
      <c r="SU403" s="148"/>
      <c r="SV403" s="148"/>
      <c r="SW403" s="148"/>
      <c r="SX403" s="148"/>
      <c r="SY403" s="148"/>
      <c r="SZ403" s="148"/>
      <c r="TA403" s="148"/>
      <c r="TB403" s="148"/>
      <c r="TC403" s="148"/>
      <c r="TD403" s="148"/>
      <c r="TE403" s="148"/>
      <c r="TF403" s="148"/>
      <c r="TG403" s="148"/>
      <c r="TH403" s="148"/>
      <c r="TI403" s="148"/>
      <c r="TJ403" s="148"/>
      <c r="TK403" s="148"/>
      <c r="TL403" s="148"/>
      <c r="TM403" s="148"/>
      <c r="TN403" s="148"/>
      <c r="TO403" s="148"/>
      <c r="TP403" s="148"/>
      <c r="TQ403" s="148"/>
      <c r="TR403" s="148"/>
      <c r="TS403" s="148"/>
      <c r="TT403" s="148"/>
      <c r="TU403" s="148"/>
      <c r="TV403" s="148"/>
      <c r="TW403" s="148"/>
      <c r="TX403" s="148"/>
      <c r="TY403" s="148"/>
      <c r="TZ403" s="148"/>
      <c r="UA403" s="148"/>
      <c r="UB403" s="148"/>
      <c r="UC403" s="148"/>
      <c r="UD403" s="148"/>
      <c r="UE403" s="148"/>
      <c r="UF403" s="148"/>
      <c r="UG403" s="148"/>
      <c r="UH403" s="148"/>
      <c r="UI403" s="148"/>
      <c r="UJ403" s="148"/>
      <c r="UK403" s="148"/>
      <c r="UL403" s="148"/>
      <c r="UM403" s="148"/>
      <c r="UN403" s="148"/>
      <c r="UO403" s="148"/>
      <c r="UP403" s="148"/>
      <c r="UQ403" s="148"/>
      <c r="UR403" s="148"/>
      <c r="US403" s="148"/>
      <c r="UT403" s="148"/>
      <c r="UU403" s="148"/>
      <c r="UV403" s="148"/>
      <c r="UW403" s="148"/>
      <c r="UX403" s="148"/>
      <c r="UY403" s="148"/>
      <c r="UZ403" s="148"/>
      <c r="VA403" s="148"/>
      <c r="VB403" s="148"/>
      <c r="VC403" s="148"/>
      <c r="VD403" s="148"/>
      <c r="VE403" s="148"/>
      <c r="VF403" s="148"/>
      <c r="VG403" s="148"/>
      <c r="VH403" s="148"/>
      <c r="VI403" s="148"/>
      <c r="VJ403" s="148"/>
      <c r="VK403" s="148"/>
      <c r="VL403" s="148"/>
      <c r="VM403" s="148"/>
      <c r="VN403" s="148"/>
      <c r="VO403" s="148"/>
      <c r="VP403" s="148"/>
      <c r="VQ403" s="148"/>
      <c r="VR403" s="148"/>
      <c r="VS403" s="148"/>
      <c r="VT403" s="148"/>
      <c r="VU403" s="148"/>
      <c r="VV403" s="148"/>
      <c r="VW403" s="148"/>
      <c r="VX403" s="148"/>
      <c r="VY403" s="148"/>
      <c r="VZ403" s="148"/>
      <c r="WA403" s="148"/>
      <c r="WB403" s="148"/>
      <c r="WC403" s="148"/>
      <c r="WD403" s="148"/>
      <c r="WE403" s="148"/>
      <c r="WF403" s="148"/>
      <c r="WG403" s="148"/>
      <c r="WH403" s="148"/>
      <c r="WI403" s="148"/>
      <c r="WJ403" s="148"/>
      <c r="WK403" s="148"/>
      <c r="WL403" s="148"/>
      <c r="WM403" s="148"/>
      <c r="WN403" s="148"/>
      <c r="WO403" s="148"/>
      <c r="WP403" s="148"/>
      <c r="WQ403" s="148"/>
      <c r="WR403" s="148"/>
      <c r="WS403" s="148"/>
      <c r="WT403" s="148"/>
      <c r="WU403" s="148"/>
      <c r="WV403" s="148"/>
      <c r="WW403" s="148"/>
      <c r="WX403" s="148"/>
      <c r="WY403" s="148"/>
      <c r="WZ403" s="148"/>
      <c r="XA403" s="148"/>
      <c r="XB403" s="148"/>
      <c r="XC403" s="148"/>
      <c r="XD403" s="148"/>
      <c r="XE403" s="148"/>
      <c r="XF403" s="148"/>
      <c r="XG403" s="148"/>
      <c r="XH403" s="148"/>
      <c r="XI403" s="148"/>
      <c r="XJ403" s="148"/>
      <c r="XK403" s="148"/>
      <c r="XL403" s="148"/>
      <c r="XM403" s="148"/>
      <c r="XN403" s="148"/>
      <c r="XO403" s="148"/>
      <c r="XP403" s="148"/>
      <c r="XQ403" s="148"/>
      <c r="XR403" s="148"/>
      <c r="XS403" s="148"/>
      <c r="XT403" s="148"/>
      <c r="XU403" s="148"/>
      <c r="XV403" s="148"/>
      <c r="XW403" s="148"/>
      <c r="XX403" s="148"/>
      <c r="XY403" s="148"/>
      <c r="XZ403" s="148"/>
      <c r="YA403" s="148"/>
      <c r="YB403" s="148"/>
      <c r="YC403" s="148"/>
      <c r="YD403" s="148"/>
      <c r="YE403" s="148"/>
      <c r="YF403" s="148"/>
      <c r="YG403" s="148"/>
      <c r="YH403" s="148"/>
      <c r="YI403" s="148"/>
      <c r="YJ403" s="148"/>
      <c r="YK403" s="148"/>
      <c r="YL403" s="148"/>
      <c r="YM403" s="148"/>
      <c r="YN403" s="148"/>
      <c r="YO403" s="148"/>
      <c r="YP403" s="148"/>
      <c r="YQ403" s="148"/>
      <c r="YR403" s="148"/>
      <c r="YS403" s="148"/>
      <c r="YT403" s="148"/>
      <c r="YU403" s="148"/>
      <c r="YV403" s="148"/>
      <c r="YW403" s="148"/>
      <c r="YX403" s="148"/>
      <c r="YY403" s="148"/>
      <c r="YZ403" s="148"/>
      <c r="ZA403" s="148"/>
      <c r="ZB403" s="148"/>
      <c r="ZC403" s="148"/>
      <c r="ZD403" s="148"/>
      <c r="ZE403" s="148"/>
      <c r="ZF403" s="148"/>
      <c r="ZG403" s="148"/>
      <c r="ZH403" s="148"/>
      <c r="ZI403" s="148"/>
      <c r="ZJ403" s="148"/>
      <c r="ZK403" s="148"/>
      <c r="ZL403" s="148"/>
      <c r="ZM403" s="148"/>
      <c r="ZN403" s="148"/>
      <c r="ZO403" s="148"/>
      <c r="ZP403" s="148"/>
      <c r="ZQ403" s="148"/>
      <c r="ZR403" s="148"/>
      <c r="ZS403" s="148"/>
      <c r="ZT403" s="148"/>
      <c r="ZU403" s="148"/>
      <c r="ZV403" s="148"/>
      <c r="ZW403" s="148"/>
      <c r="ZX403" s="148"/>
      <c r="ZY403" s="148"/>
      <c r="ZZ403" s="148"/>
      <c r="AAA403" s="148"/>
      <c r="AAB403" s="148"/>
      <c r="AAC403" s="148"/>
      <c r="AAD403" s="148"/>
      <c r="AAE403" s="148"/>
      <c r="AAF403" s="148"/>
      <c r="AAG403" s="148"/>
      <c r="AAH403" s="148"/>
      <c r="AAI403" s="148"/>
      <c r="AAJ403" s="148"/>
      <c r="AAK403" s="148"/>
      <c r="AAL403" s="148"/>
      <c r="AAM403" s="148"/>
      <c r="AAN403" s="148"/>
      <c r="AAO403" s="148"/>
      <c r="AAP403" s="148"/>
      <c r="AAQ403" s="148"/>
      <c r="AAR403" s="148"/>
      <c r="AAS403" s="148"/>
      <c r="AAT403" s="148"/>
      <c r="AAU403" s="148"/>
      <c r="AAV403" s="148"/>
      <c r="AAW403" s="148"/>
      <c r="AAX403" s="148"/>
      <c r="AAY403" s="148"/>
      <c r="AAZ403" s="148"/>
      <c r="ABA403" s="148"/>
      <c r="ABB403" s="148"/>
      <c r="ABC403" s="148"/>
      <c r="ABD403" s="148"/>
      <c r="ABE403" s="148"/>
      <c r="ABF403" s="148"/>
      <c r="ABG403" s="148"/>
      <c r="ABH403" s="148"/>
      <c r="ABI403" s="148"/>
      <c r="ABJ403" s="148"/>
      <c r="ABK403" s="148"/>
      <c r="ABL403" s="148"/>
      <c r="ABM403" s="148"/>
      <c r="ABN403" s="148"/>
      <c r="ABO403" s="148"/>
      <c r="ABP403" s="148"/>
      <c r="ABQ403" s="148"/>
      <c r="ABR403" s="148"/>
      <c r="ABS403" s="148"/>
      <c r="ABT403" s="148"/>
      <c r="ABU403" s="148"/>
      <c r="ABV403" s="148"/>
      <c r="ABW403" s="148"/>
      <c r="ABX403" s="148"/>
      <c r="ABY403" s="148"/>
      <c r="ABZ403" s="148"/>
      <c r="ACA403" s="148"/>
      <c r="ACB403" s="148"/>
      <c r="ACC403" s="148"/>
      <c r="ACD403" s="148"/>
      <c r="ACE403" s="148"/>
      <c r="ACF403" s="148"/>
      <c r="ACG403" s="148"/>
      <c r="ACH403" s="148"/>
      <c r="ACI403" s="148"/>
      <c r="ACJ403" s="148"/>
      <c r="ACK403" s="148"/>
      <c r="ACL403" s="148"/>
      <c r="ACM403" s="148"/>
      <c r="ACN403" s="148"/>
      <c r="ACO403" s="148"/>
      <c r="ACP403" s="148"/>
      <c r="ACQ403" s="148"/>
      <c r="ACR403" s="148"/>
      <c r="ACS403" s="148"/>
      <c r="ACT403" s="148"/>
      <c r="ACU403" s="148"/>
      <c r="ACV403" s="148"/>
      <c r="ACW403" s="148"/>
      <c r="ACX403" s="148"/>
      <c r="ACY403" s="148"/>
      <c r="ACZ403" s="148"/>
      <c r="ADA403" s="148"/>
    </row>
    <row r="404" spans="1:781" s="12" customFormat="1" ht="15.6" x14ac:dyDescent="0.3">
      <c r="A404" s="64">
        <v>3</v>
      </c>
      <c r="B404" s="44" t="s">
        <v>1102</v>
      </c>
      <c r="C404" s="45" t="s">
        <v>55</v>
      </c>
      <c r="D404" s="46" t="s">
        <v>212</v>
      </c>
      <c r="E404" s="46" t="s">
        <v>230</v>
      </c>
      <c r="F404" s="46"/>
      <c r="G404" s="97"/>
      <c r="H404" s="46">
        <v>1</v>
      </c>
      <c r="I404" s="46" t="s">
        <v>41</v>
      </c>
      <c r="J404" s="46" t="s">
        <v>141</v>
      </c>
      <c r="K404" s="48">
        <v>1942</v>
      </c>
      <c r="L404" s="109">
        <v>1942</v>
      </c>
      <c r="M404" s="50"/>
      <c r="N404" s="51"/>
      <c r="O404" s="51"/>
      <c r="P404" s="52" t="s">
        <v>601</v>
      </c>
      <c r="Q404" s="53" t="s">
        <v>1103</v>
      </c>
      <c r="R404" s="54" t="s">
        <v>327</v>
      </c>
      <c r="S404" s="55" t="str">
        <f t="shared" si="89"/>
        <v>Cu</v>
      </c>
      <c r="T404" s="56">
        <v>3500</v>
      </c>
      <c r="U404" s="56">
        <v>0.75</v>
      </c>
      <c r="V404" s="56">
        <v>0.35</v>
      </c>
      <c r="W404" s="56">
        <v>1.210732740464636</v>
      </c>
      <c r="X404" s="56">
        <v>1865</v>
      </c>
      <c r="Y404" s="56">
        <v>400</v>
      </c>
      <c r="Z404" s="56" t="s">
        <v>328</v>
      </c>
      <c r="AB404" s="57">
        <f t="shared" si="90"/>
        <v>0</v>
      </c>
      <c r="AC404" s="57">
        <f t="shared" si="91"/>
        <v>0</v>
      </c>
      <c r="AD404" s="57">
        <f t="shared" si="92"/>
        <v>0</v>
      </c>
      <c r="AE404" s="57">
        <f t="shared" si="93"/>
        <v>0</v>
      </c>
      <c r="AF404" s="58"/>
      <c r="AG404" s="58">
        <f>IF(A404=1,AE404,0)</f>
        <v>0</v>
      </c>
      <c r="AH404" s="58">
        <f>IF(A404=2,AE404,0)</f>
        <v>0</v>
      </c>
      <c r="AI404" s="58">
        <f>IF(A404=3,AE404,0)</f>
        <v>0</v>
      </c>
      <c r="AK404" s="146"/>
      <c r="AL404" s="146"/>
      <c r="AM404" s="146"/>
      <c r="AN404" s="146"/>
      <c r="AO404" s="146"/>
      <c r="AP404" s="146"/>
      <c r="AQ404" s="146"/>
      <c r="AR404" s="146"/>
      <c r="AS404" s="146"/>
      <c r="AT404" s="146"/>
      <c r="AU404" s="146"/>
      <c r="AV404" s="146"/>
      <c r="AW404" s="146"/>
      <c r="AX404" s="146"/>
      <c r="AY404" s="146"/>
      <c r="AZ404" s="146"/>
      <c r="BA404" s="146"/>
      <c r="BB404" s="146"/>
      <c r="BC404" s="146"/>
      <c r="BD404" s="146"/>
      <c r="BE404" s="146"/>
      <c r="BF404" s="146"/>
      <c r="BG404" s="146"/>
      <c r="BH404" s="146"/>
      <c r="BI404" s="146"/>
      <c r="BJ404" s="146"/>
      <c r="BK404" s="146"/>
      <c r="BL404" s="146"/>
      <c r="BM404" s="146"/>
      <c r="BN404" s="146"/>
      <c r="BO404" s="146"/>
      <c r="BP404" s="146"/>
      <c r="BQ404" s="146"/>
      <c r="BR404" s="146"/>
      <c r="BS404" s="146"/>
      <c r="BT404" s="146"/>
      <c r="BU404" s="146"/>
      <c r="BV404" s="146"/>
      <c r="BW404" s="146"/>
      <c r="BX404" s="146"/>
      <c r="BY404" s="146"/>
      <c r="BZ404" s="146"/>
      <c r="CA404" s="146"/>
      <c r="CB404" s="146"/>
      <c r="CC404" s="146"/>
      <c r="CD404" s="146"/>
      <c r="CE404" s="146"/>
      <c r="CF404" s="146"/>
      <c r="CG404" s="146"/>
      <c r="CH404" s="146"/>
      <c r="CI404" s="146"/>
      <c r="CJ404" s="146"/>
      <c r="CK404" s="146"/>
      <c r="CL404" s="146"/>
      <c r="CM404" s="146"/>
      <c r="CN404" s="146"/>
      <c r="CO404" s="146"/>
      <c r="CP404" s="146"/>
      <c r="CQ404" s="146"/>
      <c r="CR404" s="146"/>
      <c r="CS404" s="146"/>
      <c r="CT404" s="146"/>
      <c r="CU404" s="146"/>
      <c r="CV404" s="146"/>
      <c r="CW404" s="146"/>
      <c r="CX404" s="146"/>
      <c r="CY404" s="146"/>
      <c r="CZ404" s="146"/>
      <c r="DA404" s="146"/>
      <c r="DB404" s="146"/>
      <c r="DC404" s="146"/>
      <c r="DD404" s="146"/>
      <c r="DE404" s="146"/>
      <c r="DF404" s="146"/>
      <c r="DG404" s="146"/>
      <c r="DH404" s="146"/>
      <c r="DI404" s="146"/>
      <c r="DJ404" s="146"/>
      <c r="DK404" s="146"/>
      <c r="DL404" s="146"/>
      <c r="DM404" s="146"/>
      <c r="DN404" s="146"/>
      <c r="DO404" s="146"/>
      <c r="DP404" s="146"/>
      <c r="DQ404" s="146"/>
      <c r="DR404" s="146"/>
      <c r="DS404" s="146"/>
      <c r="DT404" s="146"/>
      <c r="DU404" s="146"/>
      <c r="DV404" s="146"/>
      <c r="DW404" s="146"/>
      <c r="DX404" s="146"/>
      <c r="DY404" s="146"/>
      <c r="DZ404" s="146"/>
      <c r="EA404" s="146"/>
      <c r="EB404" s="146"/>
      <c r="EC404" s="146"/>
      <c r="ED404" s="148"/>
      <c r="EE404" s="148"/>
      <c r="EF404" s="148"/>
      <c r="EG404" s="148"/>
      <c r="EH404" s="148"/>
      <c r="EI404" s="148"/>
      <c r="EJ404" s="148"/>
      <c r="EK404" s="148"/>
      <c r="EL404" s="148"/>
      <c r="EM404" s="148"/>
      <c r="EN404" s="148"/>
      <c r="EO404" s="148"/>
      <c r="EP404" s="148"/>
      <c r="EQ404" s="148"/>
      <c r="ER404" s="148"/>
      <c r="ES404" s="148"/>
      <c r="ET404" s="148"/>
      <c r="EU404" s="148"/>
      <c r="EV404" s="148"/>
      <c r="EW404" s="148"/>
      <c r="EX404" s="148"/>
      <c r="EY404" s="148"/>
      <c r="EZ404" s="148"/>
      <c r="FA404" s="148"/>
      <c r="FB404" s="148"/>
      <c r="FC404" s="148"/>
      <c r="FD404" s="148"/>
      <c r="FE404" s="148"/>
      <c r="FF404" s="148"/>
      <c r="FG404" s="148"/>
      <c r="FH404" s="148"/>
      <c r="FI404" s="148"/>
      <c r="FJ404" s="148"/>
      <c r="FK404" s="148"/>
      <c r="FL404" s="148"/>
      <c r="FM404" s="148"/>
      <c r="FN404" s="148"/>
      <c r="FO404" s="148"/>
      <c r="FP404" s="148"/>
      <c r="FQ404" s="148"/>
      <c r="FR404" s="148"/>
      <c r="FS404" s="148"/>
      <c r="FT404" s="148"/>
      <c r="FU404" s="148"/>
      <c r="FV404" s="148"/>
      <c r="FW404" s="148"/>
      <c r="FX404" s="148"/>
      <c r="FY404" s="148"/>
      <c r="FZ404" s="148"/>
      <c r="GA404" s="148"/>
      <c r="GB404" s="148"/>
      <c r="GC404" s="148"/>
      <c r="GD404" s="148"/>
      <c r="GE404" s="148"/>
      <c r="GF404" s="148"/>
      <c r="GG404" s="148"/>
      <c r="GH404" s="148"/>
      <c r="GI404" s="148"/>
      <c r="GJ404" s="148"/>
      <c r="GK404" s="148"/>
      <c r="GL404" s="148"/>
      <c r="GM404" s="148"/>
      <c r="GN404" s="148"/>
      <c r="GO404" s="148"/>
      <c r="GP404" s="148"/>
      <c r="GQ404" s="148"/>
      <c r="GR404" s="148"/>
      <c r="GS404" s="148"/>
      <c r="GT404" s="148"/>
      <c r="GU404" s="148"/>
      <c r="GV404" s="148"/>
      <c r="GW404" s="148"/>
      <c r="GX404" s="148"/>
      <c r="GY404" s="148"/>
      <c r="GZ404" s="148"/>
      <c r="HA404" s="148"/>
      <c r="HB404" s="148"/>
      <c r="HC404" s="148"/>
      <c r="HD404" s="148"/>
      <c r="HE404" s="148"/>
      <c r="HF404" s="148"/>
      <c r="HG404" s="148"/>
      <c r="HH404" s="148"/>
      <c r="HI404" s="148"/>
      <c r="HJ404" s="148"/>
      <c r="HK404" s="148"/>
      <c r="HL404" s="148"/>
      <c r="HM404" s="148"/>
      <c r="HN404" s="148"/>
      <c r="HO404" s="148"/>
      <c r="HP404" s="148"/>
      <c r="HQ404" s="148"/>
      <c r="HR404" s="148"/>
      <c r="HS404" s="148"/>
      <c r="HT404" s="148"/>
      <c r="HU404" s="148"/>
      <c r="HV404" s="148"/>
      <c r="HW404" s="148"/>
      <c r="HX404" s="148"/>
      <c r="HY404" s="148"/>
      <c r="HZ404" s="148"/>
      <c r="IA404" s="148"/>
      <c r="IB404" s="148"/>
      <c r="IC404" s="148"/>
      <c r="ID404" s="148"/>
      <c r="IE404" s="148"/>
      <c r="IF404" s="148"/>
      <c r="IG404" s="148"/>
      <c r="IH404" s="148"/>
      <c r="II404" s="148"/>
      <c r="IJ404" s="148"/>
      <c r="IK404" s="148"/>
      <c r="IL404" s="148"/>
      <c r="IM404" s="148"/>
      <c r="IN404" s="148"/>
      <c r="IO404" s="148"/>
      <c r="IP404" s="148"/>
      <c r="IQ404" s="148"/>
      <c r="IR404" s="148"/>
      <c r="IS404" s="148"/>
      <c r="IT404" s="148"/>
      <c r="IU404" s="148"/>
      <c r="IV404" s="148"/>
      <c r="IW404" s="148"/>
      <c r="IX404" s="148"/>
      <c r="IY404" s="148"/>
      <c r="IZ404" s="148"/>
      <c r="JA404" s="148"/>
      <c r="JB404" s="148"/>
      <c r="JC404" s="148"/>
      <c r="JD404" s="148"/>
      <c r="JE404" s="148"/>
      <c r="JF404" s="148"/>
      <c r="JG404" s="148"/>
      <c r="JH404" s="148"/>
      <c r="JI404" s="148"/>
      <c r="JJ404" s="148"/>
      <c r="JK404" s="148"/>
      <c r="JL404" s="148"/>
      <c r="JM404" s="148"/>
      <c r="JN404" s="148"/>
      <c r="JO404" s="148"/>
      <c r="JP404" s="148"/>
      <c r="JQ404" s="148"/>
      <c r="JR404" s="148"/>
      <c r="JS404" s="148"/>
      <c r="JT404" s="148"/>
      <c r="JU404" s="148"/>
      <c r="JV404" s="148"/>
      <c r="JW404" s="148"/>
      <c r="JX404" s="148"/>
      <c r="JY404" s="148"/>
      <c r="JZ404" s="148"/>
      <c r="KA404" s="148"/>
      <c r="KB404" s="148"/>
      <c r="KC404" s="148"/>
      <c r="KD404" s="148"/>
      <c r="KE404" s="148"/>
      <c r="KF404" s="148"/>
      <c r="KG404" s="148"/>
      <c r="KH404" s="148"/>
      <c r="KI404" s="148"/>
      <c r="KJ404" s="148"/>
      <c r="KK404" s="148"/>
      <c r="KL404" s="148"/>
      <c r="KM404" s="148"/>
      <c r="KN404" s="148"/>
      <c r="KO404" s="148"/>
      <c r="KP404" s="148"/>
      <c r="KQ404" s="148"/>
      <c r="KR404" s="148"/>
      <c r="KS404" s="148"/>
      <c r="KT404" s="148"/>
      <c r="KU404" s="148"/>
      <c r="KV404" s="148"/>
      <c r="KW404" s="148"/>
      <c r="KX404" s="148"/>
      <c r="KY404" s="148"/>
      <c r="KZ404" s="148"/>
      <c r="LA404" s="148"/>
      <c r="LB404" s="148"/>
      <c r="LC404" s="148"/>
      <c r="LD404" s="148"/>
      <c r="LE404" s="148"/>
      <c r="LF404" s="148"/>
      <c r="LG404" s="148"/>
      <c r="LH404" s="148"/>
      <c r="LI404" s="148"/>
      <c r="LJ404" s="148"/>
      <c r="LK404" s="148"/>
      <c r="LL404" s="148"/>
      <c r="LM404" s="148"/>
      <c r="LN404" s="148"/>
      <c r="LO404" s="148"/>
      <c r="LP404" s="148"/>
      <c r="LQ404" s="148"/>
      <c r="LR404" s="148"/>
      <c r="LS404" s="148"/>
      <c r="LT404" s="148"/>
      <c r="LU404" s="148"/>
      <c r="LV404" s="148"/>
      <c r="LW404" s="148"/>
      <c r="LX404" s="148"/>
      <c r="LY404" s="148"/>
      <c r="LZ404" s="148"/>
      <c r="MA404" s="148"/>
      <c r="MB404" s="148"/>
      <c r="MC404" s="148"/>
      <c r="MD404" s="148"/>
      <c r="ME404" s="148"/>
      <c r="MF404" s="148"/>
      <c r="MG404" s="148"/>
      <c r="MH404" s="148"/>
      <c r="MI404" s="148"/>
      <c r="MJ404" s="148"/>
      <c r="MK404" s="148"/>
      <c r="ML404" s="148"/>
      <c r="MM404" s="148"/>
      <c r="MN404" s="148"/>
      <c r="MO404" s="148"/>
      <c r="MP404" s="148"/>
      <c r="MQ404" s="148"/>
      <c r="MR404" s="148"/>
      <c r="MS404" s="148"/>
      <c r="MT404" s="148"/>
      <c r="MU404" s="148"/>
      <c r="MV404" s="148"/>
      <c r="MW404" s="148"/>
      <c r="MX404" s="148"/>
      <c r="MY404" s="148"/>
      <c r="MZ404" s="148"/>
      <c r="NA404" s="148"/>
      <c r="NB404" s="148"/>
      <c r="NC404" s="148"/>
      <c r="ND404" s="148"/>
      <c r="NE404" s="148"/>
      <c r="NF404" s="148"/>
      <c r="NG404" s="148"/>
      <c r="NH404" s="148"/>
      <c r="NI404" s="148"/>
      <c r="NJ404" s="148"/>
      <c r="NK404" s="148"/>
      <c r="NL404" s="148"/>
      <c r="NM404" s="148"/>
      <c r="NN404" s="148"/>
      <c r="NO404" s="148"/>
      <c r="NP404" s="148"/>
      <c r="NQ404" s="148"/>
      <c r="NR404" s="148"/>
      <c r="NS404" s="148"/>
      <c r="NT404" s="148"/>
      <c r="NU404" s="148"/>
      <c r="NV404" s="148"/>
      <c r="NW404" s="148"/>
      <c r="NX404" s="148"/>
      <c r="NY404" s="148"/>
      <c r="NZ404" s="148"/>
      <c r="OA404" s="148"/>
      <c r="OB404" s="148"/>
      <c r="OC404" s="148"/>
      <c r="OD404" s="148"/>
      <c r="OE404" s="148"/>
      <c r="OF404" s="148"/>
      <c r="OG404" s="148"/>
      <c r="OH404" s="148"/>
      <c r="OI404" s="148"/>
      <c r="OJ404" s="148"/>
      <c r="OK404" s="148"/>
      <c r="OL404" s="148"/>
      <c r="OM404" s="148"/>
      <c r="ON404" s="148"/>
      <c r="OO404" s="148"/>
      <c r="OP404" s="148"/>
      <c r="OQ404" s="148"/>
      <c r="OR404" s="148"/>
      <c r="OS404" s="148"/>
      <c r="OT404" s="148"/>
      <c r="OU404" s="148"/>
      <c r="OV404" s="148"/>
      <c r="OW404" s="148"/>
      <c r="OX404" s="148"/>
      <c r="OY404" s="148"/>
      <c r="OZ404" s="148"/>
      <c r="PA404" s="148"/>
      <c r="PB404" s="148"/>
      <c r="PC404" s="148"/>
      <c r="PD404" s="148"/>
      <c r="PE404" s="148"/>
      <c r="PF404" s="148"/>
      <c r="PG404" s="148"/>
      <c r="PH404" s="148"/>
      <c r="PI404" s="148"/>
      <c r="PJ404" s="148"/>
      <c r="PK404" s="148"/>
      <c r="PL404" s="148"/>
      <c r="PM404" s="148"/>
      <c r="PN404" s="148"/>
      <c r="PO404" s="148"/>
      <c r="PP404" s="148"/>
      <c r="PQ404" s="148"/>
      <c r="PR404" s="148"/>
      <c r="PS404" s="148"/>
      <c r="PT404" s="148"/>
      <c r="PU404" s="148"/>
      <c r="PV404" s="148"/>
      <c r="PW404" s="148"/>
      <c r="PX404" s="148"/>
      <c r="PY404" s="148"/>
      <c r="PZ404" s="148"/>
      <c r="QA404" s="148"/>
      <c r="QB404" s="148"/>
      <c r="QC404" s="148"/>
      <c r="QD404" s="148"/>
      <c r="QE404" s="148"/>
      <c r="QF404" s="148"/>
      <c r="QG404" s="148"/>
      <c r="QH404" s="148"/>
      <c r="QI404" s="148"/>
      <c r="QJ404" s="148"/>
      <c r="QK404" s="148"/>
      <c r="QL404" s="148"/>
      <c r="QM404" s="148"/>
      <c r="QN404" s="148"/>
      <c r="QO404" s="148"/>
      <c r="QP404" s="148"/>
      <c r="QQ404" s="148"/>
      <c r="QR404" s="148"/>
      <c r="QS404" s="148"/>
      <c r="QT404" s="148"/>
      <c r="QU404" s="148"/>
      <c r="QV404" s="148"/>
      <c r="QW404" s="148"/>
      <c r="QX404" s="148"/>
      <c r="QY404" s="148"/>
      <c r="QZ404" s="148"/>
      <c r="RA404" s="148"/>
      <c r="RB404" s="148"/>
      <c r="RC404" s="148"/>
      <c r="RD404" s="148"/>
      <c r="RE404" s="148"/>
      <c r="RF404" s="148"/>
      <c r="RG404" s="148"/>
      <c r="RH404" s="148"/>
      <c r="RI404" s="148"/>
      <c r="RJ404" s="148"/>
      <c r="RK404" s="148"/>
      <c r="RL404" s="148"/>
      <c r="RM404" s="148"/>
      <c r="RN404" s="148"/>
      <c r="RO404" s="148"/>
      <c r="RP404" s="148"/>
      <c r="RQ404" s="148"/>
      <c r="RR404" s="148"/>
      <c r="RS404" s="148"/>
      <c r="RT404" s="148"/>
      <c r="RU404" s="148"/>
      <c r="RV404" s="148"/>
      <c r="RW404" s="148"/>
      <c r="RX404" s="148"/>
      <c r="RY404" s="148"/>
      <c r="RZ404" s="148"/>
      <c r="SA404" s="148"/>
      <c r="SB404" s="148"/>
      <c r="SC404" s="148"/>
      <c r="SD404" s="148"/>
      <c r="SE404" s="148"/>
      <c r="SF404" s="148"/>
      <c r="SG404" s="148"/>
      <c r="SH404" s="148"/>
      <c r="SI404" s="148"/>
      <c r="SJ404" s="148"/>
      <c r="SK404" s="148"/>
      <c r="SL404" s="148"/>
      <c r="SM404" s="148"/>
      <c r="SN404" s="148"/>
      <c r="SO404" s="148"/>
      <c r="SP404" s="148"/>
      <c r="SQ404" s="148"/>
      <c r="SR404" s="148"/>
      <c r="SS404" s="148"/>
      <c r="ST404" s="148"/>
      <c r="SU404" s="148"/>
      <c r="SV404" s="148"/>
      <c r="SW404" s="148"/>
      <c r="SX404" s="148"/>
      <c r="SY404" s="148"/>
      <c r="SZ404" s="148"/>
      <c r="TA404" s="148"/>
      <c r="TB404" s="148"/>
      <c r="TC404" s="148"/>
      <c r="TD404" s="148"/>
      <c r="TE404" s="148"/>
      <c r="TF404" s="148"/>
      <c r="TG404" s="148"/>
      <c r="TH404" s="148"/>
      <c r="TI404" s="148"/>
      <c r="TJ404" s="148"/>
      <c r="TK404" s="148"/>
      <c r="TL404" s="148"/>
      <c r="TM404" s="148"/>
      <c r="TN404" s="148"/>
      <c r="TO404" s="148"/>
      <c r="TP404" s="148"/>
      <c r="TQ404" s="148"/>
      <c r="TR404" s="148"/>
      <c r="TS404" s="148"/>
      <c r="TT404" s="148"/>
      <c r="TU404" s="148"/>
      <c r="TV404" s="148"/>
      <c r="TW404" s="148"/>
      <c r="TX404" s="148"/>
      <c r="TY404" s="148"/>
      <c r="TZ404" s="148"/>
      <c r="UA404" s="148"/>
      <c r="UB404" s="148"/>
      <c r="UC404" s="148"/>
      <c r="UD404" s="148"/>
      <c r="UE404" s="148"/>
      <c r="UF404" s="148"/>
      <c r="UG404" s="148"/>
      <c r="UH404" s="148"/>
      <c r="UI404" s="148"/>
      <c r="UJ404" s="148"/>
      <c r="UK404" s="148"/>
      <c r="UL404" s="148"/>
      <c r="UM404" s="148"/>
      <c r="UN404" s="148"/>
      <c r="UO404" s="148"/>
      <c r="UP404" s="148"/>
      <c r="UQ404" s="148"/>
      <c r="UR404" s="148"/>
      <c r="US404" s="148"/>
      <c r="UT404" s="148"/>
      <c r="UU404" s="148"/>
      <c r="UV404" s="148"/>
      <c r="UW404" s="148"/>
      <c r="UX404" s="148"/>
      <c r="UY404" s="148"/>
      <c r="UZ404" s="148"/>
      <c r="VA404" s="148"/>
      <c r="VB404" s="148"/>
      <c r="VC404" s="148"/>
      <c r="VD404" s="148"/>
      <c r="VE404" s="148"/>
      <c r="VF404" s="148"/>
      <c r="VG404" s="148"/>
      <c r="VH404" s="148"/>
      <c r="VI404" s="148"/>
      <c r="VJ404" s="148"/>
      <c r="VK404" s="148"/>
      <c r="VL404" s="148"/>
      <c r="VM404" s="148"/>
      <c r="VN404" s="148"/>
      <c r="VO404" s="148"/>
      <c r="VP404" s="148"/>
      <c r="VQ404" s="148"/>
      <c r="VR404" s="148"/>
      <c r="VS404" s="148"/>
      <c r="VT404" s="148"/>
      <c r="VU404" s="148"/>
      <c r="VV404" s="148"/>
      <c r="VW404" s="148"/>
      <c r="VX404" s="148"/>
      <c r="VY404" s="148"/>
      <c r="VZ404" s="148"/>
      <c r="WA404" s="148"/>
      <c r="WB404" s="148"/>
      <c r="WC404" s="148"/>
      <c r="WD404" s="148"/>
      <c r="WE404" s="148"/>
      <c r="WF404" s="148"/>
      <c r="WG404" s="148"/>
      <c r="WH404" s="148"/>
      <c r="WI404" s="148"/>
      <c r="WJ404" s="148"/>
      <c r="WK404" s="148"/>
      <c r="WL404" s="148"/>
      <c r="WM404" s="148"/>
      <c r="WN404" s="148"/>
      <c r="WO404" s="148"/>
      <c r="WP404" s="148"/>
      <c r="WQ404" s="148"/>
      <c r="WR404" s="148"/>
      <c r="WS404" s="148"/>
      <c r="WT404" s="148"/>
      <c r="WU404" s="148"/>
      <c r="WV404" s="148"/>
      <c r="WW404" s="148"/>
      <c r="WX404" s="148"/>
      <c r="WY404" s="148"/>
      <c r="WZ404" s="148"/>
      <c r="XA404" s="148"/>
      <c r="XB404" s="148"/>
      <c r="XC404" s="148"/>
      <c r="XD404" s="148"/>
      <c r="XE404" s="148"/>
      <c r="XF404" s="148"/>
      <c r="XG404" s="148"/>
      <c r="XH404" s="148"/>
      <c r="XI404" s="148"/>
      <c r="XJ404" s="148"/>
      <c r="XK404" s="148"/>
      <c r="XL404" s="148"/>
      <c r="XM404" s="148"/>
      <c r="XN404" s="148"/>
      <c r="XO404" s="148"/>
      <c r="XP404" s="148"/>
      <c r="XQ404" s="148"/>
      <c r="XR404" s="148"/>
      <c r="XS404" s="148"/>
      <c r="XT404" s="148"/>
      <c r="XU404" s="148"/>
      <c r="XV404" s="148"/>
      <c r="XW404" s="148"/>
      <c r="XX404" s="148"/>
      <c r="XY404" s="148"/>
      <c r="XZ404" s="148"/>
      <c r="YA404" s="148"/>
      <c r="YB404" s="148"/>
      <c r="YC404" s="148"/>
      <c r="YD404" s="148"/>
      <c r="YE404" s="148"/>
      <c r="YF404" s="148"/>
      <c r="YG404" s="148"/>
      <c r="YH404" s="148"/>
      <c r="YI404" s="148"/>
      <c r="YJ404" s="148"/>
      <c r="YK404" s="148"/>
      <c r="YL404" s="148"/>
      <c r="YM404" s="148"/>
      <c r="YN404" s="148"/>
      <c r="YO404" s="148"/>
      <c r="YP404" s="148"/>
      <c r="YQ404" s="148"/>
      <c r="YR404" s="148"/>
      <c r="YS404" s="148"/>
      <c r="YT404" s="148"/>
      <c r="YU404" s="148"/>
      <c r="YV404" s="148"/>
      <c r="YW404" s="148"/>
      <c r="YX404" s="148"/>
      <c r="YY404" s="148"/>
      <c r="YZ404" s="148"/>
      <c r="ZA404" s="148"/>
      <c r="ZB404" s="148"/>
      <c r="ZC404" s="148"/>
      <c r="ZD404" s="148"/>
      <c r="ZE404" s="148"/>
      <c r="ZF404" s="148"/>
      <c r="ZG404" s="148"/>
      <c r="ZH404" s="148"/>
      <c r="ZI404" s="148"/>
      <c r="ZJ404" s="148"/>
      <c r="ZK404" s="148"/>
      <c r="ZL404" s="148"/>
      <c r="ZM404" s="148"/>
      <c r="ZN404" s="148"/>
      <c r="ZO404" s="148"/>
      <c r="ZP404" s="148"/>
      <c r="ZQ404" s="148"/>
      <c r="ZR404" s="148"/>
      <c r="ZS404" s="148"/>
      <c r="ZT404" s="148"/>
      <c r="ZU404" s="148"/>
      <c r="ZV404" s="148"/>
      <c r="ZW404" s="148"/>
      <c r="ZX404" s="148"/>
      <c r="ZY404" s="148"/>
      <c r="ZZ404" s="148"/>
      <c r="AAA404" s="148"/>
      <c r="AAB404" s="148"/>
      <c r="AAC404" s="148"/>
      <c r="AAD404" s="148"/>
      <c r="AAE404" s="148"/>
      <c r="AAF404" s="148"/>
      <c r="AAG404" s="148"/>
      <c r="AAH404" s="148"/>
      <c r="AAI404" s="148"/>
      <c r="AAJ404" s="148"/>
      <c r="AAK404" s="148"/>
      <c r="AAL404" s="148"/>
      <c r="AAM404" s="148"/>
      <c r="AAN404" s="148"/>
      <c r="AAO404" s="148"/>
      <c r="AAP404" s="148"/>
      <c r="AAQ404" s="148"/>
      <c r="AAR404" s="148"/>
      <c r="AAS404" s="148"/>
      <c r="AAT404" s="148"/>
      <c r="AAU404" s="148"/>
      <c r="AAV404" s="148"/>
      <c r="AAW404" s="148"/>
      <c r="AAX404" s="148"/>
      <c r="AAY404" s="148"/>
      <c r="AAZ404" s="148"/>
      <c r="ABA404" s="148"/>
      <c r="ABB404" s="148"/>
      <c r="ABC404" s="148"/>
      <c r="ABD404" s="148"/>
      <c r="ABE404" s="148"/>
      <c r="ABF404" s="148"/>
      <c r="ABG404" s="148"/>
      <c r="ABH404" s="148"/>
      <c r="ABI404" s="148"/>
      <c r="ABJ404" s="148"/>
      <c r="ABK404" s="148"/>
      <c r="ABL404" s="148"/>
      <c r="ABM404" s="148"/>
      <c r="ABN404" s="148"/>
      <c r="ABO404" s="148"/>
      <c r="ABP404" s="148"/>
      <c r="ABQ404" s="148"/>
      <c r="ABR404" s="148"/>
      <c r="ABS404" s="148"/>
      <c r="ABT404" s="148"/>
      <c r="ABU404" s="148"/>
      <c r="ABV404" s="148"/>
      <c r="ABW404" s="148"/>
      <c r="ABX404" s="148"/>
      <c r="ABY404" s="148"/>
      <c r="ABZ404" s="148"/>
      <c r="ACA404" s="148"/>
      <c r="ACB404" s="148"/>
      <c r="ACC404" s="148"/>
      <c r="ACD404" s="148"/>
      <c r="ACE404" s="148"/>
      <c r="ACF404" s="148"/>
      <c r="ACG404" s="148"/>
      <c r="ACH404" s="148"/>
      <c r="ACI404" s="148"/>
      <c r="ACJ404" s="148"/>
      <c r="ACK404" s="148"/>
      <c r="ACL404" s="148"/>
      <c r="ACM404" s="148"/>
      <c r="ACN404" s="148"/>
      <c r="ACO404" s="148"/>
      <c r="ACP404" s="148"/>
      <c r="ACQ404" s="148"/>
      <c r="ACR404" s="148"/>
      <c r="ACS404" s="148"/>
      <c r="ACT404" s="148"/>
      <c r="ACU404" s="148"/>
      <c r="ACV404" s="148"/>
      <c r="ACW404" s="148"/>
      <c r="ACX404" s="148"/>
      <c r="ACY404" s="148"/>
      <c r="ACZ404" s="148"/>
      <c r="ADA404" s="148"/>
    </row>
    <row r="405" spans="1:781" s="12" customFormat="1" ht="39" customHeight="1" x14ac:dyDescent="0.3">
      <c r="A405" s="64">
        <v>3</v>
      </c>
      <c r="B405" s="44" t="s">
        <v>1104</v>
      </c>
      <c r="C405" s="45" t="s">
        <v>55</v>
      </c>
      <c r="D405" s="46" t="s">
        <v>212</v>
      </c>
      <c r="E405" s="46" t="s">
        <v>230</v>
      </c>
      <c r="F405" s="46"/>
      <c r="G405" s="97"/>
      <c r="H405" s="46">
        <v>1</v>
      </c>
      <c r="I405" s="46" t="s">
        <v>41</v>
      </c>
      <c r="J405" s="46" t="s">
        <v>82</v>
      </c>
      <c r="K405" s="48">
        <v>1941</v>
      </c>
      <c r="L405" s="109">
        <v>1941</v>
      </c>
      <c r="M405" s="50"/>
      <c r="N405" s="51"/>
      <c r="O405" s="51"/>
      <c r="P405" s="52" t="s">
        <v>601</v>
      </c>
      <c r="Q405" s="53" t="s">
        <v>1105</v>
      </c>
      <c r="R405" s="54" t="s">
        <v>327</v>
      </c>
      <c r="S405" s="55" t="str">
        <f t="shared" si="89"/>
        <v>Cu</v>
      </c>
      <c r="T405" s="56">
        <v>3500</v>
      </c>
      <c r="U405" s="56">
        <v>0.75</v>
      </c>
      <c r="V405" s="56">
        <v>0.35</v>
      </c>
      <c r="W405" s="56">
        <v>1.210732740464636</v>
      </c>
      <c r="X405" s="56">
        <v>1865</v>
      </c>
      <c r="Y405" s="56">
        <v>370</v>
      </c>
      <c r="Z405" s="56" t="s">
        <v>328</v>
      </c>
      <c r="AB405" s="57">
        <f t="shared" si="90"/>
        <v>0</v>
      </c>
      <c r="AC405" s="57">
        <f t="shared" si="91"/>
        <v>0</v>
      </c>
      <c r="AD405" s="57">
        <f t="shared" si="92"/>
        <v>0</v>
      </c>
      <c r="AE405" s="57">
        <f t="shared" si="93"/>
        <v>0</v>
      </c>
      <c r="AF405" s="58"/>
      <c r="AG405" s="58">
        <f>IF(A405=1,AE405,0)</f>
        <v>0</v>
      </c>
      <c r="AH405" s="58">
        <f>IF(A405=2,AE405,0)</f>
        <v>0</v>
      </c>
      <c r="AI405" s="58">
        <f>IF(A405=3,AE405,0)</f>
        <v>0</v>
      </c>
      <c r="AK405" s="146"/>
      <c r="AL405" s="146"/>
      <c r="AM405" s="146"/>
      <c r="AN405" s="146"/>
      <c r="AO405" s="146"/>
      <c r="AP405" s="146"/>
      <c r="AQ405" s="146"/>
      <c r="AR405" s="146"/>
      <c r="AS405" s="146"/>
      <c r="AT405" s="146"/>
      <c r="AU405" s="146"/>
      <c r="AV405" s="146"/>
      <c r="AW405" s="146"/>
      <c r="AX405" s="146"/>
      <c r="AY405" s="146"/>
      <c r="AZ405" s="146"/>
      <c r="BA405" s="146"/>
      <c r="BB405" s="146"/>
      <c r="BC405" s="146"/>
      <c r="BD405" s="146"/>
      <c r="BE405" s="146"/>
      <c r="BF405" s="146"/>
      <c r="BG405" s="146"/>
      <c r="BH405" s="146"/>
      <c r="BI405" s="146"/>
      <c r="BJ405" s="146"/>
      <c r="BK405" s="146"/>
      <c r="BL405" s="146"/>
      <c r="BM405" s="146"/>
      <c r="BN405" s="146"/>
      <c r="BO405" s="146"/>
      <c r="BP405" s="146"/>
      <c r="BQ405" s="146"/>
      <c r="BR405" s="146"/>
      <c r="BS405" s="146"/>
      <c r="BT405" s="146"/>
      <c r="BU405" s="146"/>
      <c r="BV405" s="146"/>
      <c r="BW405" s="146"/>
      <c r="BX405" s="146"/>
      <c r="BY405" s="146"/>
      <c r="BZ405" s="146"/>
      <c r="CA405" s="146"/>
      <c r="CB405" s="146"/>
      <c r="CC405" s="146"/>
      <c r="CD405" s="146"/>
      <c r="CE405" s="146"/>
      <c r="CF405" s="146"/>
      <c r="CG405" s="146"/>
      <c r="CH405" s="146"/>
      <c r="CI405" s="146"/>
      <c r="CJ405" s="146"/>
      <c r="CK405" s="146"/>
      <c r="CL405" s="146"/>
      <c r="CM405" s="146"/>
      <c r="CN405" s="146"/>
      <c r="CO405" s="146"/>
      <c r="CP405" s="146"/>
      <c r="CQ405" s="146"/>
      <c r="CR405" s="146"/>
      <c r="CS405" s="146"/>
      <c r="CT405" s="146"/>
      <c r="CU405" s="146"/>
      <c r="CV405" s="146"/>
      <c r="CW405" s="146"/>
      <c r="CX405" s="146"/>
      <c r="CY405" s="146"/>
      <c r="CZ405" s="146"/>
      <c r="DA405" s="146"/>
      <c r="DB405" s="146"/>
      <c r="DC405" s="146"/>
      <c r="DD405" s="146"/>
      <c r="DE405" s="146"/>
      <c r="DF405" s="146"/>
      <c r="DG405" s="146"/>
      <c r="DH405" s="146"/>
      <c r="DI405" s="146"/>
      <c r="DJ405" s="146"/>
      <c r="DK405" s="146"/>
      <c r="DL405" s="146"/>
      <c r="DM405" s="146"/>
      <c r="DN405" s="146"/>
      <c r="DO405" s="146"/>
      <c r="DP405" s="146"/>
      <c r="DQ405" s="146"/>
      <c r="DR405" s="146"/>
      <c r="DS405" s="146"/>
      <c r="DT405" s="146"/>
      <c r="DU405" s="146"/>
      <c r="DV405" s="146"/>
      <c r="DW405" s="146"/>
      <c r="DX405" s="146"/>
      <c r="DY405" s="146"/>
      <c r="DZ405" s="146"/>
      <c r="EA405" s="146"/>
      <c r="EB405" s="146"/>
      <c r="EC405" s="146"/>
      <c r="ED405" s="148"/>
      <c r="EE405" s="148"/>
      <c r="EF405" s="148"/>
      <c r="EG405" s="148"/>
      <c r="EH405" s="148"/>
      <c r="EI405" s="148"/>
      <c r="EJ405" s="148"/>
      <c r="EK405" s="148"/>
      <c r="EL405" s="148"/>
      <c r="EM405" s="148"/>
      <c r="EN405" s="148"/>
      <c r="EO405" s="148"/>
      <c r="EP405" s="148"/>
      <c r="EQ405" s="148"/>
      <c r="ER405" s="148"/>
      <c r="ES405" s="148"/>
      <c r="ET405" s="148"/>
      <c r="EU405" s="148"/>
      <c r="EV405" s="148"/>
      <c r="EW405" s="148"/>
      <c r="EX405" s="148"/>
      <c r="EY405" s="148"/>
      <c r="EZ405" s="148"/>
      <c r="FA405" s="148"/>
      <c r="FB405" s="148"/>
      <c r="FC405" s="148"/>
      <c r="FD405" s="148"/>
      <c r="FE405" s="148"/>
      <c r="FF405" s="148"/>
      <c r="FG405" s="148"/>
      <c r="FH405" s="148"/>
      <c r="FI405" s="148"/>
      <c r="FJ405" s="148"/>
      <c r="FK405" s="148"/>
      <c r="FL405" s="148"/>
      <c r="FM405" s="148"/>
      <c r="FN405" s="148"/>
      <c r="FO405" s="148"/>
      <c r="FP405" s="148"/>
      <c r="FQ405" s="148"/>
      <c r="FR405" s="148"/>
      <c r="FS405" s="148"/>
      <c r="FT405" s="148"/>
      <c r="FU405" s="148"/>
      <c r="FV405" s="148"/>
      <c r="FW405" s="148"/>
      <c r="FX405" s="148"/>
      <c r="FY405" s="148"/>
      <c r="FZ405" s="148"/>
      <c r="GA405" s="148"/>
      <c r="GB405" s="148"/>
      <c r="GC405" s="148"/>
      <c r="GD405" s="148"/>
      <c r="GE405" s="148"/>
      <c r="GF405" s="148"/>
      <c r="GG405" s="148"/>
      <c r="GH405" s="148"/>
      <c r="GI405" s="148"/>
      <c r="GJ405" s="148"/>
      <c r="GK405" s="148"/>
      <c r="GL405" s="148"/>
      <c r="GM405" s="148"/>
      <c r="GN405" s="148"/>
      <c r="GO405" s="148"/>
      <c r="GP405" s="148"/>
      <c r="GQ405" s="148"/>
      <c r="GR405" s="148"/>
      <c r="GS405" s="148"/>
      <c r="GT405" s="148"/>
      <c r="GU405" s="148"/>
      <c r="GV405" s="148"/>
      <c r="GW405" s="148"/>
      <c r="GX405" s="148"/>
      <c r="GY405" s="148"/>
      <c r="GZ405" s="148"/>
      <c r="HA405" s="148"/>
      <c r="HB405" s="148"/>
      <c r="HC405" s="148"/>
      <c r="HD405" s="148"/>
      <c r="HE405" s="148"/>
      <c r="HF405" s="148"/>
      <c r="HG405" s="148"/>
      <c r="HH405" s="148"/>
      <c r="HI405" s="148"/>
      <c r="HJ405" s="148"/>
      <c r="HK405" s="148"/>
      <c r="HL405" s="148"/>
      <c r="HM405" s="148"/>
      <c r="HN405" s="148"/>
      <c r="HO405" s="148"/>
      <c r="HP405" s="148"/>
      <c r="HQ405" s="148"/>
      <c r="HR405" s="148"/>
      <c r="HS405" s="148"/>
      <c r="HT405" s="148"/>
      <c r="HU405" s="148"/>
      <c r="HV405" s="148"/>
      <c r="HW405" s="148"/>
      <c r="HX405" s="148"/>
      <c r="HY405" s="148"/>
      <c r="HZ405" s="148"/>
      <c r="IA405" s="148"/>
      <c r="IB405" s="148"/>
      <c r="IC405" s="148"/>
      <c r="ID405" s="148"/>
      <c r="IE405" s="148"/>
      <c r="IF405" s="148"/>
      <c r="IG405" s="148"/>
      <c r="IH405" s="148"/>
      <c r="II405" s="148"/>
      <c r="IJ405" s="148"/>
      <c r="IK405" s="148"/>
      <c r="IL405" s="148"/>
      <c r="IM405" s="148"/>
      <c r="IN405" s="148"/>
      <c r="IO405" s="148"/>
      <c r="IP405" s="148"/>
      <c r="IQ405" s="148"/>
      <c r="IR405" s="148"/>
      <c r="IS405" s="148"/>
      <c r="IT405" s="148"/>
      <c r="IU405" s="148"/>
      <c r="IV405" s="148"/>
      <c r="IW405" s="148"/>
      <c r="IX405" s="148"/>
      <c r="IY405" s="148"/>
      <c r="IZ405" s="148"/>
      <c r="JA405" s="148"/>
      <c r="JB405" s="148"/>
      <c r="JC405" s="148"/>
      <c r="JD405" s="148"/>
      <c r="JE405" s="148"/>
      <c r="JF405" s="148"/>
      <c r="JG405" s="148"/>
      <c r="JH405" s="148"/>
      <c r="JI405" s="148"/>
      <c r="JJ405" s="148"/>
      <c r="JK405" s="148"/>
      <c r="JL405" s="148"/>
      <c r="JM405" s="148"/>
      <c r="JN405" s="148"/>
      <c r="JO405" s="148"/>
      <c r="JP405" s="148"/>
      <c r="JQ405" s="148"/>
      <c r="JR405" s="148"/>
      <c r="JS405" s="148"/>
      <c r="JT405" s="148"/>
      <c r="JU405" s="148"/>
      <c r="JV405" s="148"/>
      <c r="JW405" s="148"/>
      <c r="JX405" s="148"/>
      <c r="JY405" s="148"/>
      <c r="JZ405" s="148"/>
      <c r="KA405" s="148"/>
      <c r="KB405" s="148"/>
      <c r="KC405" s="148"/>
      <c r="KD405" s="148"/>
      <c r="KE405" s="148"/>
      <c r="KF405" s="148"/>
      <c r="KG405" s="148"/>
      <c r="KH405" s="148"/>
      <c r="KI405" s="148"/>
      <c r="KJ405" s="148"/>
      <c r="KK405" s="148"/>
      <c r="KL405" s="148"/>
      <c r="KM405" s="148"/>
      <c r="KN405" s="148"/>
      <c r="KO405" s="148"/>
      <c r="KP405" s="148"/>
      <c r="KQ405" s="148"/>
      <c r="KR405" s="148"/>
      <c r="KS405" s="148"/>
      <c r="KT405" s="148"/>
      <c r="KU405" s="148"/>
      <c r="KV405" s="148"/>
      <c r="KW405" s="148"/>
      <c r="KX405" s="148"/>
      <c r="KY405" s="148"/>
      <c r="KZ405" s="148"/>
      <c r="LA405" s="148"/>
      <c r="LB405" s="148"/>
      <c r="LC405" s="148"/>
      <c r="LD405" s="148"/>
      <c r="LE405" s="148"/>
      <c r="LF405" s="148"/>
      <c r="LG405" s="148"/>
      <c r="LH405" s="148"/>
      <c r="LI405" s="148"/>
      <c r="LJ405" s="148"/>
      <c r="LK405" s="148"/>
      <c r="LL405" s="148"/>
      <c r="LM405" s="148"/>
      <c r="LN405" s="148"/>
      <c r="LO405" s="148"/>
      <c r="LP405" s="148"/>
      <c r="LQ405" s="148"/>
      <c r="LR405" s="148"/>
      <c r="LS405" s="148"/>
      <c r="LT405" s="148"/>
      <c r="LU405" s="148"/>
      <c r="LV405" s="148"/>
      <c r="LW405" s="148"/>
      <c r="LX405" s="148"/>
      <c r="LY405" s="148"/>
      <c r="LZ405" s="148"/>
      <c r="MA405" s="148"/>
      <c r="MB405" s="148"/>
      <c r="MC405" s="148"/>
      <c r="MD405" s="148"/>
      <c r="ME405" s="148"/>
      <c r="MF405" s="148"/>
      <c r="MG405" s="148"/>
      <c r="MH405" s="148"/>
      <c r="MI405" s="148"/>
      <c r="MJ405" s="148"/>
      <c r="MK405" s="148"/>
      <c r="ML405" s="148"/>
      <c r="MM405" s="148"/>
      <c r="MN405" s="148"/>
      <c r="MO405" s="148"/>
      <c r="MP405" s="148"/>
      <c r="MQ405" s="148"/>
      <c r="MR405" s="148"/>
      <c r="MS405" s="148"/>
      <c r="MT405" s="148"/>
      <c r="MU405" s="148"/>
      <c r="MV405" s="148"/>
      <c r="MW405" s="148"/>
      <c r="MX405" s="148"/>
      <c r="MY405" s="148"/>
      <c r="MZ405" s="148"/>
      <c r="NA405" s="148"/>
      <c r="NB405" s="148"/>
      <c r="NC405" s="148"/>
      <c r="ND405" s="148"/>
      <c r="NE405" s="148"/>
      <c r="NF405" s="148"/>
      <c r="NG405" s="148"/>
      <c r="NH405" s="148"/>
      <c r="NI405" s="148"/>
      <c r="NJ405" s="148"/>
      <c r="NK405" s="148"/>
      <c r="NL405" s="148"/>
      <c r="NM405" s="148"/>
      <c r="NN405" s="148"/>
      <c r="NO405" s="148"/>
      <c r="NP405" s="148"/>
      <c r="NQ405" s="148"/>
      <c r="NR405" s="148"/>
      <c r="NS405" s="148"/>
      <c r="NT405" s="148"/>
      <c r="NU405" s="148"/>
      <c r="NV405" s="148"/>
      <c r="NW405" s="148"/>
      <c r="NX405" s="148"/>
      <c r="NY405" s="148"/>
      <c r="NZ405" s="148"/>
      <c r="OA405" s="148"/>
      <c r="OB405" s="148"/>
      <c r="OC405" s="148"/>
      <c r="OD405" s="148"/>
      <c r="OE405" s="148"/>
      <c r="OF405" s="148"/>
      <c r="OG405" s="148"/>
      <c r="OH405" s="148"/>
      <c r="OI405" s="148"/>
      <c r="OJ405" s="148"/>
      <c r="OK405" s="148"/>
      <c r="OL405" s="148"/>
      <c r="OM405" s="148"/>
      <c r="ON405" s="148"/>
      <c r="OO405" s="148"/>
      <c r="OP405" s="148"/>
      <c r="OQ405" s="148"/>
      <c r="OR405" s="148"/>
      <c r="OS405" s="148"/>
      <c r="OT405" s="148"/>
      <c r="OU405" s="148"/>
      <c r="OV405" s="148"/>
      <c r="OW405" s="148"/>
      <c r="OX405" s="148"/>
      <c r="OY405" s="148"/>
      <c r="OZ405" s="148"/>
      <c r="PA405" s="148"/>
      <c r="PB405" s="148"/>
      <c r="PC405" s="148"/>
      <c r="PD405" s="148"/>
      <c r="PE405" s="148"/>
      <c r="PF405" s="148"/>
      <c r="PG405" s="148"/>
      <c r="PH405" s="148"/>
      <c r="PI405" s="148"/>
      <c r="PJ405" s="148"/>
      <c r="PK405" s="148"/>
      <c r="PL405" s="148"/>
      <c r="PM405" s="148"/>
      <c r="PN405" s="148"/>
      <c r="PO405" s="148"/>
      <c r="PP405" s="148"/>
      <c r="PQ405" s="148"/>
      <c r="PR405" s="148"/>
      <c r="PS405" s="148"/>
      <c r="PT405" s="148"/>
      <c r="PU405" s="148"/>
      <c r="PV405" s="148"/>
      <c r="PW405" s="148"/>
      <c r="PX405" s="148"/>
      <c r="PY405" s="148"/>
      <c r="PZ405" s="148"/>
      <c r="QA405" s="148"/>
      <c r="QB405" s="148"/>
      <c r="QC405" s="148"/>
      <c r="QD405" s="148"/>
      <c r="QE405" s="148"/>
      <c r="QF405" s="148"/>
      <c r="QG405" s="148"/>
      <c r="QH405" s="148"/>
      <c r="QI405" s="148"/>
      <c r="QJ405" s="148"/>
      <c r="QK405" s="148"/>
      <c r="QL405" s="148"/>
      <c r="QM405" s="148"/>
      <c r="QN405" s="148"/>
      <c r="QO405" s="148"/>
      <c r="QP405" s="148"/>
      <c r="QQ405" s="148"/>
      <c r="QR405" s="148"/>
      <c r="QS405" s="148"/>
      <c r="QT405" s="148"/>
      <c r="QU405" s="148"/>
      <c r="QV405" s="148"/>
      <c r="QW405" s="148"/>
      <c r="QX405" s="148"/>
      <c r="QY405" s="148"/>
      <c r="QZ405" s="148"/>
      <c r="RA405" s="148"/>
      <c r="RB405" s="148"/>
      <c r="RC405" s="148"/>
      <c r="RD405" s="148"/>
      <c r="RE405" s="148"/>
      <c r="RF405" s="148"/>
      <c r="RG405" s="148"/>
      <c r="RH405" s="148"/>
      <c r="RI405" s="148"/>
      <c r="RJ405" s="148"/>
      <c r="RK405" s="148"/>
      <c r="RL405" s="148"/>
      <c r="RM405" s="148"/>
      <c r="RN405" s="148"/>
      <c r="RO405" s="148"/>
      <c r="RP405" s="148"/>
      <c r="RQ405" s="148"/>
      <c r="RR405" s="148"/>
      <c r="RS405" s="148"/>
      <c r="RT405" s="148"/>
      <c r="RU405" s="148"/>
      <c r="RV405" s="148"/>
      <c r="RW405" s="148"/>
      <c r="RX405" s="148"/>
      <c r="RY405" s="148"/>
      <c r="RZ405" s="148"/>
      <c r="SA405" s="148"/>
      <c r="SB405" s="148"/>
      <c r="SC405" s="148"/>
      <c r="SD405" s="148"/>
      <c r="SE405" s="148"/>
      <c r="SF405" s="148"/>
      <c r="SG405" s="148"/>
      <c r="SH405" s="148"/>
      <c r="SI405" s="148"/>
      <c r="SJ405" s="148"/>
      <c r="SK405" s="148"/>
      <c r="SL405" s="148"/>
      <c r="SM405" s="148"/>
      <c r="SN405" s="148"/>
      <c r="SO405" s="148"/>
      <c r="SP405" s="148"/>
      <c r="SQ405" s="148"/>
      <c r="SR405" s="148"/>
      <c r="SS405" s="148"/>
      <c r="ST405" s="148"/>
      <c r="SU405" s="148"/>
      <c r="SV405" s="148"/>
      <c r="SW405" s="148"/>
      <c r="SX405" s="148"/>
      <c r="SY405" s="148"/>
      <c r="SZ405" s="148"/>
      <c r="TA405" s="148"/>
      <c r="TB405" s="148"/>
      <c r="TC405" s="148"/>
      <c r="TD405" s="148"/>
      <c r="TE405" s="148"/>
      <c r="TF405" s="148"/>
      <c r="TG405" s="148"/>
      <c r="TH405" s="148"/>
      <c r="TI405" s="148"/>
      <c r="TJ405" s="148"/>
      <c r="TK405" s="148"/>
      <c r="TL405" s="148"/>
      <c r="TM405" s="148"/>
      <c r="TN405" s="148"/>
      <c r="TO405" s="148"/>
      <c r="TP405" s="148"/>
      <c r="TQ405" s="148"/>
      <c r="TR405" s="148"/>
      <c r="TS405" s="148"/>
      <c r="TT405" s="148"/>
      <c r="TU405" s="148"/>
      <c r="TV405" s="148"/>
      <c r="TW405" s="148"/>
      <c r="TX405" s="148"/>
      <c r="TY405" s="148"/>
      <c r="TZ405" s="148"/>
      <c r="UA405" s="148"/>
      <c r="UB405" s="148"/>
      <c r="UC405" s="148"/>
      <c r="UD405" s="148"/>
      <c r="UE405" s="148"/>
      <c r="UF405" s="148"/>
      <c r="UG405" s="148"/>
      <c r="UH405" s="148"/>
      <c r="UI405" s="148"/>
      <c r="UJ405" s="148"/>
      <c r="UK405" s="148"/>
      <c r="UL405" s="148"/>
      <c r="UM405" s="148"/>
      <c r="UN405" s="148"/>
      <c r="UO405" s="148"/>
      <c r="UP405" s="148"/>
      <c r="UQ405" s="148"/>
      <c r="UR405" s="148"/>
      <c r="US405" s="148"/>
      <c r="UT405" s="148"/>
      <c r="UU405" s="148"/>
      <c r="UV405" s="148"/>
      <c r="UW405" s="148"/>
      <c r="UX405" s="148"/>
      <c r="UY405" s="148"/>
      <c r="UZ405" s="148"/>
      <c r="VA405" s="148"/>
      <c r="VB405" s="148"/>
      <c r="VC405" s="148"/>
      <c r="VD405" s="148"/>
      <c r="VE405" s="148"/>
      <c r="VF405" s="148"/>
      <c r="VG405" s="148"/>
      <c r="VH405" s="148"/>
      <c r="VI405" s="148"/>
      <c r="VJ405" s="148"/>
      <c r="VK405" s="148"/>
      <c r="VL405" s="148"/>
      <c r="VM405" s="148"/>
      <c r="VN405" s="148"/>
      <c r="VO405" s="148"/>
      <c r="VP405" s="148"/>
      <c r="VQ405" s="148"/>
      <c r="VR405" s="148"/>
      <c r="VS405" s="148"/>
      <c r="VT405" s="148"/>
      <c r="VU405" s="148"/>
      <c r="VV405" s="148"/>
      <c r="VW405" s="148"/>
      <c r="VX405" s="148"/>
      <c r="VY405" s="148"/>
      <c r="VZ405" s="148"/>
      <c r="WA405" s="148"/>
      <c r="WB405" s="148"/>
      <c r="WC405" s="148"/>
      <c r="WD405" s="148"/>
      <c r="WE405" s="148"/>
      <c r="WF405" s="148"/>
      <c r="WG405" s="148"/>
      <c r="WH405" s="148"/>
      <c r="WI405" s="148"/>
      <c r="WJ405" s="148"/>
      <c r="WK405" s="148"/>
      <c r="WL405" s="148"/>
      <c r="WM405" s="148"/>
      <c r="WN405" s="148"/>
      <c r="WO405" s="148"/>
      <c r="WP405" s="148"/>
      <c r="WQ405" s="148"/>
      <c r="WR405" s="148"/>
      <c r="WS405" s="148"/>
      <c r="WT405" s="148"/>
      <c r="WU405" s="148"/>
      <c r="WV405" s="148"/>
      <c r="WW405" s="148"/>
      <c r="WX405" s="148"/>
      <c r="WY405" s="148"/>
      <c r="WZ405" s="148"/>
      <c r="XA405" s="148"/>
      <c r="XB405" s="148"/>
      <c r="XC405" s="148"/>
      <c r="XD405" s="148"/>
      <c r="XE405" s="148"/>
      <c r="XF405" s="148"/>
      <c r="XG405" s="148"/>
      <c r="XH405" s="148"/>
      <c r="XI405" s="148"/>
      <c r="XJ405" s="148"/>
      <c r="XK405" s="148"/>
      <c r="XL405" s="148"/>
      <c r="XM405" s="148"/>
      <c r="XN405" s="148"/>
      <c r="XO405" s="148"/>
      <c r="XP405" s="148"/>
      <c r="XQ405" s="148"/>
      <c r="XR405" s="148"/>
      <c r="XS405" s="148"/>
      <c r="XT405" s="148"/>
      <c r="XU405" s="148"/>
      <c r="XV405" s="148"/>
      <c r="XW405" s="148"/>
      <c r="XX405" s="148"/>
      <c r="XY405" s="148"/>
      <c r="XZ405" s="148"/>
      <c r="YA405" s="148"/>
      <c r="YB405" s="148"/>
      <c r="YC405" s="148"/>
      <c r="YD405" s="148"/>
      <c r="YE405" s="148"/>
      <c r="YF405" s="148"/>
      <c r="YG405" s="148"/>
      <c r="YH405" s="148"/>
      <c r="YI405" s="148"/>
      <c r="YJ405" s="148"/>
      <c r="YK405" s="148"/>
      <c r="YL405" s="148"/>
      <c r="YM405" s="148"/>
      <c r="YN405" s="148"/>
      <c r="YO405" s="148"/>
      <c r="YP405" s="148"/>
      <c r="YQ405" s="148"/>
      <c r="YR405" s="148"/>
      <c r="YS405" s="148"/>
      <c r="YT405" s="148"/>
      <c r="YU405" s="148"/>
      <c r="YV405" s="148"/>
      <c r="YW405" s="148"/>
      <c r="YX405" s="148"/>
      <c r="YY405" s="148"/>
      <c r="YZ405" s="148"/>
      <c r="ZA405" s="148"/>
      <c r="ZB405" s="148"/>
      <c r="ZC405" s="148"/>
      <c r="ZD405" s="148"/>
      <c r="ZE405" s="148"/>
      <c r="ZF405" s="148"/>
      <c r="ZG405" s="148"/>
      <c r="ZH405" s="148"/>
      <c r="ZI405" s="148"/>
      <c r="ZJ405" s="148"/>
      <c r="ZK405" s="148"/>
      <c r="ZL405" s="148"/>
      <c r="ZM405" s="148"/>
      <c r="ZN405" s="148"/>
      <c r="ZO405" s="148"/>
      <c r="ZP405" s="148"/>
      <c r="ZQ405" s="148"/>
      <c r="ZR405" s="148"/>
      <c r="ZS405" s="148"/>
      <c r="ZT405" s="148"/>
      <c r="ZU405" s="148"/>
      <c r="ZV405" s="148"/>
      <c r="ZW405" s="148"/>
      <c r="ZX405" s="148"/>
      <c r="ZY405" s="148"/>
      <c r="ZZ405" s="148"/>
      <c r="AAA405" s="148"/>
      <c r="AAB405" s="148"/>
      <c r="AAC405" s="148"/>
      <c r="AAD405" s="148"/>
      <c r="AAE405" s="148"/>
      <c r="AAF405" s="148"/>
      <c r="AAG405" s="148"/>
      <c r="AAH405" s="148"/>
      <c r="AAI405" s="148"/>
      <c r="AAJ405" s="148"/>
      <c r="AAK405" s="148"/>
      <c r="AAL405" s="148"/>
      <c r="AAM405" s="148"/>
      <c r="AAN405" s="148"/>
      <c r="AAO405" s="148"/>
      <c r="AAP405" s="148"/>
      <c r="AAQ405" s="148"/>
      <c r="AAR405" s="148"/>
      <c r="AAS405" s="148"/>
      <c r="AAT405" s="148"/>
      <c r="AAU405" s="148"/>
      <c r="AAV405" s="148"/>
      <c r="AAW405" s="148"/>
      <c r="AAX405" s="148"/>
      <c r="AAY405" s="148"/>
      <c r="AAZ405" s="148"/>
      <c r="ABA405" s="148"/>
      <c r="ABB405" s="148"/>
      <c r="ABC405" s="148"/>
      <c r="ABD405" s="148"/>
      <c r="ABE405" s="148"/>
      <c r="ABF405" s="148"/>
      <c r="ABG405" s="148"/>
      <c r="ABH405" s="148"/>
      <c r="ABI405" s="148"/>
      <c r="ABJ405" s="148"/>
      <c r="ABK405" s="148"/>
      <c r="ABL405" s="148"/>
      <c r="ABM405" s="148"/>
      <c r="ABN405" s="148"/>
      <c r="ABO405" s="148"/>
      <c r="ABP405" s="148"/>
      <c r="ABQ405" s="148"/>
      <c r="ABR405" s="148"/>
      <c r="ABS405" s="148"/>
      <c r="ABT405" s="148"/>
      <c r="ABU405" s="148"/>
      <c r="ABV405" s="148"/>
      <c r="ABW405" s="148"/>
      <c r="ABX405" s="148"/>
      <c r="ABY405" s="148"/>
      <c r="ABZ405" s="148"/>
      <c r="ACA405" s="148"/>
      <c r="ACB405" s="148"/>
      <c r="ACC405" s="148"/>
      <c r="ACD405" s="148"/>
      <c r="ACE405" s="148"/>
      <c r="ACF405" s="148"/>
      <c r="ACG405" s="148"/>
      <c r="ACH405" s="148"/>
      <c r="ACI405" s="148"/>
      <c r="ACJ405" s="148"/>
      <c r="ACK405" s="148"/>
      <c r="ACL405" s="148"/>
      <c r="ACM405" s="148"/>
      <c r="ACN405" s="148"/>
      <c r="ACO405" s="148"/>
      <c r="ACP405" s="148"/>
      <c r="ACQ405" s="148"/>
      <c r="ACR405" s="148"/>
      <c r="ACS405" s="148"/>
      <c r="ACT405" s="148"/>
      <c r="ACU405" s="148"/>
      <c r="ACV405" s="148"/>
      <c r="ACW405" s="148"/>
      <c r="ACX405" s="148"/>
      <c r="ACY405" s="148"/>
      <c r="ACZ405" s="148"/>
      <c r="ADA405" s="148"/>
    </row>
    <row r="406" spans="1:781" customFormat="1" ht="24" x14ac:dyDescent="0.3">
      <c r="A406" s="64">
        <v>3</v>
      </c>
      <c r="B406" s="44" t="s">
        <v>1106</v>
      </c>
      <c r="C406" s="45" t="s">
        <v>674</v>
      </c>
      <c r="D406" s="46" t="s">
        <v>212</v>
      </c>
      <c r="E406" s="46" t="s">
        <v>230</v>
      </c>
      <c r="F406" s="46">
        <v>15</v>
      </c>
      <c r="G406" s="97"/>
      <c r="H406" s="46">
        <v>1</v>
      </c>
      <c r="I406" s="46" t="s">
        <v>41</v>
      </c>
      <c r="J406" s="46" t="s">
        <v>56</v>
      </c>
      <c r="K406" s="48">
        <v>1940</v>
      </c>
      <c r="L406" s="109">
        <v>1940</v>
      </c>
      <c r="M406" s="50"/>
      <c r="N406" s="51"/>
      <c r="O406" s="51"/>
      <c r="P406" s="52" t="s">
        <v>601</v>
      </c>
      <c r="Q406" s="53" t="s">
        <v>1107</v>
      </c>
      <c r="R406" s="54"/>
      <c r="S406" s="55" t="str">
        <f t="shared" si="89"/>
        <v>Pb</v>
      </c>
      <c r="T406" s="56"/>
      <c r="U406" s="56"/>
      <c r="V406" s="56"/>
      <c r="W406" s="56"/>
      <c r="X406" s="56"/>
      <c r="Y406" s="56"/>
      <c r="Z406" s="56"/>
      <c r="AA406" s="12"/>
      <c r="AB406" s="57">
        <f t="shared" si="90"/>
        <v>0</v>
      </c>
      <c r="AC406" s="57">
        <f t="shared" si="91"/>
        <v>0</v>
      </c>
      <c r="AD406" s="57">
        <f t="shared" si="92"/>
        <v>0</v>
      </c>
      <c r="AE406" s="57">
        <f t="shared" si="93"/>
        <v>0</v>
      </c>
      <c r="AF406" s="58"/>
      <c r="AG406" s="58">
        <f>IF(A406=1,AE406,0)</f>
        <v>0</v>
      </c>
      <c r="AH406" s="58">
        <f>IF(A406=2,AE406,0)</f>
        <v>0</v>
      </c>
      <c r="AI406" s="58">
        <f>IF(A406=3,AE406,0)</f>
        <v>0</v>
      </c>
      <c r="AJ406" s="12"/>
      <c r="AK406" s="146"/>
      <c r="AL406" s="146"/>
      <c r="AM406" s="146"/>
      <c r="AN406" s="146"/>
      <c r="AO406" s="146"/>
      <c r="AP406" s="146"/>
      <c r="AQ406" s="146"/>
      <c r="AR406" s="146"/>
      <c r="AS406" s="146"/>
      <c r="AT406" s="146"/>
      <c r="AU406" s="146"/>
      <c r="AV406" s="146"/>
      <c r="AW406" s="146"/>
      <c r="AX406" s="146"/>
      <c r="AY406" s="146"/>
      <c r="AZ406" s="146"/>
      <c r="BA406" s="146"/>
      <c r="BB406" s="146"/>
      <c r="BC406" s="146"/>
      <c r="BD406" s="146"/>
      <c r="BE406" s="146"/>
      <c r="BF406" s="146"/>
      <c r="BG406" s="146"/>
      <c r="BH406" s="146"/>
      <c r="BI406" s="146"/>
      <c r="BJ406" s="146"/>
      <c r="BK406" s="146"/>
      <c r="BL406" s="146"/>
      <c r="BM406" s="146"/>
      <c r="BN406" s="146"/>
      <c r="BO406" s="146"/>
      <c r="BP406" s="146"/>
      <c r="BQ406" s="146"/>
      <c r="BR406" s="146"/>
      <c r="BS406" s="146"/>
      <c r="BT406" s="146"/>
      <c r="BU406" s="146"/>
      <c r="BV406" s="146"/>
      <c r="BW406" s="146"/>
      <c r="BX406" s="146"/>
      <c r="BY406" s="146"/>
      <c r="BZ406" s="146"/>
      <c r="CA406" s="146"/>
      <c r="CB406" s="146"/>
      <c r="CC406" s="146"/>
      <c r="CD406" s="146"/>
      <c r="CE406" s="146"/>
      <c r="CF406" s="146"/>
      <c r="CG406" s="146"/>
      <c r="CH406" s="146"/>
      <c r="CI406" s="146"/>
      <c r="CJ406" s="146"/>
      <c r="CK406" s="146"/>
      <c r="CL406" s="146"/>
      <c r="CM406" s="146"/>
      <c r="CN406" s="146"/>
      <c r="CO406" s="146"/>
      <c r="CP406" s="146"/>
      <c r="CQ406" s="146"/>
      <c r="CR406" s="146"/>
      <c r="CS406" s="146"/>
      <c r="CT406" s="146"/>
      <c r="CU406" s="146"/>
      <c r="CV406" s="146"/>
      <c r="CW406" s="146"/>
      <c r="CX406" s="146"/>
      <c r="CY406" s="146"/>
      <c r="CZ406" s="146"/>
      <c r="DA406" s="146"/>
      <c r="DB406" s="146"/>
      <c r="DC406" s="146"/>
      <c r="DD406" s="146"/>
      <c r="DE406" s="146"/>
      <c r="DF406" s="146"/>
      <c r="DG406" s="146"/>
      <c r="DH406" s="146"/>
      <c r="DI406" s="146"/>
      <c r="DJ406" s="146"/>
      <c r="DK406" s="146"/>
      <c r="DL406" s="146"/>
      <c r="DM406" s="146"/>
      <c r="DN406" s="146"/>
      <c r="DO406" s="146"/>
      <c r="DP406" s="146"/>
      <c r="DQ406" s="146"/>
      <c r="DR406" s="146"/>
      <c r="DS406" s="146"/>
      <c r="DT406" s="146"/>
      <c r="DU406" s="146"/>
      <c r="DV406" s="146"/>
      <c r="DW406" s="146"/>
      <c r="DX406" s="146"/>
      <c r="DY406" s="146"/>
      <c r="DZ406" s="146"/>
      <c r="EA406" s="146"/>
      <c r="EB406" s="146"/>
      <c r="EC406" s="146"/>
      <c r="ED406" s="138"/>
      <c r="EE406" s="138"/>
      <c r="EF406" s="138"/>
      <c r="EG406" s="138"/>
      <c r="EH406" s="138"/>
      <c r="EI406" s="138"/>
      <c r="EJ406" s="138"/>
      <c r="EK406" s="138"/>
      <c r="EL406" s="138"/>
      <c r="EM406" s="138"/>
      <c r="EN406" s="138"/>
      <c r="EO406" s="138"/>
      <c r="EP406" s="138"/>
      <c r="EQ406" s="138"/>
      <c r="ER406" s="138"/>
      <c r="ES406" s="138"/>
      <c r="ET406" s="138"/>
      <c r="EU406" s="138"/>
      <c r="EV406" s="138"/>
      <c r="EW406" s="138"/>
      <c r="EX406" s="138"/>
      <c r="EY406" s="138"/>
      <c r="EZ406" s="138"/>
      <c r="FA406" s="138"/>
      <c r="FB406" s="138"/>
      <c r="FC406" s="138"/>
      <c r="FD406" s="138"/>
      <c r="FE406" s="138"/>
      <c r="FF406" s="138"/>
      <c r="FG406" s="138"/>
      <c r="FH406" s="138"/>
      <c r="FI406" s="138"/>
      <c r="FJ406" s="138"/>
      <c r="FK406" s="138"/>
      <c r="FL406" s="138"/>
      <c r="FM406" s="138"/>
      <c r="FN406" s="138"/>
      <c r="FO406" s="138"/>
      <c r="FP406" s="138"/>
      <c r="FQ406" s="138"/>
      <c r="FR406" s="138"/>
      <c r="FS406" s="138"/>
      <c r="FT406" s="138"/>
      <c r="FU406" s="138"/>
      <c r="FV406" s="138"/>
      <c r="FW406" s="138"/>
      <c r="FX406" s="138"/>
      <c r="FY406" s="138"/>
      <c r="FZ406" s="138"/>
      <c r="GA406" s="138"/>
      <c r="GB406" s="138"/>
      <c r="GC406" s="138"/>
      <c r="GD406" s="138"/>
      <c r="GE406" s="138"/>
      <c r="GF406" s="138"/>
      <c r="GG406" s="138"/>
      <c r="GH406" s="138"/>
      <c r="GI406" s="138"/>
      <c r="GJ406" s="138"/>
      <c r="GK406" s="138"/>
      <c r="GL406" s="138"/>
      <c r="GM406" s="138"/>
      <c r="GN406" s="138"/>
      <c r="GO406" s="138"/>
      <c r="GP406" s="138"/>
      <c r="GQ406" s="138"/>
      <c r="GR406" s="138"/>
      <c r="GS406" s="138"/>
      <c r="GT406" s="138"/>
      <c r="GU406" s="138"/>
      <c r="GV406" s="138"/>
      <c r="GW406" s="138"/>
      <c r="GX406" s="138"/>
      <c r="GY406" s="138"/>
      <c r="GZ406" s="138"/>
      <c r="HA406" s="138"/>
      <c r="HB406" s="138"/>
      <c r="HC406" s="138"/>
      <c r="HD406" s="138"/>
      <c r="HE406" s="138"/>
      <c r="HF406" s="138"/>
      <c r="HG406" s="138"/>
      <c r="HH406" s="138"/>
      <c r="HI406" s="138"/>
      <c r="HJ406" s="138"/>
      <c r="HK406" s="138"/>
      <c r="HL406" s="138"/>
      <c r="HM406" s="138"/>
      <c r="HN406" s="138"/>
      <c r="HO406" s="138"/>
      <c r="HP406" s="138"/>
      <c r="HQ406" s="138"/>
      <c r="HR406" s="138"/>
      <c r="HS406" s="138"/>
      <c r="HT406" s="138"/>
      <c r="HU406" s="138"/>
      <c r="HV406" s="138"/>
      <c r="HW406" s="138"/>
      <c r="HX406" s="138"/>
      <c r="HY406" s="138"/>
      <c r="HZ406" s="138"/>
      <c r="IA406" s="138"/>
      <c r="IB406" s="138"/>
      <c r="IC406" s="138"/>
      <c r="ID406" s="138"/>
      <c r="IE406" s="138"/>
      <c r="IF406" s="138"/>
      <c r="IG406" s="138"/>
      <c r="IH406" s="138"/>
      <c r="II406" s="138"/>
      <c r="IJ406" s="138"/>
      <c r="IK406" s="138"/>
      <c r="IL406" s="138"/>
      <c r="IM406" s="138"/>
      <c r="IN406" s="138"/>
      <c r="IO406" s="138"/>
      <c r="IP406" s="138"/>
      <c r="IQ406" s="138"/>
      <c r="IR406" s="138"/>
      <c r="IS406" s="138"/>
      <c r="IT406" s="138"/>
      <c r="IU406" s="138"/>
      <c r="IV406" s="138"/>
      <c r="IW406" s="138"/>
      <c r="IX406" s="138"/>
      <c r="IY406" s="138"/>
      <c r="IZ406" s="138"/>
      <c r="JA406" s="138"/>
      <c r="JB406" s="138"/>
      <c r="JC406" s="138"/>
      <c r="JD406" s="138"/>
      <c r="JE406" s="138"/>
      <c r="JF406" s="138"/>
      <c r="JG406" s="138"/>
      <c r="JH406" s="138"/>
      <c r="JI406" s="138"/>
      <c r="JJ406" s="138"/>
      <c r="JK406" s="138"/>
      <c r="JL406" s="138"/>
      <c r="JM406" s="138"/>
      <c r="JN406" s="138"/>
      <c r="JO406" s="138"/>
      <c r="JP406" s="138"/>
      <c r="JQ406" s="138"/>
      <c r="JR406" s="138"/>
      <c r="JS406" s="138"/>
      <c r="JT406" s="138"/>
      <c r="JU406" s="138"/>
      <c r="JV406" s="138"/>
      <c r="JW406" s="138"/>
      <c r="JX406" s="138"/>
      <c r="JY406" s="138"/>
      <c r="JZ406" s="138"/>
      <c r="KA406" s="138"/>
      <c r="KB406" s="138"/>
      <c r="KC406" s="138"/>
      <c r="KD406" s="138"/>
      <c r="KE406" s="138"/>
      <c r="KF406" s="138"/>
      <c r="KG406" s="138"/>
      <c r="KH406" s="138"/>
      <c r="KI406" s="138"/>
      <c r="KJ406" s="138"/>
      <c r="KK406" s="138"/>
      <c r="KL406" s="138"/>
      <c r="KM406" s="138"/>
      <c r="KN406" s="138"/>
      <c r="KO406" s="138"/>
      <c r="KP406" s="138"/>
      <c r="KQ406" s="138"/>
      <c r="KR406" s="138"/>
      <c r="KS406" s="138"/>
      <c r="KT406" s="138"/>
      <c r="KU406" s="138"/>
      <c r="KV406" s="138"/>
      <c r="KW406" s="138"/>
      <c r="KX406" s="138"/>
      <c r="KY406" s="138"/>
      <c r="KZ406" s="138"/>
      <c r="LA406" s="138"/>
      <c r="LB406" s="138"/>
      <c r="LC406" s="138"/>
      <c r="LD406" s="138"/>
      <c r="LE406" s="138"/>
      <c r="LF406" s="138"/>
      <c r="LG406" s="138"/>
      <c r="LH406" s="138"/>
      <c r="LI406" s="138"/>
      <c r="LJ406" s="138"/>
      <c r="LK406" s="138"/>
      <c r="LL406" s="138"/>
      <c r="LM406" s="138"/>
      <c r="LN406" s="138"/>
      <c r="LO406" s="138"/>
      <c r="LP406" s="138"/>
      <c r="LQ406" s="138"/>
      <c r="LR406" s="138"/>
      <c r="LS406" s="138"/>
      <c r="LT406" s="138"/>
      <c r="LU406" s="138"/>
      <c r="LV406" s="138"/>
      <c r="LW406" s="138"/>
      <c r="LX406" s="138"/>
      <c r="LY406" s="138"/>
      <c r="LZ406" s="138"/>
      <c r="MA406" s="138"/>
      <c r="MB406" s="138"/>
      <c r="MC406" s="138"/>
      <c r="MD406" s="138"/>
      <c r="ME406" s="138"/>
      <c r="MF406" s="138"/>
      <c r="MG406" s="138"/>
      <c r="MH406" s="138"/>
      <c r="MI406" s="138"/>
      <c r="MJ406" s="138"/>
      <c r="MK406" s="138"/>
      <c r="ML406" s="138"/>
      <c r="MM406" s="138"/>
      <c r="MN406" s="138"/>
      <c r="MO406" s="138"/>
      <c r="MP406" s="138"/>
      <c r="MQ406" s="138"/>
      <c r="MR406" s="138"/>
      <c r="MS406" s="138"/>
      <c r="MT406" s="138"/>
      <c r="MU406" s="138"/>
      <c r="MV406" s="138"/>
      <c r="MW406" s="138"/>
      <c r="MX406" s="138"/>
      <c r="MY406" s="138"/>
      <c r="MZ406" s="138"/>
      <c r="NA406" s="138"/>
      <c r="NB406" s="138"/>
      <c r="NC406" s="138"/>
      <c r="ND406" s="138"/>
      <c r="NE406" s="138"/>
      <c r="NF406" s="138"/>
      <c r="NG406" s="138"/>
      <c r="NH406" s="138"/>
      <c r="NI406" s="138"/>
      <c r="NJ406" s="138"/>
      <c r="NK406" s="138"/>
      <c r="NL406" s="138"/>
      <c r="NM406" s="138"/>
      <c r="NN406" s="138"/>
      <c r="NO406" s="138"/>
      <c r="NP406" s="138"/>
      <c r="NQ406" s="138"/>
      <c r="NR406" s="138"/>
      <c r="NS406" s="138"/>
      <c r="NT406" s="138"/>
      <c r="NU406" s="138"/>
      <c r="NV406" s="138"/>
      <c r="NW406" s="138"/>
      <c r="NX406" s="138"/>
      <c r="NY406" s="138"/>
      <c r="NZ406" s="138"/>
      <c r="OA406" s="138"/>
      <c r="OB406" s="138"/>
      <c r="OC406" s="138"/>
      <c r="OD406" s="138"/>
      <c r="OE406" s="138"/>
      <c r="OF406" s="138"/>
      <c r="OG406" s="138"/>
      <c r="OH406" s="138"/>
      <c r="OI406" s="138"/>
      <c r="OJ406" s="138"/>
      <c r="OK406" s="138"/>
      <c r="OL406" s="138"/>
      <c r="OM406" s="138"/>
      <c r="ON406" s="138"/>
      <c r="OO406" s="138"/>
      <c r="OP406" s="138"/>
      <c r="OQ406" s="138"/>
      <c r="OR406" s="138"/>
      <c r="OS406" s="138"/>
      <c r="OT406" s="138"/>
      <c r="OU406" s="138"/>
      <c r="OV406" s="138"/>
      <c r="OW406" s="138"/>
      <c r="OX406" s="138"/>
      <c r="OY406" s="138"/>
      <c r="OZ406" s="138"/>
      <c r="PA406" s="138"/>
      <c r="PB406" s="138"/>
      <c r="PC406" s="138"/>
      <c r="PD406" s="138"/>
      <c r="PE406" s="138"/>
      <c r="PF406" s="138"/>
      <c r="PG406" s="138"/>
      <c r="PH406" s="138"/>
      <c r="PI406" s="138"/>
      <c r="PJ406" s="138"/>
      <c r="PK406" s="138"/>
      <c r="PL406" s="138"/>
      <c r="PM406" s="138"/>
      <c r="PN406" s="138"/>
      <c r="PO406" s="138"/>
      <c r="PP406" s="138"/>
      <c r="PQ406" s="138"/>
      <c r="PR406" s="138"/>
      <c r="PS406" s="138"/>
      <c r="PT406" s="138"/>
      <c r="PU406" s="138"/>
      <c r="PV406" s="138"/>
      <c r="PW406" s="138"/>
      <c r="PX406" s="138"/>
      <c r="PY406" s="138"/>
      <c r="PZ406" s="138"/>
      <c r="QA406" s="138"/>
      <c r="QB406" s="138"/>
      <c r="QC406" s="138"/>
      <c r="QD406" s="138"/>
      <c r="QE406" s="138"/>
      <c r="QF406" s="138"/>
      <c r="QG406" s="138"/>
      <c r="QH406" s="138"/>
      <c r="QI406" s="138"/>
      <c r="QJ406" s="138"/>
      <c r="QK406" s="138"/>
      <c r="QL406" s="138"/>
      <c r="QM406" s="138"/>
      <c r="QN406" s="138"/>
      <c r="QO406" s="138"/>
      <c r="QP406" s="138"/>
      <c r="QQ406" s="138"/>
      <c r="QR406" s="138"/>
      <c r="QS406" s="138"/>
      <c r="QT406" s="138"/>
      <c r="QU406" s="138"/>
      <c r="QV406" s="138"/>
      <c r="QW406" s="138"/>
      <c r="QX406" s="138"/>
      <c r="QY406" s="138"/>
      <c r="QZ406" s="138"/>
      <c r="RA406" s="138"/>
      <c r="RB406" s="138"/>
      <c r="RC406" s="138"/>
      <c r="RD406" s="138"/>
      <c r="RE406" s="138"/>
      <c r="RF406" s="138"/>
      <c r="RG406" s="138"/>
      <c r="RH406" s="138"/>
      <c r="RI406" s="138"/>
      <c r="RJ406" s="138"/>
      <c r="RK406" s="138"/>
      <c r="RL406" s="138"/>
      <c r="RM406" s="138"/>
      <c r="RN406" s="138"/>
      <c r="RO406" s="138"/>
      <c r="RP406" s="138"/>
      <c r="RQ406" s="138"/>
      <c r="RR406" s="138"/>
      <c r="RS406" s="138"/>
      <c r="RT406" s="138"/>
      <c r="RU406" s="138"/>
      <c r="RV406" s="138"/>
      <c r="RW406" s="138"/>
      <c r="RX406" s="138"/>
      <c r="RY406" s="138"/>
      <c r="RZ406" s="138"/>
      <c r="SA406" s="138"/>
      <c r="SB406" s="138"/>
      <c r="SC406" s="138"/>
      <c r="SD406" s="138"/>
      <c r="SE406" s="138"/>
      <c r="SF406" s="138"/>
      <c r="SG406" s="138"/>
      <c r="SH406" s="138"/>
      <c r="SI406" s="138"/>
      <c r="SJ406" s="138"/>
      <c r="SK406" s="138"/>
      <c r="SL406" s="138"/>
      <c r="SM406" s="138"/>
      <c r="SN406" s="138"/>
      <c r="SO406" s="138"/>
      <c r="SP406" s="138"/>
      <c r="SQ406" s="138"/>
      <c r="SR406" s="138"/>
      <c r="SS406" s="138"/>
      <c r="ST406" s="138"/>
      <c r="SU406" s="138"/>
      <c r="SV406" s="138"/>
      <c r="SW406" s="138"/>
      <c r="SX406" s="138"/>
      <c r="SY406" s="138"/>
      <c r="SZ406" s="138"/>
      <c r="TA406" s="138"/>
      <c r="TB406" s="138"/>
      <c r="TC406" s="138"/>
      <c r="TD406" s="138"/>
      <c r="TE406" s="138"/>
      <c r="TF406" s="138"/>
      <c r="TG406" s="138"/>
      <c r="TH406" s="138"/>
      <c r="TI406" s="138"/>
      <c r="TJ406" s="138"/>
      <c r="TK406" s="138"/>
      <c r="TL406" s="138"/>
      <c r="TM406" s="138"/>
      <c r="TN406" s="138"/>
      <c r="TO406" s="138"/>
      <c r="TP406" s="138"/>
      <c r="TQ406" s="138"/>
      <c r="TR406" s="138"/>
      <c r="TS406" s="138"/>
      <c r="TT406" s="138"/>
      <c r="TU406" s="138"/>
      <c r="TV406" s="138"/>
      <c r="TW406" s="138"/>
      <c r="TX406" s="138"/>
      <c r="TY406" s="138"/>
      <c r="TZ406" s="138"/>
      <c r="UA406" s="138"/>
      <c r="UB406" s="138"/>
      <c r="UC406" s="138"/>
      <c r="UD406" s="138"/>
      <c r="UE406" s="138"/>
      <c r="UF406" s="138"/>
      <c r="UG406" s="138"/>
      <c r="UH406" s="138"/>
      <c r="UI406" s="138"/>
      <c r="UJ406" s="138"/>
      <c r="UK406" s="138"/>
      <c r="UL406" s="138"/>
      <c r="UM406" s="138"/>
      <c r="UN406" s="138"/>
      <c r="UO406" s="138"/>
      <c r="UP406" s="138"/>
      <c r="UQ406" s="138"/>
      <c r="UR406" s="138"/>
      <c r="US406" s="138"/>
      <c r="UT406" s="138"/>
      <c r="UU406" s="138"/>
      <c r="UV406" s="138"/>
      <c r="UW406" s="138"/>
      <c r="UX406" s="138"/>
      <c r="UY406" s="138"/>
      <c r="UZ406" s="138"/>
      <c r="VA406" s="138"/>
      <c r="VB406" s="138"/>
      <c r="VC406" s="138"/>
      <c r="VD406" s="138"/>
      <c r="VE406" s="138"/>
      <c r="VF406" s="138"/>
      <c r="VG406" s="138"/>
      <c r="VH406" s="138"/>
      <c r="VI406" s="138"/>
      <c r="VJ406" s="138"/>
      <c r="VK406" s="138"/>
      <c r="VL406" s="138"/>
      <c r="VM406" s="138"/>
      <c r="VN406" s="138"/>
      <c r="VO406" s="138"/>
      <c r="VP406" s="138"/>
      <c r="VQ406" s="138"/>
      <c r="VR406" s="138"/>
      <c r="VS406" s="138"/>
      <c r="VT406" s="138"/>
      <c r="VU406" s="138"/>
      <c r="VV406" s="138"/>
      <c r="VW406" s="138"/>
      <c r="VX406" s="138"/>
      <c r="VY406" s="138"/>
      <c r="VZ406" s="138"/>
      <c r="WA406" s="138"/>
      <c r="WB406" s="138"/>
      <c r="WC406" s="138"/>
      <c r="WD406" s="138"/>
      <c r="WE406" s="138"/>
      <c r="WF406" s="138"/>
      <c r="WG406" s="138"/>
      <c r="WH406" s="138"/>
      <c r="WI406" s="138"/>
      <c r="WJ406" s="138"/>
      <c r="WK406" s="138"/>
      <c r="WL406" s="138"/>
      <c r="WM406" s="138"/>
      <c r="WN406" s="138"/>
      <c r="WO406" s="138"/>
      <c r="WP406" s="138"/>
      <c r="WQ406" s="138"/>
      <c r="WR406" s="138"/>
      <c r="WS406" s="138"/>
      <c r="WT406" s="138"/>
      <c r="WU406" s="138"/>
      <c r="WV406" s="138"/>
      <c r="WW406" s="138"/>
      <c r="WX406" s="138"/>
      <c r="WY406" s="138"/>
      <c r="WZ406" s="138"/>
      <c r="XA406" s="138"/>
      <c r="XB406" s="138"/>
      <c r="XC406" s="138"/>
      <c r="XD406" s="138"/>
      <c r="XE406" s="138"/>
      <c r="XF406" s="138"/>
      <c r="XG406" s="138"/>
      <c r="XH406" s="138"/>
      <c r="XI406" s="138"/>
      <c r="XJ406" s="138"/>
      <c r="XK406" s="138"/>
      <c r="XL406" s="138"/>
      <c r="XM406" s="138"/>
      <c r="XN406" s="138"/>
      <c r="XO406" s="138"/>
      <c r="XP406" s="138"/>
      <c r="XQ406" s="138"/>
      <c r="XR406" s="138"/>
      <c r="XS406" s="138"/>
      <c r="XT406" s="138"/>
      <c r="XU406" s="138"/>
      <c r="XV406" s="138"/>
      <c r="XW406" s="138"/>
      <c r="XX406" s="138"/>
      <c r="XY406" s="138"/>
      <c r="XZ406" s="138"/>
      <c r="YA406" s="138"/>
      <c r="YB406" s="138"/>
      <c r="YC406" s="138"/>
      <c r="YD406" s="138"/>
      <c r="YE406" s="138"/>
      <c r="YF406" s="138"/>
      <c r="YG406" s="138"/>
      <c r="YH406" s="138"/>
      <c r="YI406" s="138"/>
      <c r="YJ406" s="138"/>
      <c r="YK406" s="138"/>
      <c r="YL406" s="138"/>
      <c r="YM406" s="138"/>
      <c r="YN406" s="138"/>
      <c r="YO406" s="138"/>
      <c r="YP406" s="138"/>
      <c r="YQ406" s="138"/>
      <c r="YR406" s="138"/>
      <c r="YS406" s="138"/>
      <c r="YT406" s="138"/>
      <c r="YU406" s="138"/>
      <c r="YV406" s="138"/>
      <c r="YW406" s="138"/>
      <c r="YX406" s="138"/>
      <c r="YY406" s="138"/>
      <c r="YZ406" s="138"/>
      <c r="ZA406" s="138"/>
      <c r="ZB406" s="138"/>
      <c r="ZC406" s="138"/>
      <c r="ZD406" s="138"/>
      <c r="ZE406" s="138"/>
      <c r="ZF406" s="138"/>
      <c r="ZG406" s="138"/>
      <c r="ZH406" s="138"/>
      <c r="ZI406" s="138"/>
      <c r="ZJ406" s="138"/>
      <c r="ZK406" s="138"/>
      <c r="ZL406" s="138"/>
      <c r="ZM406" s="138"/>
      <c r="ZN406" s="138"/>
      <c r="ZO406" s="138"/>
      <c r="ZP406" s="138"/>
      <c r="ZQ406" s="138"/>
      <c r="ZR406" s="138"/>
      <c r="ZS406" s="138"/>
      <c r="ZT406" s="138"/>
      <c r="ZU406" s="138"/>
      <c r="ZV406" s="138"/>
      <c r="ZW406" s="138"/>
      <c r="ZX406" s="138"/>
      <c r="ZY406" s="138"/>
      <c r="ZZ406" s="138"/>
      <c r="AAA406" s="138"/>
      <c r="AAB406" s="138"/>
      <c r="AAC406" s="138"/>
      <c r="AAD406" s="138"/>
      <c r="AAE406" s="138"/>
      <c r="AAF406" s="138"/>
      <c r="AAG406" s="138"/>
      <c r="AAH406" s="138"/>
      <c r="AAI406" s="138"/>
      <c r="AAJ406" s="138"/>
      <c r="AAK406" s="138"/>
      <c r="AAL406" s="138"/>
      <c r="AAM406" s="138"/>
      <c r="AAN406" s="138"/>
      <c r="AAO406" s="138"/>
      <c r="AAP406" s="138"/>
      <c r="AAQ406" s="138"/>
      <c r="AAR406" s="138"/>
      <c r="AAS406" s="138"/>
      <c r="AAT406" s="138"/>
      <c r="AAU406" s="138"/>
      <c r="AAV406" s="138"/>
      <c r="AAW406" s="138"/>
      <c r="AAX406" s="138"/>
      <c r="AAY406" s="138"/>
      <c r="AAZ406" s="138"/>
      <c r="ABA406" s="138"/>
      <c r="ABB406" s="138"/>
      <c r="ABC406" s="138"/>
      <c r="ABD406" s="138"/>
      <c r="ABE406" s="138"/>
      <c r="ABF406" s="138"/>
      <c r="ABG406" s="138"/>
      <c r="ABH406" s="138"/>
      <c r="ABI406" s="138"/>
      <c r="ABJ406" s="138"/>
      <c r="ABK406" s="138"/>
      <c r="ABL406" s="138"/>
      <c r="ABM406" s="138"/>
      <c r="ABN406" s="138"/>
      <c r="ABO406" s="138"/>
      <c r="ABP406" s="138"/>
      <c r="ABQ406" s="138"/>
      <c r="ABR406" s="138"/>
      <c r="ABS406" s="138"/>
      <c r="ABT406" s="138"/>
      <c r="ABU406" s="138"/>
      <c r="ABV406" s="138"/>
      <c r="ABW406" s="138"/>
      <c r="ABX406" s="138"/>
      <c r="ABY406" s="138"/>
      <c r="ABZ406" s="138"/>
      <c r="ACA406" s="138"/>
      <c r="ACB406" s="138"/>
      <c r="ACC406" s="138"/>
      <c r="ACD406" s="138"/>
      <c r="ACE406" s="138"/>
      <c r="ACF406" s="138"/>
      <c r="ACG406" s="138"/>
      <c r="ACH406" s="138"/>
      <c r="ACI406" s="138"/>
      <c r="ACJ406" s="138"/>
      <c r="ACK406" s="138"/>
      <c r="ACL406" s="138"/>
      <c r="ACM406" s="138"/>
      <c r="ACN406" s="138"/>
      <c r="ACO406" s="138"/>
      <c r="ACP406" s="138"/>
      <c r="ACQ406" s="138"/>
      <c r="ACR406" s="138"/>
      <c r="ACS406" s="138"/>
      <c r="ACT406" s="138"/>
      <c r="ACU406" s="138"/>
      <c r="ACV406" s="138"/>
      <c r="ACW406" s="138"/>
      <c r="ACX406" s="138"/>
      <c r="ACY406" s="138"/>
      <c r="ACZ406" s="138"/>
      <c r="ADA406" s="138"/>
    </row>
    <row r="407" spans="1:781" ht="24" x14ac:dyDescent="0.3">
      <c r="A407" s="64">
        <v>3</v>
      </c>
      <c r="B407" s="114" t="s">
        <v>1108</v>
      </c>
      <c r="C407" s="115" t="s">
        <v>55</v>
      </c>
      <c r="D407" s="116" t="s">
        <v>212</v>
      </c>
      <c r="E407" s="116" t="s">
        <v>230</v>
      </c>
      <c r="F407" s="116"/>
      <c r="G407" s="71"/>
      <c r="H407" s="116">
        <v>1</v>
      </c>
      <c r="I407" s="116" t="s">
        <v>41</v>
      </c>
      <c r="J407" s="116" t="s">
        <v>82</v>
      </c>
      <c r="K407" s="117">
        <v>1939</v>
      </c>
      <c r="L407" s="134">
        <v>1939</v>
      </c>
      <c r="M407" s="119"/>
      <c r="N407" s="119"/>
      <c r="O407" s="75"/>
      <c r="P407" s="75" t="s">
        <v>601</v>
      </c>
      <c r="Q407" s="96" t="s">
        <v>1101</v>
      </c>
      <c r="R407" s="54"/>
      <c r="S407" s="55" t="str">
        <f t="shared" si="89"/>
        <v>Cu</v>
      </c>
      <c r="T407" s="56">
        <v>4</v>
      </c>
      <c r="U407" s="56"/>
      <c r="V407" s="56"/>
      <c r="W407" s="56"/>
      <c r="X407" s="56">
        <v>1882</v>
      </c>
      <c r="Y407" s="56"/>
      <c r="Z407" s="56" t="s">
        <v>557</v>
      </c>
      <c r="AA407" s="12"/>
      <c r="AB407" s="57">
        <f t="shared" si="90"/>
        <v>0</v>
      </c>
      <c r="AC407" s="57">
        <f t="shared" si="91"/>
        <v>0</v>
      </c>
      <c r="AD407" s="57">
        <f t="shared" si="92"/>
        <v>0</v>
      </c>
      <c r="AE407" s="57">
        <f t="shared" si="93"/>
        <v>0</v>
      </c>
      <c r="AF407" s="58"/>
      <c r="AG407" s="58">
        <f>IF(A407=1,AE407,0)</f>
        <v>0</v>
      </c>
      <c r="AH407" s="58">
        <f>IF(A407=2,AE407,0)</f>
        <v>0</v>
      </c>
      <c r="AI407" s="58">
        <f>IF(A407=3,AE407,0)</f>
        <v>0</v>
      </c>
      <c r="AK407" s="146"/>
      <c r="AL407" s="146"/>
      <c r="AM407" s="146"/>
      <c r="AN407" s="146"/>
      <c r="AO407" s="146"/>
      <c r="AP407" s="146"/>
      <c r="AQ407" s="146"/>
      <c r="AR407" s="146"/>
      <c r="AS407" s="146"/>
      <c r="AT407" s="146"/>
      <c r="AU407" s="146"/>
      <c r="AV407" s="146"/>
      <c r="AW407" s="146"/>
      <c r="AX407" s="146"/>
      <c r="AY407" s="146"/>
      <c r="AZ407" s="146"/>
      <c r="BA407" s="146"/>
      <c r="BB407" s="146"/>
      <c r="BC407" s="146"/>
      <c r="BD407" s="146"/>
      <c r="BE407" s="146"/>
      <c r="BF407" s="146"/>
      <c r="BG407" s="146"/>
      <c r="BH407" s="146"/>
      <c r="BI407" s="146"/>
      <c r="BJ407" s="146"/>
      <c r="BK407" s="146"/>
      <c r="BL407" s="146"/>
      <c r="BM407" s="146"/>
      <c r="BN407" s="146"/>
      <c r="BO407" s="146"/>
      <c r="BP407" s="146"/>
      <c r="BQ407" s="146"/>
      <c r="BR407" s="146"/>
      <c r="BS407" s="146"/>
      <c r="BT407" s="146"/>
      <c r="BU407" s="146"/>
      <c r="BV407" s="146"/>
      <c r="BW407" s="146"/>
      <c r="BX407" s="146"/>
      <c r="BY407" s="146"/>
      <c r="BZ407" s="146"/>
      <c r="CA407" s="146"/>
      <c r="CB407" s="146"/>
      <c r="CC407" s="146"/>
      <c r="CD407" s="146"/>
      <c r="CE407" s="146"/>
      <c r="CF407" s="146"/>
      <c r="CG407" s="146"/>
      <c r="CH407" s="146"/>
      <c r="CI407" s="146"/>
      <c r="CJ407" s="146"/>
      <c r="CK407" s="146"/>
      <c r="CL407" s="146"/>
      <c r="CM407" s="146"/>
      <c r="CN407" s="146"/>
      <c r="CO407" s="146"/>
      <c r="CP407" s="146"/>
      <c r="CQ407" s="146"/>
      <c r="CR407" s="146"/>
      <c r="CS407" s="146"/>
      <c r="CT407" s="146"/>
      <c r="CU407" s="146"/>
      <c r="CV407" s="146"/>
      <c r="CW407" s="146"/>
      <c r="CX407" s="146"/>
      <c r="CY407" s="146"/>
      <c r="CZ407" s="146"/>
      <c r="DA407" s="146"/>
      <c r="DB407" s="146"/>
      <c r="DC407" s="146"/>
      <c r="DD407" s="146"/>
      <c r="DE407" s="146"/>
      <c r="DF407" s="146"/>
      <c r="DG407" s="146"/>
      <c r="DH407" s="146"/>
      <c r="DI407" s="146"/>
      <c r="DJ407" s="146"/>
      <c r="DK407" s="146"/>
      <c r="DL407" s="146"/>
      <c r="DM407" s="146"/>
      <c r="DN407" s="146"/>
      <c r="DO407" s="146"/>
      <c r="DP407" s="146"/>
      <c r="DQ407" s="146"/>
      <c r="DR407" s="146"/>
      <c r="DS407" s="146"/>
      <c r="DT407" s="146"/>
      <c r="DU407" s="146"/>
      <c r="DV407" s="146"/>
      <c r="DW407" s="146"/>
      <c r="DX407" s="146"/>
      <c r="DY407" s="146"/>
      <c r="DZ407" s="146"/>
      <c r="EA407" s="146"/>
      <c r="EB407" s="146"/>
      <c r="EC407" s="146"/>
      <c r="ED407" s="138"/>
      <c r="EE407" s="138"/>
      <c r="EF407" s="138"/>
      <c r="EG407" s="138"/>
      <c r="EH407" s="138"/>
      <c r="EI407" s="138"/>
      <c r="EJ407" s="138"/>
      <c r="EK407" s="138"/>
      <c r="EL407" s="138"/>
      <c r="EM407" s="138"/>
      <c r="EN407" s="138"/>
      <c r="EO407" s="138"/>
      <c r="EP407" s="138"/>
      <c r="EQ407" s="138"/>
      <c r="ER407" s="138"/>
      <c r="ES407" s="138"/>
      <c r="ET407" s="138"/>
      <c r="EU407" s="138"/>
      <c r="EV407" s="138"/>
      <c r="EW407" s="138"/>
      <c r="EX407" s="138"/>
      <c r="EY407" s="138"/>
      <c r="EZ407" s="138"/>
      <c r="FA407" s="138"/>
      <c r="FB407" s="138"/>
      <c r="FC407" s="138"/>
      <c r="FD407" s="138"/>
      <c r="FE407" s="138"/>
      <c r="FF407" s="138"/>
      <c r="FG407" s="138"/>
      <c r="FH407" s="138"/>
      <c r="FI407" s="138"/>
      <c r="FJ407" s="138"/>
      <c r="FK407" s="138"/>
      <c r="FL407" s="138"/>
      <c r="FM407" s="138"/>
      <c r="FN407" s="138"/>
      <c r="FO407" s="138"/>
      <c r="FP407" s="138"/>
      <c r="FQ407" s="138"/>
      <c r="FR407" s="138"/>
      <c r="FS407" s="138"/>
      <c r="FT407" s="138"/>
      <c r="FU407" s="138"/>
      <c r="FV407" s="138"/>
      <c r="FW407" s="138"/>
      <c r="FX407" s="138"/>
      <c r="FY407" s="138"/>
      <c r="FZ407" s="138"/>
      <c r="GA407" s="138"/>
      <c r="GB407" s="138"/>
      <c r="GC407" s="138"/>
      <c r="GD407" s="138"/>
      <c r="GE407" s="138"/>
      <c r="GF407" s="138"/>
      <c r="GG407" s="138"/>
      <c r="GH407" s="138"/>
      <c r="GI407" s="138"/>
      <c r="GJ407" s="138"/>
      <c r="GK407" s="138"/>
      <c r="GL407" s="138"/>
      <c r="GM407" s="138"/>
      <c r="GN407" s="138"/>
      <c r="GO407" s="138"/>
      <c r="GP407" s="138"/>
      <c r="GQ407" s="138"/>
      <c r="GR407" s="138"/>
      <c r="GS407" s="138"/>
      <c r="GT407" s="138"/>
      <c r="GU407" s="138"/>
      <c r="GV407" s="138"/>
      <c r="GW407" s="138"/>
      <c r="GX407" s="138"/>
      <c r="GY407" s="138"/>
      <c r="GZ407" s="138"/>
      <c r="HA407" s="138"/>
      <c r="HB407" s="138"/>
      <c r="HC407" s="138"/>
      <c r="HD407" s="138"/>
      <c r="HE407" s="138"/>
      <c r="HF407" s="138"/>
      <c r="HG407" s="138"/>
      <c r="HH407" s="138"/>
      <c r="HI407" s="138"/>
      <c r="HJ407" s="138"/>
      <c r="HK407" s="138"/>
      <c r="HL407" s="138"/>
      <c r="HM407" s="138"/>
      <c r="HN407" s="138"/>
      <c r="HO407" s="138"/>
      <c r="HP407" s="138"/>
      <c r="HQ407" s="138"/>
      <c r="HR407" s="138"/>
      <c r="HS407" s="138"/>
      <c r="HT407" s="138"/>
      <c r="HU407" s="138"/>
      <c r="HV407" s="138"/>
      <c r="HW407" s="138"/>
      <c r="HX407" s="138"/>
      <c r="HY407" s="138"/>
      <c r="HZ407" s="138"/>
      <c r="IA407" s="138"/>
      <c r="IB407" s="138"/>
      <c r="IC407" s="138"/>
      <c r="ID407" s="138"/>
      <c r="IE407" s="138"/>
      <c r="IF407" s="138"/>
      <c r="IG407" s="138"/>
      <c r="IH407" s="138"/>
      <c r="II407" s="138"/>
      <c r="IJ407" s="138"/>
      <c r="IK407" s="138"/>
      <c r="IL407" s="138"/>
      <c r="IM407" s="138"/>
      <c r="IN407" s="138"/>
      <c r="IO407" s="138"/>
      <c r="IP407" s="138"/>
      <c r="IQ407" s="138"/>
      <c r="IR407" s="138"/>
      <c r="IS407" s="138"/>
      <c r="IT407" s="138"/>
      <c r="IU407" s="138"/>
      <c r="IV407" s="138"/>
      <c r="IW407" s="138"/>
      <c r="IX407" s="138"/>
      <c r="IY407" s="138"/>
      <c r="IZ407" s="138"/>
      <c r="JA407" s="138"/>
      <c r="JB407" s="138"/>
      <c r="JC407" s="138"/>
      <c r="JD407" s="138"/>
      <c r="JE407" s="138"/>
      <c r="JF407" s="138"/>
      <c r="JG407" s="138"/>
      <c r="JH407" s="138"/>
      <c r="JI407" s="138"/>
      <c r="JJ407" s="138"/>
      <c r="JK407" s="138"/>
      <c r="JL407" s="138"/>
      <c r="JM407" s="138"/>
      <c r="JN407" s="138"/>
      <c r="JO407" s="138"/>
      <c r="JP407" s="138"/>
      <c r="JQ407" s="138"/>
      <c r="JR407" s="138"/>
      <c r="JS407" s="138"/>
      <c r="JT407" s="138"/>
      <c r="JU407" s="138"/>
      <c r="JV407" s="138"/>
      <c r="JW407" s="138"/>
      <c r="JX407" s="138"/>
      <c r="JY407" s="138"/>
      <c r="JZ407" s="138"/>
      <c r="KA407" s="138"/>
      <c r="KB407" s="138"/>
      <c r="KC407" s="138"/>
      <c r="KD407" s="138"/>
      <c r="KE407" s="138"/>
      <c r="KF407" s="138"/>
      <c r="KG407" s="138"/>
      <c r="KH407" s="138"/>
      <c r="KI407" s="138"/>
      <c r="KJ407" s="138"/>
      <c r="KK407" s="138"/>
      <c r="KL407" s="138"/>
      <c r="KM407" s="138"/>
      <c r="KN407" s="138"/>
      <c r="KO407" s="138"/>
      <c r="KP407" s="138"/>
      <c r="KQ407" s="138"/>
      <c r="KR407" s="138"/>
      <c r="KS407" s="138"/>
      <c r="KT407" s="138"/>
      <c r="KU407" s="138"/>
      <c r="KV407" s="138"/>
      <c r="KW407" s="138"/>
      <c r="KX407" s="138"/>
      <c r="KY407" s="138"/>
      <c r="KZ407" s="138"/>
      <c r="LA407" s="138"/>
      <c r="LB407" s="138"/>
      <c r="LC407" s="138"/>
      <c r="LD407" s="138"/>
      <c r="LE407" s="138"/>
      <c r="LF407" s="138"/>
      <c r="LG407" s="138"/>
      <c r="LH407" s="138"/>
      <c r="LI407" s="138"/>
      <c r="LJ407" s="138"/>
      <c r="LK407" s="138"/>
      <c r="LL407" s="138"/>
      <c r="LM407" s="138"/>
      <c r="LN407" s="138"/>
      <c r="LO407" s="138"/>
      <c r="LP407" s="138"/>
      <c r="LQ407" s="138"/>
      <c r="LR407" s="138"/>
      <c r="LS407" s="138"/>
      <c r="LT407" s="138"/>
      <c r="LU407" s="138"/>
      <c r="LV407" s="138"/>
      <c r="LW407" s="138"/>
      <c r="LX407" s="138"/>
      <c r="LY407" s="138"/>
      <c r="LZ407" s="138"/>
      <c r="MA407" s="138"/>
      <c r="MB407" s="138"/>
      <c r="MC407" s="138"/>
      <c r="MD407" s="138"/>
      <c r="ME407" s="138"/>
      <c r="MF407" s="138"/>
      <c r="MG407" s="138"/>
      <c r="MH407" s="138"/>
      <c r="MI407" s="138"/>
      <c r="MJ407" s="138"/>
      <c r="MK407" s="138"/>
      <c r="ML407" s="138"/>
      <c r="MM407" s="138"/>
      <c r="MN407" s="138"/>
      <c r="MO407" s="138"/>
      <c r="MP407" s="138"/>
      <c r="MQ407" s="138"/>
      <c r="MR407" s="138"/>
      <c r="MS407" s="138"/>
      <c r="MT407" s="138"/>
      <c r="MU407" s="138"/>
      <c r="MV407" s="138"/>
      <c r="MW407" s="138"/>
      <c r="MX407" s="138"/>
      <c r="MY407" s="138"/>
      <c r="MZ407" s="138"/>
      <c r="NA407" s="138"/>
      <c r="NB407" s="138"/>
      <c r="NC407" s="138"/>
      <c r="ND407" s="138"/>
      <c r="NE407" s="138"/>
      <c r="NF407" s="138"/>
      <c r="NG407" s="138"/>
      <c r="NH407" s="138"/>
      <c r="NI407" s="138"/>
      <c r="NJ407" s="138"/>
      <c r="NK407" s="138"/>
      <c r="NL407" s="138"/>
      <c r="NM407" s="138"/>
      <c r="NN407" s="138"/>
      <c r="NO407" s="138"/>
      <c r="NP407" s="138"/>
      <c r="NQ407" s="138"/>
      <c r="NR407" s="138"/>
      <c r="NS407" s="138"/>
      <c r="NT407" s="138"/>
      <c r="NU407" s="138"/>
      <c r="NV407" s="138"/>
      <c r="NW407" s="138"/>
      <c r="NX407" s="138"/>
      <c r="NY407" s="138"/>
      <c r="NZ407" s="138"/>
      <c r="OA407" s="138"/>
      <c r="OB407" s="138"/>
      <c r="OC407" s="138"/>
      <c r="OD407" s="138"/>
      <c r="OE407" s="138"/>
      <c r="OF407" s="138"/>
      <c r="OG407" s="138"/>
      <c r="OH407" s="138"/>
      <c r="OI407" s="138"/>
      <c r="OJ407" s="138"/>
      <c r="OK407" s="138"/>
      <c r="OL407" s="138"/>
      <c r="OM407" s="138"/>
      <c r="ON407" s="138"/>
      <c r="OO407" s="138"/>
      <c r="OP407" s="138"/>
      <c r="OQ407" s="138"/>
      <c r="OR407" s="138"/>
      <c r="OS407" s="138"/>
      <c r="OT407" s="138"/>
      <c r="OU407" s="138"/>
      <c r="OV407" s="138"/>
      <c r="OW407" s="138"/>
      <c r="OX407" s="138"/>
      <c r="OY407" s="138"/>
      <c r="OZ407" s="138"/>
      <c r="PA407" s="138"/>
      <c r="PB407" s="138"/>
      <c r="PC407" s="138"/>
      <c r="PD407" s="138"/>
      <c r="PE407" s="138"/>
      <c r="PF407" s="138"/>
      <c r="PG407" s="138"/>
      <c r="PH407" s="138"/>
      <c r="PI407" s="138"/>
      <c r="PJ407" s="138"/>
      <c r="PK407" s="138"/>
      <c r="PL407" s="138"/>
      <c r="PM407" s="138"/>
      <c r="PN407" s="138"/>
      <c r="PO407" s="138"/>
      <c r="PP407" s="138"/>
      <c r="PQ407" s="138"/>
      <c r="PR407" s="138"/>
      <c r="PS407" s="138"/>
      <c r="PT407" s="138"/>
      <c r="PU407" s="138"/>
      <c r="PV407" s="138"/>
      <c r="PW407" s="138"/>
      <c r="PX407" s="138"/>
      <c r="PY407" s="138"/>
      <c r="PZ407" s="138"/>
      <c r="QA407" s="138"/>
      <c r="QB407" s="138"/>
      <c r="QC407" s="138"/>
      <c r="QD407" s="138"/>
      <c r="QE407" s="138"/>
      <c r="QF407" s="138"/>
      <c r="QG407" s="138"/>
      <c r="QH407" s="138"/>
      <c r="QI407" s="138"/>
      <c r="QJ407" s="138"/>
      <c r="QK407" s="138"/>
      <c r="QL407" s="138"/>
      <c r="QM407" s="138"/>
      <c r="QN407" s="138"/>
      <c r="QO407" s="138"/>
      <c r="QP407" s="138"/>
      <c r="QQ407" s="138"/>
      <c r="QR407" s="138"/>
      <c r="QS407" s="138"/>
      <c r="QT407" s="138"/>
      <c r="QU407" s="138"/>
      <c r="QV407" s="138"/>
      <c r="QW407" s="138"/>
      <c r="QX407" s="138"/>
      <c r="QY407" s="138"/>
      <c r="QZ407" s="138"/>
      <c r="RA407" s="138"/>
      <c r="RB407" s="138"/>
      <c r="RC407" s="138"/>
      <c r="RD407" s="138"/>
      <c r="RE407" s="138"/>
      <c r="RF407" s="138"/>
      <c r="RG407" s="138"/>
      <c r="RH407" s="138"/>
      <c r="RI407" s="138"/>
      <c r="RJ407" s="138"/>
      <c r="RK407" s="138"/>
      <c r="RL407" s="138"/>
      <c r="RM407" s="138"/>
      <c r="RN407" s="138"/>
      <c r="RO407" s="138"/>
      <c r="RP407" s="138"/>
      <c r="RQ407" s="138"/>
      <c r="RR407" s="138"/>
      <c r="RS407" s="138"/>
      <c r="RT407" s="138"/>
      <c r="RU407" s="138"/>
      <c r="RV407" s="138"/>
      <c r="RW407" s="138"/>
      <c r="RX407" s="138"/>
      <c r="RY407" s="138"/>
      <c r="RZ407" s="138"/>
      <c r="SA407" s="138"/>
      <c r="SB407" s="138"/>
      <c r="SC407" s="138"/>
      <c r="SD407" s="138"/>
      <c r="SE407" s="138"/>
      <c r="SF407" s="138"/>
      <c r="SG407" s="138"/>
      <c r="SH407" s="138"/>
      <c r="SI407" s="138"/>
      <c r="SJ407" s="138"/>
      <c r="SK407" s="138"/>
      <c r="SL407" s="138"/>
      <c r="SM407" s="138"/>
      <c r="SN407" s="138"/>
      <c r="SO407" s="138"/>
      <c r="SP407" s="138"/>
      <c r="SQ407" s="138"/>
      <c r="SR407" s="138"/>
      <c r="SS407" s="138"/>
      <c r="ST407" s="138"/>
      <c r="SU407" s="138"/>
      <c r="SV407" s="138"/>
      <c r="SW407" s="138"/>
      <c r="SX407" s="138"/>
      <c r="SY407" s="138"/>
      <c r="SZ407" s="138"/>
      <c r="TA407" s="138"/>
      <c r="TB407" s="138"/>
      <c r="TC407" s="138"/>
      <c r="TD407" s="138"/>
      <c r="TE407" s="138"/>
      <c r="TF407" s="138"/>
      <c r="TG407" s="138"/>
      <c r="TH407" s="138"/>
      <c r="TI407" s="138"/>
      <c r="TJ407" s="138"/>
      <c r="TK407" s="138"/>
      <c r="TL407" s="138"/>
      <c r="TM407" s="138"/>
      <c r="TN407" s="138"/>
      <c r="TO407" s="138"/>
      <c r="TP407" s="138"/>
      <c r="TQ407" s="138"/>
      <c r="TR407" s="138"/>
      <c r="TS407" s="138"/>
      <c r="TT407" s="138"/>
      <c r="TU407" s="138"/>
      <c r="TV407" s="138"/>
      <c r="TW407" s="138"/>
      <c r="TX407" s="138"/>
      <c r="TY407" s="138"/>
      <c r="TZ407" s="138"/>
      <c r="UA407" s="138"/>
      <c r="UB407" s="138"/>
      <c r="UC407" s="138"/>
      <c r="UD407" s="138"/>
      <c r="UE407" s="138"/>
      <c r="UF407" s="138"/>
      <c r="UG407" s="138"/>
      <c r="UH407" s="138"/>
      <c r="UI407" s="138"/>
      <c r="UJ407" s="138"/>
      <c r="UK407" s="138"/>
      <c r="UL407" s="138"/>
      <c r="UM407" s="138"/>
      <c r="UN407" s="138"/>
      <c r="UO407" s="138"/>
      <c r="UP407" s="138"/>
      <c r="UQ407" s="138"/>
      <c r="UR407" s="138"/>
      <c r="US407" s="138"/>
      <c r="UT407" s="138"/>
      <c r="UU407" s="138"/>
      <c r="UV407" s="138"/>
      <c r="UW407" s="138"/>
      <c r="UX407" s="138"/>
      <c r="UY407" s="138"/>
      <c r="UZ407" s="138"/>
      <c r="VA407" s="138"/>
      <c r="VB407" s="138"/>
      <c r="VC407" s="138"/>
      <c r="VD407" s="138"/>
      <c r="VE407" s="138"/>
      <c r="VF407" s="138"/>
      <c r="VG407" s="138"/>
      <c r="VH407" s="138"/>
      <c r="VI407" s="138"/>
      <c r="VJ407" s="138"/>
      <c r="VK407" s="138"/>
      <c r="VL407" s="138"/>
      <c r="VM407" s="138"/>
      <c r="VN407" s="138"/>
      <c r="VO407" s="138"/>
      <c r="VP407" s="138"/>
      <c r="VQ407" s="138"/>
      <c r="VR407" s="138"/>
      <c r="VS407" s="138"/>
      <c r="VT407" s="138"/>
      <c r="VU407" s="138"/>
      <c r="VV407" s="138"/>
      <c r="VW407" s="138"/>
      <c r="VX407" s="138"/>
      <c r="VY407" s="138"/>
      <c r="VZ407" s="138"/>
      <c r="WA407" s="138"/>
      <c r="WB407" s="138"/>
      <c r="WC407" s="138"/>
      <c r="WD407" s="138"/>
      <c r="WE407" s="138"/>
      <c r="WF407" s="138"/>
      <c r="WG407" s="138"/>
      <c r="WH407" s="138"/>
      <c r="WI407" s="138"/>
      <c r="WJ407" s="138"/>
      <c r="WK407" s="138"/>
      <c r="WL407" s="138"/>
      <c r="WM407" s="138"/>
      <c r="WN407" s="138"/>
      <c r="WO407" s="138"/>
      <c r="WP407" s="138"/>
      <c r="WQ407" s="138"/>
      <c r="WR407" s="138"/>
      <c r="WS407" s="138"/>
      <c r="WT407" s="138"/>
      <c r="WU407" s="138"/>
      <c r="WV407" s="138"/>
      <c r="WW407" s="138"/>
      <c r="WX407" s="138"/>
      <c r="WY407" s="138"/>
      <c r="WZ407" s="138"/>
      <c r="XA407" s="138"/>
      <c r="XB407" s="138"/>
      <c r="XC407" s="138"/>
      <c r="XD407" s="138"/>
      <c r="XE407" s="138"/>
      <c r="XF407" s="138"/>
      <c r="XG407" s="138"/>
      <c r="XH407" s="138"/>
      <c r="XI407" s="138"/>
      <c r="XJ407" s="138"/>
      <c r="XK407" s="138"/>
      <c r="XL407" s="138"/>
      <c r="XM407" s="138"/>
      <c r="XN407" s="138"/>
      <c r="XO407" s="138"/>
      <c r="XP407" s="138"/>
      <c r="XQ407" s="138"/>
      <c r="XR407" s="138"/>
      <c r="XS407" s="138"/>
      <c r="XT407" s="138"/>
      <c r="XU407" s="138"/>
      <c r="XV407" s="138"/>
      <c r="XW407" s="138"/>
      <c r="XX407" s="138"/>
      <c r="XY407" s="138"/>
      <c r="XZ407" s="138"/>
      <c r="YA407" s="138"/>
      <c r="YB407" s="138"/>
      <c r="YC407" s="138"/>
      <c r="YD407" s="138"/>
      <c r="YE407" s="138"/>
      <c r="YF407" s="138"/>
      <c r="YG407" s="138"/>
      <c r="YH407" s="138"/>
      <c r="YI407" s="138"/>
      <c r="YJ407" s="138"/>
      <c r="YK407" s="138"/>
      <c r="YL407" s="138"/>
      <c r="YM407" s="138"/>
      <c r="YN407" s="138"/>
      <c r="YO407" s="138"/>
      <c r="YP407" s="138"/>
      <c r="YQ407" s="138"/>
      <c r="YR407" s="138"/>
      <c r="YS407" s="138"/>
      <c r="YT407" s="138"/>
      <c r="YU407" s="138"/>
      <c r="YV407" s="138"/>
      <c r="YW407" s="138"/>
      <c r="YX407" s="138"/>
      <c r="YY407" s="138"/>
      <c r="YZ407" s="138"/>
      <c r="ZA407" s="138"/>
      <c r="ZB407" s="138"/>
      <c r="ZC407" s="138"/>
      <c r="ZD407" s="138"/>
      <c r="ZE407" s="138"/>
      <c r="ZF407" s="138"/>
      <c r="ZG407" s="138"/>
      <c r="ZH407" s="138"/>
      <c r="ZI407" s="138"/>
      <c r="ZJ407" s="138"/>
      <c r="ZK407" s="138"/>
      <c r="ZL407" s="138"/>
      <c r="ZM407" s="138"/>
      <c r="ZN407" s="138"/>
      <c r="ZO407" s="138"/>
      <c r="ZP407" s="138"/>
      <c r="ZQ407" s="138"/>
      <c r="ZR407" s="138"/>
      <c r="ZS407" s="138"/>
      <c r="ZT407" s="138"/>
      <c r="ZU407" s="138"/>
      <c r="ZV407" s="138"/>
      <c r="ZW407" s="138"/>
      <c r="ZX407" s="138"/>
      <c r="ZY407" s="138"/>
      <c r="ZZ407" s="138"/>
      <c r="AAA407" s="138"/>
      <c r="AAB407" s="138"/>
      <c r="AAC407" s="138"/>
      <c r="AAD407" s="138"/>
      <c r="AAE407" s="138"/>
      <c r="AAF407" s="138"/>
      <c r="AAG407" s="138"/>
      <c r="AAH407" s="138"/>
      <c r="AAI407" s="138"/>
      <c r="AAJ407" s="138"/>
      <c r="AAK407" s="138"/>
      <c r="AAL407" s="138"/>
      <c r="AAM407" s="138"/>
      <c r="AAN407" s="138"/>
      <c r="AAO407" s="138"/>
      <c r="AAP407" s="138"/>
      <c r="AAQ407" s="138"/>
      <c r="AAR407" s="138"/>
      <c r="AAS407" s="138"/>
      <c r="AAT407" s="138"/>
      <c r="AAU407" s="138"/>
      <c r="AAV407" s="138"/>
      <c r="AAW407" s="138"/>
      <c r="AAX407" s="138"/>
      <c r="AAY407" s="138"/>
      <c r="AAZ407" s="138"/>
      <c r="ABA407" s="138"/>
      <c r="ABB407" s="138"/>
      <c r="ABC407" s="138"/>
      <c r="ABD407" s="138"/>
      <c r="ABE407" s="138"/>
      <c r="ABF407" s="138"/>
      <c r="ABG407" s="138"/>
      <c r="ABH407" s="138"/>
      <c r="ABI407" s="138"/>
      <c r="ABJ407" s="138"/>
      <c r="ABK407" s="138"/>
      <c r="ABL407" s="138"/>
      <c r="ABM407" s="138"/>
      <c r="ABN407" s="138"/>
      <c r="ABO407" s="138"/>
      <c r="ABP407" s="138"/>
      <c r="ABQ407" s="138"/>
      <c r="ABR407" s="138"/>
      <c r="ABS407" s="138"/>
      <c r="ABT407" s="138"/>
      <c r="ABU407" s="138"/>
      <c r="ABV407" s="138"/>
      <c r="ABW407" s="138"/>
      <c r="ABX407" s="138"/>
      <c r="ABY407" s="138"/>
      <c r="ABZ407" s="138"/>
      <c r="ACA407" s="138"/>
      <c r="ACB407" s="138"/>
      <c r="ACC407" s="138"/>
      <c r="ACD407" s="138"/>
      <c r="ACE407" s="138"/>
      <c r="ACF407" s="138"/>
      <c r="ACG407" s="138"/>
      <c r="ACH407" s="138"/>
      <c r="ACI407" s="138"/>
      <c r="ACJ407" s="138"/>
      <c r="ACK407" s="138"/>
      <c r="ACL407" s="138"/>
      <c r="ACM407" s="138"/>
      <c r="ACN407" s="138"/>
      <c r="ACO407" s="138"/>
      <c r="ACP407" s="138"/>
      <c r="ACQ407" s="138"/>
      <c r="ACR407" s="138"/>
      <c r="ACS407" s="138"/>
      <c r="ACT407" s="138"/>
      <c r="ACU407" s="138"/>
      <c r="ACV407" s="138"/>
      <c r="ACW407" s="138"/>
      <c r="ACX407" s="138"/>
      <c r="ACY407" s="138"/>
      <c r="ACZ407" s="138"/>
    </row>
    <row r="408" spans="1:781" ht="15.6" x14ac:dyDescent="0.3">
      <c r="A408" s="61">
        <v>2</v>
      </c>
      <c r="B408" s="114" t="s">
        <v>1109</v>
      </c>
      <c r="C408" s="115" t="s">
        <v>65</v>
      </c>
      <c r="D408" s="116"/>
      <c r="E408" s="116"/>
      <c r="F408" s="116">
        <v>37</v>
      </c>
      <c r="G408" s="71"/>
      <c r="H408" s="116">
        <v>1</v>
      </c>
      <c r="I408" s="116" t="s">
        <v>41</v>
      </c>
      <c r="J408" s="116" t="s">
        <v>82</v>
      </c>
      <c r="K408" s="117">
        <v>1939</v>
      </c>
      <c r="L408" s="134">
        <v>1939</v>
      </c>
      <c r="M408" s="118">
        <v>164000</v>
      </c>
      <c r="N408" s="119">
        <v>0.6</v>
      </c>
      <c r="O408" s="75"/>
      <c r="P408" s="75" t="s">
        <v>469</v>
      </c>
      <c r="Q408" s="96"/>
      <c r="R408" s="54"/>
      <c r="S408" s="55" t="str">
        <f t="shared" si="89"/>
        <v>Coal</v>
      </c>
      <c r="T408" s="56"/>
      <c r="U408" s="56"/>
      <c r="V408" s="56"/>
      <c r="W408" s="56"/>
      <c r="X408" s="56"/>
      <c r="Y408" s="56"/>
      <c r="Z408" s="56"/>
      <c r="AA408" s="12"/>
      <c r="AB408" s="57"/>
      <c r="AC408" s="57"/>
      <c r="AD408" s="57"/>
      <c r="AE408" s="57"/>
      <c r="AF408" s="58"/>
      <c r="AG408" s="58"/>
      <c r="AH408" s="58"/>
      <c r="AI408" s="58"/>
      <c r="AK408" s="146"/>
      <c r="AL408" s="146"/>
      <c r="AM408" s="146"/>
      <c r="AN408" s="146"/>
      <c r="AO408" s="146"/>
      <c r="AP408" s="146"/>
      <c r="AQ408" s="146"/>
      <c r="AR408" s="146"/>
      <c r="AS408" s="146"/>
      <c r="AT408" s="146"/>
      <c r="AU408" s="146"/>
      <c r="AV408" s="146"/>
      <c r="AW408" s="146"/>
      <c r="AX408" s="146"/>
      <c r="AY408" s="146"/>
      <c r="AZ408" s="146"/>
      <c r="BA408" s="146"/>
      <c r="BB408" s="146"/>
      <c r="BC408" s="146"/>
      <c r="BD408" s="146"/>
      <c r="BE408" s="146"/>
      <c r="BF408" s="146"/>
      <c r="BG408" s="146"/>
      <c r="BH408" s="146"/>
      <c r="BI408" s="146"/>
      <c r="BJ408" s="146"/>
      <c r="BK408" s="146"/>
      <c r="BL408" s="146"/>
      <c r="BM408" s="146"/>
      <c r="BN408" s="146"/>
      <c r="BO408" s="146"/>
      <c r="BP408" s="146"/>
      <c r="BQ408" s="146"/>
      <c r="BR408" s="146"/>
      <c r="BS408" s="146"/>
      <c r="BT408" s="146"/>
      <c r="BU408" s="146"/>
      <c r="BV408" s="146"/>
      <c r="BW408" s="146"/>
      <c r="BX408" s="146"/>
      <c r="BY408" s="146"/>
      <c r="BZ408" s="146"/>
      <c r="CA408" s="146"/>
      <c r="CB408" s="146"/>
      <c r="CC408" s="146"/>
      <c r="CD408" s="146"/>
      <c r="CE408" s="146"/>
      <c r="CF408" s="146"/>
      <c r="CG408" s="146"/>
      <c r="CH408" s="146"/>
      <c r="CI408" s="146"/>
      <c r="CJ408" s="146"/>
      <c r="CK408" s="146"/>
      <c r="CL408" s="146"/>
      <c r="CM408" s="146"/>
      <c r="CN408" s="146"/>
      <c r="CO408" s="146"/>
      <c r="CP408" s="146"/>
      <c r="CQ408" s="146"/>
      <c r="CR408" s="146"/>
      <c r="CS408" s="146"/>
      <c r="CT408" s="146"/>
      <c r="CU408" s="146"/>
      <c r="CV408" s="146"/>
      <c r="CW408" s="146"/>
      <c r="CX408" s="146"/>
      <c r="CY408" s="146"/>
      <c r="CZ408" s="146"/>
      <c r="DA408" s="146"/>
      <c r="DB408" s="146"/>
      <c r="DC408" s="146"/>
      <c r="DD408" s="146"/>
      <c r="DE408" s="146"/>
      <c r="DF408" s="146"/>
      <c r="DG408" s="146"/>
      <c r="DH408" s="146"/>
      <c r="DI408" s="146"/>
      <c r="DJ408" s="146"/>
      <c r="DK408" s="146"/>
      <c r="DL408" s="146"/>
      <c r="DM408" s="146"/>
      <c r="DN408" s="146"/>
      <c r="DO408" s="146"/>
      <c r="DP408" s="146"/>
      <c r="DQ408" s="146"/>
      <c r="DR408" s="146"/>
      <c r="DS408" s="146"/>
      <c r="DT408" s="146"/>
      <c r="DU408" s="146"/>
      <c r="DV408" s="146"/>
      <c r="DW408" s="146"/>
      <c r="DX408" s="146"/>
      <c r="DY408" s="146"/>
      <c r="DZ408" s="146"/>
      <c r="EA408" s="146"/>
      <c r="EB408" s="146"/>
      <c r="EC408" s="148"/>
      <c r="ED408" s="138"/>
      <c r="EE408" s="138"/>
      <c r="EF408" s="138"/>
      <c r="EG408" s="138"/>
      <c r="EH408" s="138"/>
      <c r="EI408" s="138"/>
      <c r="EJ408" s="138"/>
      <c r="EK408" s="138"/>
      <c r="EL408" s="138"/>
      <c r="EM408" s="138"/>
      <c r="EN408" s="138"/>
      <c r="EO408" s="138"/>
      <c r="EP408" s="138"/>
      <c r="EQ408" s="138"/>
      <c r="ER408" s="138"/>
      <c r="ES408" s="138"/>
      <c r="ET408" s="138"/>
      <c r="EU408" s="138"/>
      <c r="EV408" s="138"/>
      <c r="EW408" s="138"/>
      <c r="EX408" s="138"/>
      <c r="EY408" s="138"/>
      <c r="EZ408" s="138"/>
      <c r="FA408" s="138"/>
      <c r="FB408" s="138"/>
      <c r="FC408" s="138"/>
      <c r="FD408" s="138"/>
      <c r="FE408" s="138"/>
      <c r="FF408" s="138"/>
      <c r="FG408" s="138"/>
      <c r="FH408" s="138"/>
      <c r="FI408" s="138"/>
      <c r="FJ408" s="138"/>
      <c r="FK408" s="138"/>
      <c r="FL408" s="138"/>
      <c r="FM408" s="138"/>
      <c r="FN408" s="138"/>
      <c r="FO408" s="138"/>
      <c r="FP408" s="138"/>
      <c r="FQ408" s="138"/>
      <c r="FR408" s="138"/>
      <c r="FS408" s="138"/>
      <c r="FT408" s="138"/>
      <c r="FU408" s="138"/>
      <c r="FV408" s="138"/>
      <c r="FW408" s="138"/>
      <c r="FX408" s="138"/>
      <c r="FY408" s="138"/>
      <c r="FZ408" s="138"/>
      <c r="GA408" s="138"/>
      <c r="GB408" s="138"/>
      <c r="GC408" s="138"/>
      <c r="GD408" s="138"/>
      <c r="GE408" s="138"/>
      <c r="GF408" s="138"/>
      <c r="GG408" s="138"/>
      <c r="GH408" s="138"/>
      <c r="GI408" s="138"/>
      <c r="GJ408" s="138"/>
      <c r="GK408" s="138"/>
      <c r="GL408" s="138"/>
      <c r="GM408" s="138"/>
      <c r="GN408" s="138"/>
      <c r="GO408" s="138"/>
      <c r="GP408" s="138"/>
      <c r="GQ408" s="138"/>
      <c r="GR408" s="138"/>
      <c r="GS408" s="138"/>
      <c r="GT408" s="138"/>
      <c r="GU408" s="138"/>
      <c r="GV408" s="138"/>
      <c r="GW408" s="138"/>
      <c r="GX408" s="138"/>
      <c r="GY408" s="138"/>
      <c r="GZ408" s="138"/>
      <c r="HA408" s="138"/>
      <c r="HB408" s="138"/>
      <c r="HC408" s="138"/>
      <c r="HD408" s="138"/>
      <c r="HE408" s="138"/>
      <c r="HF408" s="138"/>
      <c r="HG408" s="138"/>
      <c r="HH408" s="138"/>
      <c r="HI408" s="138"/>
      <c r="HJ408" s="138"/>
      <c r="HK408" s="138"/>
      <c r="HL408" s="138"/>
      <c r="HM408" s="138"/>
      <c r="HN408" s="138"/>
      <c r="HO408" s="138"/>
      <c r="HP408" s="138"/>
      <c r="HQ408" s="138"/>
      <c r="HR408" s="138"/>
      <c r="HS408" s="138"/>
      <c r="HT408" s="138"/>
      <c r="HU408" s="138"/>
      <c r="HV408" s="138"/>
      <c r="HW408" s="138"/>
      <c r="HX408" s="138"/>
      <c r="HY408" s="138"/>
      <c r="HZ408" s="138"/>
      <c r="IA408" s="138"/>
      <c r="IB408" s="138"/>
      <c r="IC408" s="138"/>
      <c r="ID408" s="138"/>
      <c r="IE408" s="138"/>
      <c r="IF408" s="138"/>
      <c r="IG408" s="138"/>
      <c r="IH408" s="138"/>
      <c r="II408" s="138"/>
      <c r="IJ408" s="138"/>
      <c r="IK408" s="138"/>
      <c r="IL408" s="138"/>
      <c r="IM408" s="138"/>
      <c r="IN408" s="138"/>
      <c r="IO408" s="138"/>
      <c r="IP408" s="138"/>
      <c r="IQ408" s="138"/>
      <c r="IR408" s="138"/>
      <c r="IS408" s="138"/>
      <c r="IT408" s="138"/>
      <c r="IU408" s="138"/>
      <c r="IV408" s="138"/>
      <c r="IW408" s="138"/>
      <c r="IX408" s="138"/>
      <c r="IY408" s="138"/>
      <c r="IZ408" s="138"/>
      <c r="JA408" s="138"/>
      <c r="JB408" s="138"/>
      <c r="JC408" s="138"/>
      <c r="JD408" s="138"/>
      <c r="JE408" s="138"/>
      <c r="JF408" s="138"/>
      <c r="JG408" s="138"/>
      <c r="JH408" s="138"/>
      <c r="JI408" s="138"/>
      <c r="JJ408" s="138"/>
      <c r="JK408" s="138"/>
      <c r="JL408" s="138"/>
      <c r="JM408" s="138"/>
      <c r="JN408" s="138"/>
      <c r="JO408" s="138"/>
      <c r="JP408" s="138"/>
      <c r="JQ408" s="138"/>
      <c r="JR408" s="138"/>
      <c r="JS408" s="138"/>
      <c r="JT408" s="138"/>
      <c r="JU408" s="138"/>
      <c r="JV408" s="138"/>
      <c r="JW408" s="138"/>
      <c r="JX408" s="138"/>
      <c r="JY408" s="138"/>
      <c r="JZ408" s="138"/>
      <c r="KA408" s="138"/>
      <c r="KB408" s="138"/>
      <c r="KC408" s="138"/>
      <c r="KD408" s="138"/>
      <c r="KE408" s="138"/>
      <c r="KF408" s="138"/>
      <c r="KG408" s="138"/>
      <c r="KH408" s="138"/>
      <c r="KI408" s="138"/>
      <c r="KJ408" s="138"/>
      <c r="KK408" s="138"/>
      <c r="KL408" s="138"/>
      <c r="KM408" s="138"/>
      <c r="KN408" s="138"/>
      <c r="KO408" s="138"/>
      <c r="KP408" s="138"/>
      <c r="KQ408" s="138"/>
      <c r="KR408" s="138"/>
      <c r="KS408" s="138"/>
      <c r="KT408" s="138"/>
      <c r="KU408" s="138"/>
      <c r="KV408" s="138"/>
      <c r="KW408" s="138"/>
      <c r="KX408" s="138"/>
      <c r="KY408" s="138"/>
      <c r="KZ408" s="138"/>
      <c r="LA408" s="138"/>
      <c r="LB408" s="138"/>
      <c r="LC408" s="138"/>
      <c r="LD408" s="138"/>
      <c r="LE408" s="138"/>
      <c r="LF408" s="138"/>
      <c r="LG408" s="138"/>
      <c r="LH408" s="138"/>
      <c r="LI408" s="138"/>
      <c r="LJ408" s="138"/>
      <c r="LK408" s="138"/>
      <c r="LL408" s="138"/>
      <c r="LM408" s="138"/>
      <c r="LN408" s="138"/>
      <c r="LO408" s="138"/>
      <c r="LP408" s="138"/>
      <c r="LQ408" s="138"/>
      <c r="LR408" s="138"/>
      <c r="LS408" s="138"/>
      <c r="LT408" s="138"/>
      <c r="LU408" s="138"/>
      <c r="LV408" s="138"/>
      <c r="LW408" s="138"/>
      <c r="LX408" s="138"/>
      <c r="LY408" s="138"/>
      <c r="LZ408" s="138"/>
      <c r="MA408" s="138"/>
      <c r="MB408" s="138"/>
      <c r="MC408" s="138"/>
      <c r="MD408" s="138"/>
      <c r="ME408" s="138"/>
      <c r="MF408" s="138"/>
      <c r="MG408" s="138"/>
      <c r="MH408" s="138"/>
      <c r="MI408" s="138"/>
      <c r="MJ408" s="138"/>
      <c r="MK408" s="138"/>
      <c r="ML408" s="138"/>
      <c r="MM408" s="138"/>
      <c r="MN408" s="138"/>
      <c r="MO408" s="138"/>
      <c r="MP408" s="138"/>
      <c r="MQ408" s="138"/>
      <c r="MR408" s="138"/>
      <c r="MS408" s="138"/>
      <c r="MT408" s="138"/>
      <c r="MU408" s="138"/>
      <c r="MV408" s="138"/>
      <c r="MW408" s="138"/>
      <c r="MX408" s="138"/>
      <c r="MY408" s="138"/>
      <c r="MZ408" s="138"/>
      <c r="NA408" s="138"/>
      <c r="NB408" s="138"/>
      <c r="NC408" s="138"/>
      <c r="ND408" s="138"/>
      <c r="NE408" s="138"/>
      <c r="NF408" s="138"/>
      <c r="NG408" s="138"/>
      <c r="NH408" s="138"/>
      <c r="NI408" s="138"/>
      <c r="NJ408" s="138"/>
      <c r="NK408" s="138"/>
      <c r="NL408" s="138"/>
      <c r="NM408" s="138"/>
      <c r="NN408" s="138"/>
      <c r="NO408" s="138"/>
      <c r="NP408" s="138"/>
      <c r="NQ408" s="138"/>
      <c r="NR408" s="138"/>
      <c r="NS408" s="138"/>
      <c r="NT408" s="138"/>
      <c r="NU408" s="138"/>
      <c r="NV408" s="138"/>
      <c r="NW408" s="138"/>
      <c r="NX408" s="138"/>
      <c r="NY408" s="138"/>
      <c r="NZ408" s="138"/>
      <c r="OA408" s="138"/>
      <c r="OB408" s="138"/>
      <c r="OC408" s="138"/>
      <c r="OD408" s="138"/>
      <c r="OE408" s="138"/>
      <c r="OF408" s="138"/>
      <c r="OG408" s="138"/>
      <c r="OH408" s="138"/>
      <c r="OI408" s="138"/>
      <c r="OJ408" s="138"/>
      <c r="OK408" s="138"/>
      <c r="OL408" s="138"/>
      <c r="OM408" s="138"/>
      <c r="ON408" s="138"/>
      <c r="OO408" s="138"/>
      <c r="OP408" s="138"/>
      <c r="OQ408" s="138"/>
      <c r="OR408" s="138"/>
      <c r="OS408" s="138"/>
      <c r="OT408" s="138"/>
      <c r="OU408" s="138"/>
      <c r="OV408" s="138"/>
      <c r="OW408" s="138"/>
      <c r="OX408" s="138"/>
      <c r="OY408" s="138"/>
      <c r="OZ408" s="138"/>
      <c r="PA408" s="138"/>
      <c r="PB408" s="138"/>
      <c r="PC408" s="138"/>
      <c r="PD408" s="138"/>
      <c r="PE408" s="138"/>
      <c r="PF408" s="138"/>
      <c r="PG408" s="138"/>
      <c r="PH408" s="138"/>
      <c r="PI408" s="138"/>
      <c r="PJ408" s="138"/>
      <c r="PK408" s="138"/>
      <c r="PL408" s="138"/>
      <c r="PM408" s="138"/>
      <c r="PN408" s="138"/>
      <c r="PO408" s="138"/>
      <c r="PP408" s="138"/>
      <c r="PQ408" s="138"/>
      <c r="PR408" s="138"/>
      <c r="PS408" s="138"/>
      <c r="PT408" s="138"/>
      <c r="PU408" s="138"/>
      <c r="PV408" s="138"/>
      <c r="PW408" s="138"/>
      <c r="PX408" s="138"/>
      <c r="PY408" s="138"/>
      <c r="PZ408" s="138"/>
      <c r="QA408" s="138"/>
      <c r="QB408" s="138"/>
      <c r="QC408" s="138"/>
      <c r="QD408" s="138"/>
      <c r="QE408" s="138"/>
      <c r="QF408" s="138"/>
      <c r="QG408" s="138"/>
      <c r="QH408" s="138"/>
      <c r="QI408" s="138"/>
      <c r="QJ408" s="138"/>
      <c r="QK408" s="138"/>
      <c r="QL408" s="138"/>
      <c r="QM408" s="138"/>
      <c r="QN408" s="138"/>
      <c r="QO408" s="138"/>
      <c r="QP408" s="138"/>
      <c r="QQ408" s="138"/>
      <c r="QR408" s="138"/>
      <c r="QS408" s="138"/>
      <c r="QT408" s="138"/>
      <c r="QU408" s="138"/>
      <c r="QV408" s="138"/>
      <c r="QW408" s="138"/>
      <c r="QX408" s="138"/>
      <c r="QY408" s="138"/>
      <c r="QZ408" s="138"/>
      <c r="RA408" s="138"/>
      <c r="RB408" s="138"/>
      <c r="RC408" s="138"/>
      <c r="RD408" s="138"/>
      <c r="RE408" s="138"/>
      <c r="RF408" s="138"/>
      <c r="RG408" s="138"/>
      <c r="RH408" s="138"/>
      <c r="RI408" s="138"/>
      <c r="RJ408" s="138"/>
      <c r="RK408" s="138"/>
      <c r="RL408" s="138"/>
      <c r="RM408" s="138"/>
      <c r="RN408" s="138"/>
      <c r="RO408" s="138"/>
      <c r="RP408" s="138"/>
      <c r="RQ408" s="138"/>
      <c r="RR408" s="138"/>
      <c r="RS408" s="138"/>
      <c r="RT408" s="138"/>
      <c r="RU408" s="138"/>
      <c r="RV408" s="138"/>
      <c r="RW408" s="138"/>
      <c r="RX408" s="138"/>
      <c r="RY408" s="138"/>
      <c r="RZ408" s="138"/>
      <c r="SA408" s="138"/>
      <c r="SB408" s="138"/>
      <c r="SC408" s="138"/>
      <c r="SD408" s="138"/>
      <c r="SE408" s="138"/>
      <c r="SF408" s="138"/>
      <c r="SG408" s="138"/>
      <c r="SH408" s="138"/>
      <c r="SI408" s="138"/>
      <c r="SJ408" s="138"/>
      <c r="SK408" s="138"/>
      <c r="SL408" s="138"/>
      <c r="SM408" s="138"/>
      <c r="SN408" s="138"/>
      <c r="SO408" s="138"/>
      <c r="SP408" s="138"/>
      <c r="SQ408" s="138"/>
      <c r="SR408" s="138"/>
      <c r="SS408" s="138"/>
      <c r="ST408" s="138"/>
      <c r="SU408" s="138"/>
      <c r="SV408" s="138"/>
      <c r="SW408" s="138"/>
      <c r="SX408" s="138"/>
      <c r="SY408" s="138"/>
      <c r="SZ408" s="138"/>
      <c r="TA408" s="138"/>
      <c r="TB408" s="138"/>
      <c r="TC408" s="138"/>
      <c r="TD408" s="138"/>
      <c r="TE408" s="138"/>
      <c r="TF408" s="138"/>
      <c r="TG408" s="138"/>
      <c r="TH408" s="138"/>
      <c r="TI408" s="138"/>
      <c r="TJ408" s="138"/>
      <c r="TK408" s="138"/>
      <c r="TL408" s="138"/>
      <c r="TM408" s="138"/>
      <c r="TN408" s="138"/>
      <c r="TO408" s="138"/>
      <c r="TP408" s="138"/>
      <c r="TQ408" s="138"/>
      <c r="TR408" s="138"/>
      <c r="TS408" s="138"/>
      <c r="TT408" s="138"/>
      <c r="TU408" s="138"/>
      <c r="TV408" s="138"/>
      <c r="TW408" s="138"/>
      <c r="TX408" s="138"/>
      <c r="TY408" s="138"/>
      <c r="TZ408" s="138"/>
      <c r="UA408" s="138"/>
      <c r="UB408" s="138"/>
      <c r="UC408" s="138"/>
      <c r="UD408" s="138"/>
      <c r="UE408" s="138"/>
      <c r="UF408" s="138"/>
      <c r="UG408" s="138"/>
      <c r="UH408" s="138"/>
      <c r="UI408" s="138"/>
      <c r="UJ408" s="138"/>
      <c r="UK408" s="138"/>
      <c r="UL408" s="138"/>
      <c r="UM408" s="138"/>
      <c r="UN408" s="138"/>
      <c r="UO408" s="138"/>
      <c r="UP408" s="138"/>
      <c r="UQ408" s="138"/>
      <c r="UR408" s="138"/>
      <c r="US408" s="138"/>
      <c r="UT408" s="138"/>
      <c r="UU408" s="138"/>
      <c r="UV408" s="138"/>
      <c r="UW408" s="138"/>
      <c r="UX408" s="138"/>
      <c r="UY408" s="138"/>
      <c r="UZ408" s="138"/>
      <c r="VA408" s="138"/>
      <c r="VB408" s="138"/>
      <c r="VC408" s="138"/>
      <c r="VD408" s="138"/>
      <c r="VE408" s="138"/>
      <c r="VF408" s="138"/>
      <c r="VG408" s="138"/>
      <c r="VH408" s="138"/>
      <c r="VI408" s="138"/>
      <c r="VJ408" s="138"/>
      <c r="VK408" s="138"/>
      <c r="VL408" s="138"/>
      <c r="VM408" s="138"/>
      <c r="VN408" s="138"/>
      <c r="VO408" s="138"/>
      <c r="VP408" s="138"/>
      <c r="VQ408" s="138"/>
      <c r="VR408" s="138"/>
      <c r="VS408" s="138"/>
      <c r="VT408" s="138"/>
      <c r="VU408" s="138"/>
      <c r="VV408" s="138"/>
      <c r="VW408" s="138"/>
      <c r="VX408" s="138"/>
      <c r="VY408" s="138"/>
      <c r="VZ408" s="138"/>
      <c r="WA408" s="138"/>
      <c r="WB408" s="138"/>
      <c r="WC408" s="138"/>
      <c r="WD408" s="138"/>
      <c r="WE408" s="138"/>
      <c r="WF408" s="138"/>
      <c r="WG408" s="138"/>
      <c r="WH408" s="138"/>
      <c r="WI408" s="138"/>
      <c r="WJ408" s="138"/>
      <c r="WK408" s="138"/>
      <c r="WL408" s="138"/>
      <c r="WM408" s="138"/>
      <c r="WN408" s="138"/>
      <c r="WO408" s="138"/>
      <c r="WP408" s="138"/>
      <c r="WQ408" s="138"/>
      <c r="WR408" s="138"/>
      <c r="WS408" s="138"/>
      <c r="WT408" s="138"/>
      <c r="WU408" s="138"/>
      <c r="WV408" s="138"/>
      <c r="WW408" s="138"/>
      <c r="WX408" s="138"/>
      <c r="WY408" s="138"/>
      <c r="WZ408" s="138"/>
      <c r="XA408" s="138"/>
      <c r="XB408" s="138"/>
      <c r="XC408" s="138"/>
      <c r="XD408" s="138"/>
      <c r="XE408" s="138"/>
      <c r="XF408" s="138"/>
      <c r="XG408" s="138"/>
      <c r="XH408" s="138"/>
      <c r="XI408" s="138"/>
      <c r="XJ408" s="138"/>
      <c r="XK408" s="138"/>
      <c r="XL408" s="138"/>
      <c r="XM408" s="138"/>
      <c r="XN408" s="138"/>
      <c r="XO408" s="138"/>
      <c r="XP408" s="138"/>
      <c r="XQ408" s="138"/>
      <c r="XR408" s="138"/>
      <c r="XS408" s="138"/>
      <c r="XT408" s="138"/>
      <c r="XU408" s="138"/>
      <c r="XV408" s="138"/>
      <c r="XW408" s="138"/>
      <c r="XX408" s="138"/>
      <c r="XY408" s="138"/>
      <c r="XZ408" s="138"/>
      <c r="YA408" s="138"/>
      <c r="YB408" s="138"/>
      <c r="YC408" s="138"/>
      <c r="YD408" s="138"/>
      <c r="YE408" s="138"/>
      <c r="YF408" s="138"/>
      <c r="YG408" s="138"/>
      <c r="YH408" s="138"/>
      <c r="YI408" s="138"/>
      <c r="YJ408" s="138"/>
      <c r="YK408" s="138"/>
      <c r="YL408" s="138"/>
      <c r="YM408" s="138"/>
      <c r="YN408" s="138"/>
      <c r="YO408" s="138"/>
      <c r="YP408" s="138"/>
      <c r="YQ408" s="138"/>
      <c r="YR408" s="138"/>
      <c r="YS408" s="138"/>
      <c r="YT408" s="138"/>
      <c r="YU408" s="138"/>
      <c r="YV408" s="138"/>
      <c r="YW408" s="138"/>
      <c r="YX408" s="138"/>
      <c r="YY408" s="138"/>
      <c r="YZ408" s="138"/>
      <c r="ZA408" s="138"/>
      <c r="ZB408" s="138"/>
      <c r="ZC408" s="138"/>
      <c r="ZD408" s="138"/>
      <c r="ZE408" s="138"/>
      <c r="ZF408" s="138"/>
      <c r="ZG408" s="138"/>
      <c r="ZH408" s="138"/>
      <c r="ZI408" s="138"/>
      <c r="ZJ408" s="138"/>
      <c r="ZK408" s="138"/>
      <c r="ZL408" s="138"/>
      <c r="ZM408" s="138"/>
      <c r="ZN408" s="138"/>
      <c r="ZO408" s="138"/>
      <c r="ZP408" s="138"/>
      <c r="ZQ408" s="138"/>
      <c r="ZR408" s="138"/>
      <c r="ZS408" s="138"/>
      <c r="ZT408" s="138"/>
      <c r="ZU408" s="138"/>
      <c r="ZV408" s="138"/>
      <c r="ZW408" s="138"/>
      <c r="ZX408" s="138"/>
      <c r="ZY408" s="138"/>
      <c r="ZZ408" s="138"/>
      <c r="AAA408" s="138"/>
      <c r="AAB408" s="138"/>
      <c r="AAC408" s="138"/>
      <c r="AAD408" s="138"/>
      <c r="AAE408" s="138"/>
      <c r="AAF408" s="138"/>
      <c r="AAG408" s="138"/>
      <c r="AAH408" s="138"/>
      <c r="AAI408" s="138"/>
      <c r="AAJ408" s="138"/>
      <c r="AAK408" s="138"/>
      <c r="AAL408" s="138"/>
      <c r="AAM408" s="138"/>
      <c r="AAN408" s="138"/>
      <c r="AAO408" s="138"/>
      <c r="AAP408" s="138"/>
      <c r="AAQ408" s="138"/>
      <c r="AAR408" s="138"/>
      <c r="AAS408" s="138"/>
      <c r="AAT408" s="138"/>
      <c r="AAU408" s="138"/>
      <c r="AAV408" s="138"/>
      <c r="AAW408" s="138"/>
      <c r="AAX408" s="138"/>
      <c r="AAY408" s="138"/>
      <c r="AAZ408" s="138"/>
      <c r="ABA408" s="138"/>
      <c r="ABB408" s="138"/>
      <c r="ABC408" s="138"/>
      <c r="ABD408" s="138"/>
      <c r="ABE408" s="138"/>
      <c r="ABF408" s="138"/>
      <c r="ABG408" s="138"/>
      <c r="ABH408" s="138"/>
      <c r="ABI408" s="138"/>
      <c r="ABJ408" s="138"/>
      <c r="ABK408" s="138"/>
      <c r="ABL408" s="138"/>
      <c r="ABM408" s="138"/>
      <c r="ABN408" s="138"/>
      <c r="ABO408" s="138"/>
      <c r="ABP408" s="138"/>
      <c r="ABQ408" s="138"/>
      <c r="ABR408" s="138"/>
      <c r="ABS408" s="138"/>
      <c r="ABT408" s="138"/>
      <c r="ABU408" s="138"/>
      <c r="ABV408" s="138"/>
      <c r="ABW408" s="138"/>
      <c r="ABX408" s="138"/>
      <c r="ABY408" s="138"/>
      <c r="ABZ408" s="138"/>
      <c r="ACA408" s="138"/>
      <c r="ACB408" s="138"/>
      <c r="ACC408" s="138"/>
      <c r="ACD408" s="138"/>
      <c r="ACE408" s="138"/>
      <c r="ACF408" s="138"/>
      <c r="ACG408" s="138"/>
      <c r="ACH408" s="138"/>
      <c r="ACI408" s="138"/>
      <c r="ACJ408" s="138"/>
      <c r="ACK408" s="138"/>
      <c r="ACL408" s="138"/>
      <c r="ACM408" s="138"/>
      <c r="ACN408" s="138"/>
      <c r="ACO408" s="138"/>
      <c r="ACP408" s="138"/>
      <c r="ACQ408" s="138"/>
      <c r="ACR408" s="138"/>
      <c r="ACS408" s="138"/>
      <c r="ACT408" s="138"/>
      <c r="ACU408" s="138"/>
      <c r="ACV408" s="138"/>
      <c r="ACW408" s="138"/>
      <c r="ACX408" s="138"/>
      <c r="ACY408" s="138"/>
      <c r="ACZ408" s="138"/>
    </row>
    <row r="409" spans="1:781" s="12" customFormat="1" ht="48.6" customHeight="1" x14ac:dyDescent="0.3">
      <c r="A409" s="59">
        <v>1</v>
      </c>
      <c r="B409" s="114" t="s">
        <v>1110</v>
      </c>
      <c r="C409" s="115" t="s">
        <v>40</v>
      </c>
      <c r="D409" s="116" t="s">
        <v>212</v>
      </c>
      <c r="E409" s="116" t="s">
        <v>230</v>
      </c>
      <c r="F409" s="116">
        <v>35</v>
      </c>
      <c r="G409" s="71">
        <v>11480000</v>
      </c>
      <c r="H409" s="116">
        <v>1</v>
      </c>
      <c r="I409" s="116" t="s">
        <v>46</v>
      </c>
      <c r="J409" s="116" t="s">
        <v>51</v>
      </c>
      <c r="K409" s="117">
        <v>1937</v>
      </c>
      <c r="L409" s="136">
        <v>13662</v>
      </c>
      <c r="M409" s="118">
        <v>2500000</v>
      </c>
      <c r="N409" s="119">
        <v>11</v>
      </c>
      <c r="O409" s="149">
        <v>300</v>
      </c>
      <c r="P409" s="75" t="s">
        <v>1111</v>
      </c>
      <c r="Q409" s="96" t="s">
        <v>1112</v>
      </c>
      <c r="R409" s="54"/>
      <c r="S409" s="55" t="str">
        <f t="shared" si="89"/>
        <v>Au Ag</v>
      </c>
      <c r="T409" s="56"/>
      <c r="U409" s="56"/>
      <c r="V409" s="56"/>
      <c r="W409" s="56"/>
      <c r="X409" s="56"/>
      <c r="Y409" s="56"/>
      <c r="Z409" s="56"/>
      <c r="AB409" s="57">
        <f t="shared" si="90"/>
        <v>1.318111431031401</v>
      </c>
      <c r="AC409" s="57">
        <f t="shared" si="91"/>
        <v>0.28205128205128205</v>
      </c>
      <c r="AD409" s="57">
        <f t="shared" si="92"/>
        <v>21.428571428571427</v>
      </c>
      <c r="AE409" s="57">
        <f t="shared" si="93"/>
        <v>23.028734141654109</v>
      </c>
      <c r="AF409" s="58"/>
      <c r="AG409" s="58">
        <f>IF(A409=1,AE409,0)</f>
        <v>23.028734141654109</v>
      </c>
      <c r="AH409" s="58">
        <f>IF(A409=2,AE409,0)</f>
        <v>0</v>
      </c>
      <c r="AI409" s="58">
        <f>IF(A409=3,AE409,0)</f>
        <v>0</v>
      </c>
      <c r="AK409" s="146"/>
      <c r="AL409" s="146"/>
      <c r="AM409" s="146"/>
      <c r="AN409" s="146"/>
      <c r="AO409" s="146"/>
      <c r="AP409" s="146"/>
      <c r="AQ409" s="146"/>
      <c r="AR409" s="146"/>
      <c r="AS409" s="146"/>
      <c r="AT409" s="146"/>
      <c r="AU409" s="146"/>
      <c r="AV409" s="146"/>
      <c r="AW409" s="146"/>
      <c r="AX409" s="146"/>
      <c r="AY409" s="146"/>
      <c r="AZ409" s="146"/>
      <c r="BA409" s="146"/>
      <c r="BB409" s="146"/>
      <c r="BC409" s="146"/>
      <c r="BD409" s="146"/>
      <c r="BE409" s="146"/>
      <c r="BF409" s="146"/>
      <c r="BG409" s="146"/>
      <c r="BH409" s="146"/>
      <c r="BI409" s="146"/>
      <c r="BJ409" s="146"/>
      <c r="BK409" s="146"/>
      <c r="BL409" s="146"/>
      <c r="BM409" s="146"/>
      <c r="BN409" s="146"/>
      <c r="BO409" s="146"/>
      <c r="BP409" s="146"/>
      <c r="BQ409" s="146"/>
      <c r="BR409" s="146"/>
      <c r="BS409" s="146"/>
      <c r="BT409" s="146"/>
      <c r="BU409" s="146"/>
      <c r="BV409" s="146"/>
      <c r="BW409" s="146"/>
      <c r="BX409" s="146"/>
      <c r="BY409" s="146"/>
      <c r="BZ409" s="146"/>
      <c r="CA409" s="146"/>
      <c r="CB409" s="146"/>
      <c r="CC409" s="146"/>
      <c r="CD409" s="146"/>
      <c r="CE409" s="146"/>
      <c r="CF409" s="146"/>
      <c r="CG409" s="146"/>
      <c r="CH409" s="146"/>
      <c r="CI409" s="146"/>
      <c r="CJ409" s="146"/>
      <c r="CK409" s="146"/>
      <c r="CL409" s="146"/>
      <c r="CM409" s="146"/>
      <c r="CN409" s="146"/>
      <c r="CO409" s="146"/>
      <c r="CP409" s="146"/>
      <c r="CQ409" s="146"/>
      <c r="CR409" s="146"/>
      <c r="CS409" s="146"/>
      <c r="CT409" s="146"/>
      <c r="CU409" s="146"/>
      <c r="CV409" s="146"/>
      <c r="CW409" s="146"/>
      <c r="CX409" s="146"/>
      <c r="CY409" s="146"/>
      <c r="CZ409" s="146"/>
      <c r="DA409" s="146"/>
      <c r="DB409" s="146"/>
      <c r="DC409" s="146"/>
      <c r="DD409" s="146"/>
      <c r="DE409" s="146"/>
      <c r="DF409" s="146"/>
      <c r="DG409" s="146"/>
      <c r="DH409" s="146"/>
      <c r="DI409" s="146"/>
      <c r="DJ409" s="146"/>
      <c r="DK409" s="146"/>
      <c r="DL409" s="146"/>
      <c r="DM409" s="146"/>
      <c r="DN409" s="146"/>
      <c r="DO409" s="146"/>
      <c r="DP409" s="146"/>
      <c r="DQ409" s="146"/>
      <c r="DR409" s="146"/>
      <c r="DS409" s="146"/>
      <c r="DT409" s="146"/>
      <c r="DU409" s="146"/>
      <c r="DV409" s="146"/>
      <c r="DW409" s="146"/>
      <c r="DX409" s="146"/>
      <c r="DY409" s="146"/>
      <c r="DZ409" s="146"/>
      <c r="EA409" s="146"/>
      <c r="EB409" s="146"/>
      <c r="EC409" s="148"/>
      <c r="ED409" s="148"/>
      <c r="EE409" s="148"/>
      <c r="EF409" s="148"/>
      <c r="EG409" s="148"/>
      <c r="EH409" s="148"/>
      <c r="EI409" s="148"/>
      <c r="EJ409" s="148"/>
      <c r="EK409" s="148"/>
      <c r="EL409" s="148"/>
      <c r="EM409" s="148"/>
      <c r="EN409" s="148"/>
      <c r="EO409" s="148"/>
      <c r="EP409" s="148"/>
      <c r="EQ409" s="148"/>
      <c r="ER409" s="148"/>
      <c r="ES409" s="148"/>
      <c r="ET409" s="148"/>
      <c r="EU409" s="148"/>
      <c r="EV409" s="148"/>
      <c r="EW409" s="148"/>
      <c r="EX409" s="148"/>
      <c r="EY409" s="148"/>
      <c r="EZ409" s="148"/>
      <c r="FA409" s="148"/>
      <c r="FB409" s="148"/>
      <c r="FC409" s="148"/>
      <c r="FD409" s="148"/>
      <c r="FE409" s="148"/>
      <c r="FF409" s="148"/>
      <c r="FG409" s="148"/>
      <c r="FH409" s="148"/>
      <c r="FI409" s="148"/>
      <c r="FJ409" s="148"/>
      <c r="FK409" s="148"/>
      <c r="FL409" s="148"/>
      <c r="FM409" s="148"/>
      <c r="FN409" s="148"/>
      <c r="FO409" s="148"/>
      <c r="FP409" s="148"/>
      <c r="FQ409" s="148"/>
      <c r="FR409" s="148"/>
      <c r="FS409" s="148"/>
      <c r="FT409" s="148"/>
      <c r="FU409" s="148"/>
      <c r="FV409" s="148"/>
      <c r="FW409" s="148"/>
      <c r="FX409" s="148"/>
      <c r="FY409" s="148"/>
      <c r="FZ409" s="148"/>
      <c r="GA409" s="148"/>
      <c r="GB409" s="148"/>
      <c r="GC409" s="148"/>
      <c r="GD409" s="148"/>
      <c r="GE409" s="148"/>
      <c r="GF409" s="148"/>
      <c r="GG409" s="148"/>
      <c r="GH409" s="148"/>
      <c r="GI409" s="148"/>
      <c r="GJ409" s="148"/>
      <c r="GK409" s="148"/>
      <c r="GL409" s="148"/>
      <c r="GM409" s="148"/>
      <c r="GN409" s="148"/>
      <c r="GO409" s="148"/>
      <c r="GP409" s="148"/>
      <c r="GQ409" s="148"/>
      <c r="GR409" s="148"/>
      <c r="GS409" s="148"/>
      <c r="GT409" s="148"/>
      <c r="GU409" s="148"/>
      <c r="GV409" s="148"/>
      <c r="GW409" s="148"/>
      <c r="GX409" s="148"/>
      <c r="GY409" s="148"/>
      <c r="GZ409" s="148"/>
      <c r="HA409" s="148"/>
      <c r="HB409" s="148"/>
      <c r="HC409" s="148"/>
      <c r="HD409" s="148"/>
      <c r="HE409" s="148"/>
      <c r="HF409" s="148"/>
      <c r="HG409" s="148"/>
      <c r="HH409" s="148"/>
      <c r="HI409" s="148"/>
      <c r="HJ409" s="148"/>
      <c r="HK409" s="148"/>
      <c r="HL409" s="148"/>
      <c r="HM409" s="148"/>
      <c r="HN409" s="148"/>
      <c r="HO409" s="148"/>
      <c r="HP409" s="148"/>
      <c r="HQ409" s="148"/>
      <c r="HR409" s="148"/>
      <c r="HS409" s="148"/>
      <c r="HT409" s="148"/>
      <c r="HU409" s="148"/>
      <c r="HV409" s="148"/>
      <c r="HW409" s="148"/>
      <c r="HX409" s="148"/>
      <c r="HY409" s="148"/>
      <c r="HZ409" s="148"/>
      <c r="IA409" s="148"/>
      <c r="IB409" s="148"/>
      <c r="IC409" s="148"/>
      <c r="ID409" s="148"/>
      <c r="IE409" s="148"/>
      <c r="IF409" s="148"/>
      <c r="IG409" s="148"/>
      <c r="IH409" s="148"/>
      <c r="II409" s="148"/>
      <c r="IJ409" s="148"/>
      <c r="IK409" s="148"/>
      <c r="IL409" s="148"/>
      <c r="IM409" s="148"/>
      <c r="IN409" s="148"/>
      <c r="IO409" s="148"/>
      <c r="IP409" s="148"/>
      <c r="IQ409" s="148"/>
      <c r="IR409" s="148"/>
      <c r="IS409" s="148"/>
      <c r="IT409" s="148"/>
      <c r="IU409" s="148"/>
      <c r="IV409" s="148"/>
      <c r="IW409" s="148"/>
      <c r="IX409" s="148"/>
      <c r="IY409" s="148"/>
      <c r="IZ409" s="148"/>
      <c r="JA409" s="148"/>
      <c r="JB409" s="148"/>
      <c r="JC409" s="148"/>
      <c r="JD409" s="148"/>
      <c r="JE409" s="148"/>
      <c r="JF409" s="148"/>
      <c r="JG409" s="148"/>
      <c r="JH409" s="148"/>
      <c r="JI409" s="148"/>
      <c r="JJ409" s="148"/>
      <c r="JK409" s="148"/>
      <c r="JL409" s="148"/>
      <c r="JM409" s="148"/>
      <c r="JN409" s="148"/>
      <c r="JO409" s="148"/>
      <c r="JP409" s="148"/>
      <c r="JQ409" s="148"/>
      <c r="JR409" s="148"/>
      <c r="JS409" s="148"/>
      <c r="JT409" s="148"/>
      <c r="JU409" s="148"/>
      <c r="JV409" s="148"/>
      <c r="JW409" s="148"/>
      <c r="JX409" s="148"/>
      <c r="JY409" s="148"/>
      <c r="JZ409" s="148"/>
      <c r="KA409" s="148"/>
      <c r="KB409" s="148"/>
      <c r="KC409" s="148"/>
      <c r="KD409" s="148"/>
      <c r="KE409" s="148"/>
      <c r="KF409" s="148"/>
      <c r="KG409" s="148"/>
      <c r="KH409" s="148"/>
      <c r="KI409" s="148"/>
      <c r="KJ409" s="148"/>
      <c r="KK409" s="148"/>
      <c r="KL409" s="148"/>
      <c r="KM409" s="148"/>
      <c r="KN409" s="148"/>
      <c r="KO409" s="148"/>
      <c r="KP409" s="148"/>
      <c r="KQ409" s="148"/>
      <c r="KR409" s="148"/>
      <c r="KS409" s="148"/>
      <c r="KT409" s="148"/>
      <c r="KU409" s="148"/>
      <c r="KV409" s="148"/>
      <c r="KW409" s="148"/>
      <c r="KX409" s="148"/>
      <c r="KY409" s="148"/>
      <c r="KZ409" s="148"/>
      <c r="LA409" s="148"/>
      <c r="LB409" s="148"/>
      <c r="LC409" s="148"/>
      <c r="LD409" s="148"/>
      <c r="LE409" s="148"/>
      <c r="LF409" s="148"/>
      <c r="LG409" s="148"/>
      <c r="LH409" s="148"/>
      <c r="LI409" s="148"/>
      <c r="LJ409" s="148"/>
      <c r="LK409" s="148"/>
      <c r="LL409" s="148"/>
      <c r="LM409" s="148"/>
      <c r="LN409" s="148"/>
      <c r="LO409" s="148"/>
      <c r="LP409" s="148"/>
      <c r="LQ409" s="148"/>
      <c r="LR409" s="148"/>
      <c r="LS409" s="148"/>
      <c r="LT409" s="148"/>
      <c r="LU409" s="148"/>
      <c r="LV409" s="148"/>
      <c r="LW409" s="148"/>
      <c r="LX409" s="148"/>
      <c r="LY409" s="148"/>
      <c r="LZ409" s="148"/>
      <c r="MA409" s="148"/>
      <c r="MB409" s="148"/>
      <c r="MC409" s="148"/>
      <c r="MD409" s="148"/>
      <c r="ME409" s="148"/>
      <c r="MF409" s="148"/>
      <c r="MG409" s="148"/>
      <c r="MH409" s="148"/>
      <c r="MI409" s="148"/>
      <c r="MJ409" s="148"/>
      <c r="MK409" s="148"/>
      <c r="ML409" s="148"/>
      <c r="MM409" s="148"/>
      <c r="MN409" s="148"/>
      <c r="MO409" s="148"/>
      <c r="MP409" s="148"/>
      <c r="MQ409" s="148"/>
      <c r="MR409" s="148"/>
      <c r="MS409" s="148"/>
      <c r="MT409" s="148"/>
      <c r="MU409" s="148"/>
      <c r="MV409" s="148"/>
      <c r="MW409" s="148"/>
      <c r="MX409" s="148"/>
      <c r="MY409" s="148"/>
      <c r="MZ409" s="148"/>
      <c r="NA409" s="148"/>
      <c r="NB409" s="148"/>
      <c r="NC409" s="148"/>
      <c r="ND409" s="148"/>
      <c r="NE409" s="148"/>
      <c r="NF409" s="148"/>
      <c r="NG409" s="148"/>
      <c r="NH409" s="148"/>
      <c r="NI409" s="148"/>
      <c r="NJ409" s="148"/>
      <c r="NK409" s="148"/>
      <c r="NL409" s="148"/>
      <c r="NM409" s="148"/>
      <c r="NN409" s="148"/>
      <c r="NO409" s="148"/>
      <c r="NP409" s="148"/>
      <c r="NQ409" s="148"/>
      <c r="NR409" s="148"/>
      <c r="NS409" s="148"/>
      <c r="NT409" s="148"/>
      <c r="NU409" s="148"/>
      <c r="NV409" s="148"/>
      <c r="NW409" s="148"/>
      <c r="NX409" s="148"/>
      <c r="NY409" s="148"/>
      <c r="NZ409" s="148"/>
      <c r="OA409" s="148"/>
      <c r="OB409" s="148"/>
      <c r="OC409" s="148"/>
      <c r="OD409" s="148"/>
      <c r="OE409" s="148"/>
      <c r="OF409" s="148"/>
      <c r="OG409" s="148"/>
      <c r="OH409" s="148"/>
      <c r="OI409" s="148"/>
      <c r="OJ409" s="148"/>
      <c r="OK409" s="148"/>
      <c r="OL409" s="148"/>
      <c r="OM409" s="148"/>
      <c r="ON409" s="148"/>
      <c r="OO409" s="148"/>
      <c r="OP409" s="148"/>
      <c r="OQ409" s="148"/>
      <c r="OR409" s="148"/>
      <c r="OS409" s="148"/>
      <c r="OT409" s="148"/>
      <c r="OU409" s="148"/>
      <c r="OV409" s="148"/>
      <c r="OW409" s="148"/>
      <c r="OX409" s="148"/>
      <c r="OY409" s="148"/>
      <c r="OZ409" s="148"/>
      <c r="PA409" s="148"/>
      <c r="PB409" s="148"/>
      <c r="PC409" s="148"/>
      <c r="PD409" s="148"/>
      <c r="PE409" s="148"/>
      <c r="PF409" s="148"/>
      <c r="PG409" s="148"/>
      <c r="PH409" s="148"/>
      <c r="PI409" s="148"/>
      <c r="PJ409" s="148"/>
      <c r="PK409" s="148"/>
      <c r="PL409" s="148"/>
      <c r="PM409" s="148"/>
      <c r="PN409" s="148"/>
      <c r="PO409" s="148"/>
      <c r="PP409" s="148"/>
      <c r="PQ409" s="148"/>
      <c r="PR409" s="148"/>
      <c r="PS409" s="148"/>
      <c r="PT409" s="148"/>
      <c r="PU409" s="148"/>
      <c r="PV409" s="148"/>
      <c r="PW409" s="148"/>
      <c r="PX409" s="148"/>
      <c r="PY409" s="148"/>
      <c r="PZ409" s="148"/>
      <c r="QA409" s="148"/>
      <c r="QB409" s="148"/>
      <c r="QC409" s="148"/>
      <c r="QD409" s="148"/>
      <c r="QE409" s="148"/>
      <c r="QF409" s="148"/>
      <c r="QG409" s="148"/>
      <c r="QH409" s="148"/>
      <c r="QI409" s="148"/>
      <c r="QJ409" s="148"/>
      <c r="QK409" s="148"/>
      <c r="QL409" s="148"/>
      <c r="QM409" s="148"/>
      <c r="QN409" s="148"/>
      <c r="QO409" s="148"/>
      <c r="QP409" s="148"/>
      <c r="QQ409" s="148"/>
      <c r="QR409" s="148"/>
      <c r="QS409" s="148"/>
      <c r="QT409" s="148"/>
      <c r="QU409" s="148"/>
      <c r="QV409" s="148"/>
      <c r="QW409" s="148"/>
      <c r="QX409" s="148"/>
      <c r="QY409" s="148"/>
      <c r="QZ409" s="148"/>
      <c r="RA409" s="148"/>
      <c r="RB409" s="148"/>
      <c r="RC409" s="148"/>
      <c r="RD409" s="148"/>
      <c r="RE409" s="148"/>
      <c r="RF409" s="148"/>
      <c r="RG409" s="148"/>
      <c r="RH409" s="148"/>
      <c r="RI409" s="148"/>
      <c r="RJ409" s="148"/>
      <c r="RK409" s="148"/>
      <c r="RL409" s="148"/>
      <c r="RM409" s="148"/>
      <c r="RN409" s="148"/>
      <c r="RO409" s="148"/>
      <c r="RP409" s="148"/>
      <c r="RQ409" s="148"/>
      <c r="RR409" s="148"/>
      <c r="RS409" s="148"/>
      <c r="RT409" s="148"/>
      <c r="RU409" s="148"/>
      <c r="RV409" s="148"/>
      <c r="RW409" s="148"/>
      <c r="RX409" s="148"/>
      <c r="RY409" s="148"/>
      <c r="RZ409" s="148"/>
      <c r="SA409" s="148"/>
      <c r="SB409" s="148"/>
      <c r="SC409" s="148"/>
      <c r="SD409" s="148"/>
      <c r="SE409" s="148"/>
      <c r="SF409" s="148"/>
      <c r="SG409" s="148"/>
      <c r="SH409" s="148"/>
      <c r="SI409" s="148"/>
      <c r="SJ409" s="148"/>
      <c r="SK409" s="148"/>
      <c r="SL409" s="148"/>
      <c r="SM409" s="148"/>
      <c r="SN409" s="148"/>
      <c r="SO409" s="148"/>
      <c r="SP409" s="148"/>
      <c r="SQ409" s="148"/>
      <c r="SR409" s="148"/>
      <c r="SS409" s="148"/>
      <c r="ST409" s="148"/>
      <c r="SU409" s="148"/>
      <c r="SV409" s="148"/>
      <c r="SW409" s="148"/>
      <c r="SX409" s="148"/>
      <c r="SY409" s="148"/>
      <c r="SZ409" s="148"/>
      <c r="TA409" s="148"/>
      <c r="TB409" s="148"/>
      <c r="TC409" s="148"/>
      <c r="TD409" s="148"/>
      <c r="TE409" s="148"/>
      <c r="TF409" s="148"/>
      <c r="TG409" s="148"/>
      <c r="TH409" s="148"/>
      <c r="TI409" s="148"/>
      <c r="TJ409" s="148"/>
      <c r="TK409" s="148"/>
      <c r="TL409" s="148"/>
      <c r="TM409" s="148"/>
      <c r="TN409" s="148"/>
      <c r="TO409" s="148"/>
      <c r="TP409" s="148"/>
      <c r="TQ409" s="148"/>
      <c r="TR409" s="148"/>
      <c r="TS409" s="148"/>
      <c r="TT409" s="148"/>
      <c r="TU409" s="148"/>
      <c r="TV409" s="148"/>
      <c r="TW409" s="148"/>
      <c r="TX409" s="148"/>
      <c r="TY409" s="148"/>
      <c r="TZ409" s="148"/>
      <c r="UA409" s="148"/>
      <c r="UB409" s="148"/>
      <c r="UC409" s="148"/>
      <c r="UD409" s="148"/>
      <c r="UE409" s="148"/>
      <c r="UF409" s="148"/>
      <c r="UG409" s="148"/>
      <c r="UH409" s="148"/>
      <c r="UI409" s="148"/>
      <c r="UJ409" s="148"/>
      <c r="UK409" s="148"/>
      <c r="UL409" s="148"/>
      <c r="UM409" s="148"/>
      <c r="UN409" s="148"/>
      <c r="UO409" s="148"/>
      <c r="UP409" s="148"/>
      <c r="UQ409" s="148"/>
      <c r="UR409" s="148"/>
      <c r="US409" s="148"/>
      <c r="UT409" s="148"/>
      <c r="UU409" s="148"/>
      <c r="UV409" s="148"/>
      <c r="UW409" s="148"/>
      <c r="UX409" s="148"/>
      <c r="UY409" s="148"/>
      <c r="UZ409" s="148"/>
      <c r="VA409" s="148"/>
      <c r="VB409" s="148"/>
      <c r="VC409" s="148"/>
      <c r="VD409" s="148"/>
      <c r="VE409" s="148"/>
      <c r="VF409" s="148"/>
      <c r="VG409" s="148"/>
      <c r="VH409" s="148"/>
      <c r="VI409" s="148"/>
      <c r="VJ409" s="148"/>
      <c r="VK409" s="148"/>
      <c r="VL409" s="148"/>
      <c r="VM409" s="148"/>
      <c r="VN409" s="148"/>
      <c r="VO409" s="148"/>
      <c r="VP409" s="148"/>
      <c r="VQ409" s="148"/>
      <c r="VR409" s="148"/>
      <c r="VS409" s="148"/>
      <c r="VT409" s="148"/>
      <c r="VU409" s="148"/>
      <c r="VV409" s="148"/>
      <c r="VW409" s="148"/>
      <c r="VX409" s="148"/>
      <c r="VY409" s="148"/>
      <c r="VZ409" s="148"/>
      <c r="WA409" s="148"/>
      <c r="WB409" s="148"/>
      <c r="WC409" s="148"/>
      <c r="WD409" s="148"/>
      <c r="WE409" s="148"/>
      <c r="WF409" s="148"/>
      <c r="WG409" s="148"/>
      <c r="WH409" s="148"/>
      <c r="WI409" s="148"/>
      <c r="WJ409" s="148"/>
      <c r="WK409" s="148"/>
      <c r="WL409" s="148"/>
      <c r="WM409" s="148"/>
      <c r="WN409" s="148"/>
      <c r="WO409" s="148"/>
      <c r="WP409" s="148"/>
      <c r="WQ409" s="148"/>
      <c r="WR409" s="148"/>
      <c r="WS409" s="148"/>
      <c r="WT409" s="148"/>
      <c r="WU409" s="148"/>
      <c r="WV409" s="148"/>
      <c r="WW409" s="148"/>
      <c r="WX409" s="148"/>
      <c r="WY409" s="148"/>
      <c r="WZ409" s="148"/>
      <c r="XA409" s="148"/>
      <c r="XB409" s="148"/>
      <c r="XC409" s="148"/>
      <c r="XD409" s="148"/>
      <c r="XE409" s="148"/>
      <c r="XF409" s="148"/>
      <c r="XG409" s="148"/>
      <c r="XH409" s="148"/>
      <c r="XI409" s="148"/>
      <c r="XJ409" s="148"/>
      <c r="XK409" s="148"/>
      <c r="XL409" s="148"/>
      <c r="XM409" s="148"/>
      <c r="XN409" s="148"/>
      <c r="XO409" s="148"/>
      <c r="XP409" s="148"/>
      <c r="XQ409" s="148"/>
      <c r="XR409" s="148"/>
      <c r="XS409" s="148"/>
      <c r="XT409" s="148"/>
      <c r="XU409" s="148"/>
      <c r="XV409" s="148"/>
      <c r="XW409" s="148"/>
      <c r="XX409" s="148"/>
      <c r="XY409" s="148"/>
      <c r="XZ409" s="148"/>
      <c r="YA409" s="148"/>
      <c r="YB409" s="148"/>
      <c r="YC409" s="148"/>
      <c r="YD409" s="148"/>
      <c r="YE409" s="148"/>
      <c r="YF409" s="148"/>
      <c r="YG409" s="148"/>
      <c r="YH409" s="148"/>
      <c r="YI409" s="148"/>
      <c r="YJ409" s="148"/>
      <c r="YK409" s="148"/>
      <c r="YL409" s="148"/>
      <c r="YM409" s="148"/>
      <c r="YN409" s="148"/>
      <c r="YO409" s="148"/>
      <c r="YP409" s="148"/>
      <c r="YQ409" s="148"/>
      <c r="YR409" s="148"/>
      <c r="YS409" s="148"/>
      <c r="YT409" s="148"/>
      <c r="YU409" s="148"/>
      <c r="YV409" s="148"/>
      <c r="YW409" s="148"/>
      <c r="YX409" s="148"/>
      <c r="YY409" s="148"/>
      <c r="YZ409" s="148"/>
      <c r="ZA409" s="148"/>
      <c r="ZB409" s="148"/>
      <c r="ZC409" s="148"/>
      <c r="ZD409" s="148"/>
      <c r="ZE409" s="148"/>
      <c r="ZF409" s="148"/>
      <c r="ZG409" s="148"/>
      <c r="ZH409" s="148"/>
      <c r="ZI409" s="148"/>
      <c r="ZJ409" s="148"/>
      <c r="ZK409" s="148"/>
      <c r="ZL409" s="148"/>
      <c r="ZM409" s="148"/>
      <c r="ZN409" s="148"/>
      <c r="ZO409" s="148"/>
      <c r="ZP409" s="148"/>
      <c r="ZQ409" s="148"/>
      <c r="ZR409" s="148"/>
      <c r="ZS409" s="148"/>
      <c r="ZT409" s="148"/>
      <c r="ZU409" s="148"/>
      <c r="ZV409" s="148"/>
      <c r="ZW409" s="148"/>
      <c r="ZX409" s="148"/>
      <c r="ZY409" s="148"/>
      <c r="ZZ409" s="148"/>
      <c r="AAA409" s="148"/>
      <c r="AAB409" s="148"/>
      <c r="AAC409" s="148"/>
      <c r="AAD409" s="148"/>
      <c r="AAE409" s="148"/>
      <c r="AAF409" s="148"/>
      <c r="AAG409" s="148"/>
      <c r="AAH409" s="148"/>
      <c r="AAI409" s="148"/>
      <c r="AAJ409" s="148"/>
      <c r="AAK409" s="148"/>
      <c r="AAL409" s="148"/>
      <c r="AAM409" s="148"/>
      <c r="AAN409" s="148"/>
      <c r="AAO409" s="148"/>
      <c r="AAP409" s="148"/>
      <c r="AAQ409" s="148"/>
      <c r="AAR409" s="148"/>
      <c r="AAS409" s="148"/>
      <c r="AAT409" s="148"/>
      <c r="AAU409" s="148"/>
      <c r="AAV409" s="148"/>
      <c r="AAW409" s="148"/>
      <c r="AAX409" s="148"/>
      <c r="AAY409" s="148"/>
      <c r="AAZ409" s="148"/>
      <c r="ABA409" s="148"/>
      <c r="ABB409" s="148"/>
      <c r="ABC409" s="148"/>
      <c r="ABD409" s="148"/>
      <c r="ABE409" s="148"/>
      <c r="ABF409" s="148"/>
      <c r="ABG409" s="148"/>
      <c r="ABH409" s="148"/>
      <c r="ABI409" s="148"/>
      <c r="ABJ409" s="148"/>
      <c r="ABK409" s="148"/>
      <c r="ABL409" s="148"/>
      <c r="ABM409" s="148"/>
      <c r="ABN409" s="148"/>
      <c r="ABO409" s="148"/>
      <c r="ABP409" s="148"/>
      <c r="ABQ409" s="148"/>
      <c r="ABR409" s="148"/>
      <c r="ABS409" s="148"/>
      <c r="ABT409" s="148"/>
      <c r="ABU409" s="148"/>
      <c r="ABV409" s="148"/>
      <c r="ABW409" s="148"/>
      <c r="ABX409" s="148"/>
      <c r="ABY409" s="148"/>
      <c r="ABZ409" s="148"/>
      <c r="ACA409" s="148"/>
      <c r="ACB409" s="148"/>
      <c r="ACC409" s="148"/>
      <c r="ACD409" s="148"/>
      <c r="ACE409" s="148"/>
      <c r="ACF409" s="148"/>
      <c r="ACG409" s="148"/>
      <c r="ACH409" s="148"/>
      <c r="ACI409" s="148"/>
      <c r="ACJ409" s="148"/>
      <c r="ACK409" s="148"/>
      <c r="ACL409" s="148"/>
      <c r="ACM409" s="148"/>
      <c r="ACN409" s="148"/>
      <c r="ACO409" s="148"/>
      <c r="ACP409" s="148"/>
      <c r="ACQ409" s="148"/>
      <c r="ACR409" s="148"/>
      <c r="ACS409" s="148"/>
      <c r="ACT409" s="148"/>
      <c r="ACU409" s="148"/>
      <c r="ACV409" s="148"/>
      <c r="ACW409" s="148"/>
      <c r="ACX409" s="148"/>
      <c r="ACY409" s="148"/>
      <c r="ACZ409" s="148"/>
    </row>
    <row r="410" spans="1:781" s="12" customFormat="1" ht="48" x14ac:dyDescent="0.3">
      <c r="A410" s="61">
        <v>2</v>
      </c>
      <c r="B410" s="114" t="s">
        <v>1113</v>
      </c>
      <c r="C410" s="115" t="s">
        <v>77</v>
      </c>
      <c r="D410" s="116" t="s">
        <v>212</v>
      </c>
      <c r="E410" s="116" t="s">
        <v>230</v>
      </c>
      <c r="F410" s="116"/>
      <c r="G410" s="71"/>
      <c r="H410" s="116">
        <v>1</v>
      </c>
      <c r="I410" s="116" t="s">
        <v>41</v>
      </c>
      <c r="J410" s="116" t="s">
        <v>82</v>
      </c>
      <c r="K410" s="117">
        <v>1937</v>
      </c>
      <c r="L410" s="134">
        <v>1937</v>
      </c>
      <c r="M410" s="119"/>
      <c r="N410" s="119"/>
      <c r="O410" s="119">
        <v>2</v>
      </c>
      <c r="P410" s="75" t="s">
        <v>1114</v>
      </c>
      <c r="Q410" s="96" t="s">
        <v>1115</v>
      </c>
      <c r="R410" s="54" t="s">
        <v>645</v>
      </c>
      <c r="S410" s="55" t="str">
        <f t="shared" si="89"/>
        <v>Au</v>
      </c>
      <c r="T410" s="56"/>
      <c r="U410" s="56"/>
      <c r="V410" s="56"/>
      <c r="W410" s="56"/>
      <c r="X410" s="56"/>
      <c r="Y410" s="56"/>
      <c r="Z410" s="56"/>
      <c r="AB410" s="57">
        <f t="shared" si="90"/>
        <v>0</v>
      </c>
      <c r="AC410" s="57">
        <f t="shared" si="91"/>
        <v>0</v>
      </c>
      <c r="AD410" s="57">
        <f t="shared" si="92"/>
        <v>0.14285714285714285</v>
      </c>
      <c r="AE410" s="57">
        <f t="shared" si="93"/>
        <v>0.14285714285714285</v>
      </c>
      <c r="AF410" s="58"/>
      <c r="AG410" s="58">
        <f>IF(A410=1,AE410,0)</f>
        <v>0</v>
      </c>
      <c r="AH410" s="58">
        <f>IF(A410=2,AE410,0)</f>
        <v>0.14285714285714285</v>
      </c>
      <c r="AI410" s="58">
        <f>IF(A410=3,AE410,0)</f>
        <v>0</v>
      </c>
      <c r="AK410" s="146"/>
      <c r="AL410" s="146"/>
      <c r="AM410" s="146"/>
      <c r="AN410" s="146"/>
      <c r="AO410" s="146"/>
      <c r="AP410" s="146"/>
      <c r="AQ410" s="146"/>
      <c r="AR410" s="146"/>
      <c r="AS410" s="146"/>
      <c r="AT410" s="146"/>
      <c r="AU410" s="146"/>
      <c r="AV410" s="146"/>
      <c r="AW410" s="146"/>
      <c r="AX410" s="146"/>
      <c r="AY410" s="146"/>
      <c r="AZ410" s="146"/>
      <c r="BA410" s="146"/>
      <c r="BB410" s="146"/>
      <c r="BC410" s="146"/>
      <c r="BD410" s="146"/>
      <c r="BE410" s="146"/>
      <c r="BF410" s="146"/>
      <c r="BG410" s="146"/>
      <c r="BH410" s="146"/>
      <c r="BI410" s="146"/>
      <c r="BJ410" s="146"/>
      <c r="BK410" s="146"/>
      <c r="BL410" s="146"/>
      <c r="BM410" s="146"/>
      <c r="BN410" s="146"/>
      <c r="BO410" s="146"/>
      <c r="BP410" s="146"/>
      <c r="BQ410" s="146"/>
      <c r="BR410" s="146"/>
      <c r="BS410" s="146"/>
      <c r="BT410" s="146"/>
      <c r="BU410" s="146"/>
      <c r="BV410" s="146"/>
      <c r="BW410" s="146"/>
      <c r="BX410" s="146"/>
      <c r="BY410" s="146"/>
      <c r="BZ410" s="146"/>
      <c r="CA410" s="146"/>
      <c r="CB410" s="146"/>
      <c r="CC410" s="146"/>
      <c r="CD410" s="146"/>
      <c r="CE410" s="146"/>
      <c r="CF410" s="146"/>
      <c r="CG410" s="146"/>
      <c r="CH410" s="146"/>
      <c r="CI410" s="146"/>
      <c r="CJ410" s="146"/>
      <c r="CK410" s="146"/>
      <c r="CL410" s="146"/>
      <c r="CM410" s="146"/>
      <c r="CN410" s="146"/>
      <c r="CO410" s="146"/>
      <c r="CP410" s="146"/>
      <c r="CQ410" s="146"/>
      <c r="CR410" s="146"/>
      <c r="CS410" s="146"/>
      <c r="CT410" s="146"/>
      <c r="CU410" s="146"/>
      <c r="CV410" s="146"/>
      <c r="CW410" s="146"/>
      <c r="CX410" s="146"/>
      <c r="CY410" s="146"/>
      <c r="CZ410" s="146"/>
      <c r="DA410" s="146"/>
      <c r="DB410" s="146"/>
      <c r="DC410" s="146"/>
      <c r="DD410" s="146"/>
      <c r="DE410" s="146"/>
      <c r="DF410" s="146"/>
      <c r="DG410" s="146"/>
      <c r="DH410" s="146"/>
      <c r="DI410" s="146"/>
      <c r="DJ410" s="146"/>
      <c r="DK410" s="146"/>
      <c r="DL410" s="146"/>
      <c r="DM410" s="146"/>
      <c r="DN410" s="146"/>
      <c r="DO410" s="146"/>
      <c r="DP410" s="146"/>
      <c r="DQ410" s="146"/>
      <c r="DR410" s="146"/>
      <c r="DS410" s="146"/>
      <c r="DT410" s="146"/>
      <c r="DU410" s="146"/>
      <c r="DV410" s="146"/>
      <c r="DW410" s="146"/>
      <c r="DX410" s="146"/>
      <c r="DY410" s="146"/>
      <c r="DZ410" s="146"/>
      <c r="EA410" s="146"/>
      <c r="EB410" s="146"/>
      <c r="EC410" s="148"/>
      <c r="ED410" s="148"/>
      <c r="EE410" s="148"/>
      <c r="EF410" s="148"/>
      <c r="EG410" s="148"/>
      <c r="EH410" s="148"/>
      <c r="EI410" s="148"/>
      <c r="EJ410" s="148"/>
      <c r="EK410" s="148"/>
      <c r="EL410" s="148"/>
      <c r="EM410" s="148"/>
      <c r="EN410" s="148"/>
      <c r="EO410" s="148"/>
      <c r="EP410" s="148"/>
      <c r="EQ410" s="148"/>
      <c r="ER410" s="148"/>
      <c r="ES410" s="148"/>
      <c r="ET410" s="148"/>
      <c r="EU410" s="148"/>
      <c r="EV410" s="148"/>
      <c r="EW410" s="148"/>
      <c r="EX410" s="148"/>
      <c r="EY410" s="148"/>
      <c r="EZ410" s="148"/>
      <c r="FA410" s="148"/>
      <c r="FB410" s="148"/>
      <c r="FC410" s="148"/>
      <c r="FD410" s="148"/>
      <c r="FE410" s="148"/>
      <c r="FF410" s="148"/>
      <c r="FG410" s="148"/>
      <c r="FH410" s="148"/>
      <c r="FI410" s="148"/>
      <c r="FJ410" s="148"/>
      <c r="FK410" s="148"/>
      <c r="FL410" s="148"/>
      <c r="FM410" s="148"/>
      <c r="FN410" s="148"/>
      <c r="FO410" s="148"/>
      <c r="FP410" s="148"/>
      <c r="FQ410" s="148"/>
      <c r="FR410" s="148"/>
      <c r="FS410" s="148"/>
      <c r="FT410" s="148"/>
      <c r="FU410" s="148"/>
      <c r="FV410" s="148"/>
      <c r="FW410" s="148"/>
      <c r="FX410" s="148"/>
      <c r="FY410" s="148"/>
      <c r="FZ410" s="148"/>
      <c r="GA410" s="148"/>
      <c r="GB410" s="148"/>
      <c r="GC410" s="148"/>
      <c r="GD410" s="148"/>
      <c r="GE410" s="148"/>
      <c r="GF410" s="148"/>
      <c r="GG410" s="148"/>
      <c r="GH410" s="148"/>
      <c r="GI410" s="148"/>
      <c r="GJ410" s="148"/>
      <c r="GK410" s="148"/>
      <c r="GL410" s="148"/>
      <c r="GM410" s="148"/>
      <c r="GN410" s="148"/>
      <c r="GO410" s="148"/>
      <c r="GP410" s="148"/>
      <c r="GQ410" s="148"/>
      <c r="GR410" s="148"/>
      <c r="GS410" s="148"/>
      <c r="GT410" s="148"/>
      <c r="GU410" s="148"/>
      <c r="GV410" s="148"/>
      <c r="GW410" s="148"/>
      <c r="GX410" s="148"/>
      <c r="GY410" s="148"/>
      <c r="GZ410" s="148"/>
      <c r="HA410" s="148"/>
      <c r="HB410" s="148"/>
      <c r="HC410" s="148"/>
      <c r="HD410" s="148"/>
      <c r="HE410" s="148"/>
      <c r="HF410" s="148"/>
      <c r="HG410" s="148"/>
      <c r="HH410" s="148"/>
      <c r="HI410" s="148"/>
      <c r="HJ410" s="148"/>
      <c r="HK410" s="148"/>
      <c r="HL410" s="148"/>
      <c r="HM410" s="148"/>
      <c r="HN410" s="148"/>
      <c r="HO410" s="148"/>
      <c r="HP410" s="148"/>
      <c r="HQ410" s="148"/>
      <c r="HR410" s="148"/>
      <c r="HS410" s="148"/>
      <c r="HT410" s="148"/>
      <c r="HU410" s="148"/>
      <c r="HV410" s="148"/>
      <c r="HW410" s="148"/>
      <c r="HX410" s="148"/>
      <c r="HY410" s="148"/>
      <c r="HZ410" s="148"/>
      <c r="IA410" s="148"/>
      <c r="IB410" s="148"/>
      <c r="IC410" s="148"/>
      <c r="ID410" s="148"/>
      <c r="IE410" s="148"/>
      <c r="IF410" s="148"/>
      <c r="IG410" s="148"/>
      <c r="IH410" s="148"/>
      <c r="II410" s="148"/>
      <c r="IJ410" s="148"/>
      <c r="IK410" s="148"/>
      <c r="IL410" s="148"/>
      <c r="IM410" s="148"/>
      <c r="IN410" s="148"/>
      <c r="IO410" s="148"/>
      <c r="IP410" s="148"/>
      <c r="IQ410" s="148"/>
      <c r="IR410" s="148"/>
      <c r="IS410" s="148"/>
      <c r="IT410" s="148"/>
      <c r="IU410" s="148"/>
      <c r="IV410" s="148"/>
      <c r="IW410" s="148"/>
      <c r="IX410" s="148"/>
      <c r="IY410" s="148"/>
      <c r="IZ410" s="148"/>
      <c r="JA410" s="148"/>
      <c r="JB410" s="148"/>
      <c r="JC410" s="148"/>
      <c r="JD410" s="148"/>
      <c r="JE410" s="148"/>
      <c r="JF410" s="148"/>
      <c r="JG410" s="148"/>
      <c r="JH410" s="148"/>
      <c r="JI410" s="148"/>
      <c r="JJ410" s="148"/>
      <c r="JK410" s="148"/>
      <c r="JL410" s="148"/>
      <c r="JM410" s="148"/>
      <c r="JN410" s="148"/>
      <c r="JO410" s="148"/>
      <c r="JP410" s="148"/>
      <c r="JQ410" s="148"/>
      <c r="JR410" s="148"/>
      <c r="JS410" s="148"/>
      <c r="JT410" s="148"/>
      <c r="JU410" s="148"/>
      <c r="JV410" s="148"/>
      <c r="JW410" s="148"/>
      <c r="JX410" s="148"/>
      <c r="JY410" s="148"/>
      <c r="JZ410" s="148"/>
      <c r="KA410" s="148"/>
      <c r="KB410" s="148"/>
      <c r="KC410" s="148"/>
      <c r="KD410" s="148"/>
      <c r="KE410" s="148"/>
      <c r="KF410" s="148"/>
      <c r="KG410" s="148"/>
      <c r="KH410" s="148"/>
      <c r="KI410" s="148"/>
      <c r="KJ410" s="148"/>
      <c r="KK410" s="148"/>
      <c r="KL410" s="148"/>
      <c r="KM410" s="148"/>
      <c r="KN410" s="148"/>
      <c r="KO410" s="148"/>
      <c r="KP410" s="148"/>
      <c r="KQ410" s="148"/>
      <c r="KR410" s="148"/>
      <c r="KS410" s="148"/>
      <c r="KT410" s="148"/>
      <c r="KU410" s="148"/>
      <c r="KV410" s="148"/>
      <c r="KW410" s="148"/>
      <c r="KX410" s="148"/>
      <c r="KY410" s="148"/>
      <c r="KZ410" s="148"/>
      <c r="LA410" s="148"/>
      <c r="LB410" s="148"/>
      <c r="LC410" s="148"/>
      <c r="LD410" s="148"/>
      <c r="LE410" s="148"/>
      <c r="LF410" s="148"/>
      <c r="LG410" s="148"/>
      <c r="LH410" s="148"/>
      <c r="LI410" s="148"/>
      <c r="LJ410" s="148"/>
      <c r="LK410" s="148"/>
      <c r="LL410" s="148"/>
      <c r="LM410" s="148"/>
      <c r="LN410" s="148"/>
      <c r="LO410" s="148"/>
      <c r="LP410" s="148"/>
      <c r="LQ410" s="148"/>
      <c r="LR410" s="148"/>
      <c r="LS410" s="148"/>
      <c r="LT410" s="148"/>
      <c r="LU410" s="148"/>
      <c r="LV410" s="148"/>
      <c r="LW410" s="148"/>
      <c r="LX410" s="148"/>
      <c r="LY410" s="148"/>
      <c r="LZ410" s="148"/>
      <c r="MA410" s="148"/>
      <c r="MB410" s="148"/>
      <c r="MC410" s="148"/>
      <c r="MD410" s="148"/>
      <c r="ME410" s="148"/>
      <c r="MF410" s="148"/>
      <c r="MG410" s="148"/>
      <c r="MH410" s="148"/>
      <c r="MI410" s="148"/>
      <c r="MJ410" s="148"/>
      <c r="MK410" s="148"/>
      <c r="ML410" s="148"/>
      <c r="MM410" s="148"/>
      <c r="MN410" s="148"/>
      <c r="MO410" s="148"/>
      <c r="MP410" s="148"/>
      <c r="MQ410" s="148"/>
      <c r="MR410" s="148"/>
      <c r="MS410" s="148"/>
      <c r="MT410" s="148"/>
      <c r="MU410" s="148"/>
      <c r="MV410" s="148"/>
      <c r="MW410" s="148"/>
      <c r="MX410" s="148"/>
      <c r="MY410" s="148"/>
      <c r="MZ410" s="148"/>
      <c r="NA410" s="148"/>
      <c r="NB410" s="148"/>
      <c r="NC410" s="148"/>
      <c r="ND410" s="148"/>
      <c r="NE410" s="148"/>
      <c r="NF410" s="148"/>
      <c r="NG410" s="148"/>
      <c r="NH410" s="148"/>
      <c r="NI410" s="148"/>
      <c r="NJ410" s="148"/>
      <c r="NK410" s="148"/>
      <c r="NL410" s="148"/>
      <c r="NM410" s="148"/>
      <c r="NN410" s="148"/>
      <c r="NO410" s="148"/>
      <c r="NP410" s="148"/>
      <c r="NQ410" s="148"/>
      <c r="NR410" s="148"/>
      <c r="NS410" s="148"/>
      <c r="NT410" s="148"/>
      <c r="NU410" s="148"/>
      <c r="NV410" s="148"/>
      <c r="NW410" s="148"/>
      <c r="NX410" s="148"/>
      <c r="NY410" s="148"/>
      <c r="NZ410" s="148"/>
      <c r="OA410" s="148"/>
      <c r="OB410" s="148"/>
      <c r="OC410" s="148"/>
      <c r="OD410" s="148"/>
      <c r="OE410" s="148"/>
      <c r="OF410" s="148"/>
      <c r="OG410" s="148"/>
      <c r="OH410" s="148"/>
      <c r="OI410" s="148"/>
      <c r="OJ410" s="148"/>
      <c r="OK410" s="148"/>
      <c r="OL410" s="148"/>
      <c r="OM410" s="148"/>
      <c r="ON410" s="148"/>
      <c r="OO410" s="148"/>
      <c r="OP410" s="148"/>
      <c r="OQ410" s="148"/>
      <c r="OR410" s="148"/>
      <c r="OS410" s="148"/>
      <c r="OT410" s="148"/>
      <c r="OU410" s="148"/>
      <c r="OV410" s="148"/>
      <c r="OW410" s="148"/>
      <c r="OX410" s="148"/>
      <c r="OY410" s="148"/>
      <c r="OZ410" s="148"/>
      <c r="PA410" s="148"/>
      <c r="PB410" s="148"/>
      <c r="PC410" s="148"/>
      <c r="PD410" s="148"/>
      <c r="PE410" s="148"/>
      <c r="PF410" s="148"/>
      <c r="PG410" s="148"/>
      <c r="PH410" s="148"/>
      <c r="PI410" s="148"/>
      <c r="PJ410" s="148"/>
      <c r="PK410" s="148"/>
      <c r="PL410" s="148"/>
      <c r="PM410" s="148"/>
      <c r="PN410" s="148"/>
      <c r="PO410" s="148"/>
      <c r="PP410" s="148"/>
      <c r="PQ410" s="148"/>
      <c r="PR410" s="148"/>
      <c r="PS410" s="148"/>
      <c r="PT410" s="148"/>
      <c r="PU410" s="148"/>
      <c r="PV410" s="148"/>
      <c r="PW410" s="148"/>
      <c r="PX410" s="148"/>
      <c r="PY410" s="148"/>
      <c r="PZ410" s="148"/>
      <c r="QA410" s="148"/>
      <c r="QB410" s="148"/>
      <c r="QC410" s="148"/>
      <c r="QD410" s="148"/>
      <c r="QE410" s="148"/>
      <c r="QF410" s="148"/>
      <c r="QG410" s="148"/>
      <c r="QH410" s="148"/>
      <c r="QI410" s="148"/>
      <c r="QJ410" s="148"/>
      <c r="QK410" s="148"/>
      <c r="QL410" s="148"/>
      <c r="QM410" s="148"/>
      <c r="QN410" s="148"/>
      <c r="QO410" s="148"/>
      <c r="QP410" s="148"/>
      <c r="QQ410" s="148"/>
      <c r="QR410" s="148"/>
      <c r="QS410" s="148"/>
      <c r="QT410" s="148"/>
      <c r="QU410" s="148"/>
      <c r="QV410" s="148"/>
      <c r="QW410" s="148"/>
      <c r="QX410" s="148"/>
      <c r="QY410" s="148"/>
      <c r="QZ410" s="148"/>
      <c r="RA410" s="148"/>
      <c r="RB410" s="148"/>
      <c r="RC410" s="148"/>
      <c r="RD410" s="148"/>
      <c r="RE410" s="148"/>
      <c r="RF410" s="148"/>
      <c r="RG410" s="148"/>
      <c r="RH410" s="148"/>
      <c r="RI410" s="148"/>
      <c r="RJ410" s="148"/>
      <c r="RK410" s="148"/>
      <c r="RL410" s="148"/>
      <c r="RM410" s="148"/>
      <c r="RN410" s="148"/>
      <c r="RO410" s="148"/>
      <c r="RP410" s="148"/>
      <c r="RQ410" s="148"/>
      <c r="RR410" s="148"/>
      <c r="RS410" s="148"/>
      <c r="RT410" s="148"/>
      <c r="RU410" s="148"/>
      <c r="RV410" s="148"/>
      <c r="RW410" s="148"/>
      <c r="RX410" s="148"/>
      <c r="RY410" s="148"/>
      <c r="RZ410" s="148"/>
      <c r="SA410" s="148"/>
      <c r="SB410" s="148"/>
      <c r="SC410" s="148"/>
      <c r="SD410" s="148"/>
      <c r="SE410" s="148"/>
      <c r="SF410" s="148"/>
      <c r="SG410" s="148"/>
      <c r="SH410" s="148"/>
      <c r="SI410" s="148"/>
      <c r="SJ410" s="148"/>
      <c r="SK410" s="148"/>
      <c r="SL410" s="148"/>
      <c r="SM410" s="148"/>
      <c r="SN410" s="148"/>
      <c r="SO410" s="148"/>
      <c r="SP410" s="148"/>
      <c r="SQ410" s="148"/>
      <c r="SR410" s="148"/>
      <c r="SS410" s="148"/>
      <c r="ST410" s="148"/>
      <c r="SU410" s="148"/>
      <c r="SV410" s="148"/>
      <c r="SW410" s="148"/>
      <c r="SX410" s="148"/>
      <c r="SY410" s="148"/>
      <c r="SZ410" s="148"/>
      <c r="TA410" s="148"/>
      <c r="TB410" s="148"/>
      <c r="TC410" s="148"/>
      <c r="TD410" s="148"/>
      <c r="TE410" s="148"/>
      <c r="TF410" s="148"/>
      <c r="TG410" s="148"/>
      <c r="TH410" s="148"/>
      <c r="TI410" s="148"/>
      <c r="TJ410" s="148"/>
      <c r="TK410" s="148"/>
      <c r="TL410" s="148"/>
      <c r="TM410" s="148"/>
      <c r="TN410" s="148"/>
      <c r="TO410" s="148"/>
      <c r="TP410" s="148"/>
      <c r="TQ410" s="148"/>
      <c r="TR410" s="148"/>
      <c r="TS410" s="148"/>
      <c r="TT410" s="148"/>
      <c r="TU410" s="148"/>
      <c r="TV410" s="148"/>
      <c r="TW410" s="148"/>
      <c r="TX410" s="148"/>
      <c r="TY410" s="148"/>
      <c r="TZ410" s="148"/>
      <c r="UA410" s="148"/>
      <c r="UB410" s="148"/>
      <c r="UC410" s="148"/>
      <c r="UD410" s="148"/>
      <c r="UE410" s="148"/>
      <c r="UF410" s="148"/>
      <c r="UG410" s="148"/>
      <c r="UH410" s="148"/>
      <c r="UI410" s="148"/>
      <c r="UJ410" s="148"/>
      <c r="UK410" s="148"/>
      <c r="UL410" s="148"/>
      <c r="UM410" s="148"/>
      <c r="UN410" s="148"/>
      <c r="UO410" s="148"/>
      <c r="UP410" s="148"/>
      <c r="UQ410" s="148"/>
      <c r="UR410" s="148"/>
      <c r="US410" s="148"/>
      <c r="UT410" s="148"/>
      <c r="UU410" s="148"/>
      <c r="UV410" s="148"/>
      <c r="UW410" s="148"/>
      <c r="UX410" s="148"/>
      <c r="UY410" s="148"/>
      <c r="UZ410" s="148"/>
      <c r="VA410" s="148"/>
      <c r="VB410" s="148"/>
      <c r="VC410" s="148"/>
      <c r="VD410" s="148"/>
      <c r="VE410" s="148"/>
      <c r="VF410" s="148"/>
      <c r="VG410" s="148"/>
      <c r="VH410" s="148"/>
      <c r="VI410" s="148"/>
      <c r="VJ410" s="148"/>
      <c r="VK410" s="148"/>
      <c r="VL410" s="148"/>
      <c r="VM410" s="148"/>
      <c r="VN410" s="148"/>
      <c r="VO410" s="148"/>
      <c r="VP410" s="148"/>
      <c r="VQ410" s="148"/>
      <c r="VR410" s="148"/>
      <c r="VS410" s="148"/>
      <c r="VT410" s="148"/>
      <c r="VU410" s="148"/>
      <c r="VV410" s="148"/>
      <c r="VW410" s="148"/>
      <c r="VX410" s="148"/>
      <c r="VY410" s="148"/>
      <c r="VZ410" s="148"/>
      <c r="WA410" s="148"/>
      <c r="WB410" s="148"/>
      <c r="WC410" s="148"/>
      <c r="WD410" s="148"/>
      <c r="WE410" s="148"/>
      <c r="WF410" s="148"/>
      <c r="WG410" s="148"/>
      <c r="WH410" s="148"/>
      <c r="WI410" s="148"/>
      <c r="WJ410" s="148"/>
      <c r="WK410" s="148"/>
      <c r="WL410" s="148"/>
      <c r="WM410" s="148"/>
      <c r="WN410" s="148"/>
      <c r="WO410" s="148"/>
      <c r="WP410" s="148"/>
      <c r="WQ410" s="148"/>
      <c r="WR410" s="148"/>
      <c r="WS410" s="148"/>
      <c r="WT410" s="148"/>
      <c r="WU410" s="148"/>
      <c r="WV410" s="148"/>
      <c r="WW410" s="148"/>
      <c r="WX410" s="148"/>
      <c r="WY410" s="148"/>
      <c r="WZ410" s="148"/>
      <c r="XA410" s="148"/>
      <c r="XB410" s="148"/>
      <c r="XC410" s="148"/>
      <c r="XD410" s="148"/>
      <c r="XE410" s="148"/>
      <c r="XF410" s="148"/>
      <c r="XG410" s="148"/>
      <c r="XH410" s="148"/>
      <c r="XI410" s="148"/>
      <c r="XJ410" s="148"/>
      <c r="XK410" s="148"/>
      <c r="XL410" s="148"/>
      <c r="XM410" s="148"/>
      <c r="XN410" s="148"/>
      <c r="XO410" s="148"/>
      <c r="XP410" s="148"/>
      <c r="XQ410" s="148"/>
      <c r="XR410" s="148"/>
      <c r="XS410" s="148"/>
      <c r="XT410" s="148"/>
      <c r="XU410" s="148"/>
      <c r="XV410" s="148"/>
      <c r="XW410" s="148"/>
      <c r="XX410" s="148"/>
      <c r="XY410" s="148"/>
      <c r="XZ410" s="148"/>
      <c r="YA410" s="148"/>
      <c r="YB410" s="148"/>
      <c r="YC410" s="148"/>
      <c r="YD410" s="148"/>
      <c r="YE410" s="148"/>
      <c r="YF410" s="148"/>
      <c r="YG410" s="148"/>
      <c r="YH410" s="148"/>
      <c r="YI410" s="148"/>
      <c r="YJ410" s="148"/>
      <c r="YK410" s="148"/>
      <c r="YL410" s="148"/>
      <c r="YM410" s="148"/>
      <c r="YN410" s="148"/>
      <c r="YO410" s="148"/>
      <c r="YP410" s="148"/>
      <c r="YQ410" s="148"/>
      <c r="YR410" s="148"/>
      <c r="YS410" s="148"/>
      <c r="YT410" s="148"/>
      <c r="YU410" s="148"/>
      <c r="YV410" s="148"/>
      <c r="YW410" s="148"/>
      <c r="YX410" s="148"/>
      <c r="YY410" s="148"/>
      <c r="YZ410" s="148"/>
      <c r="ZA410" s="148"/>
      <c r="ZB410" s="148"/>
      <c r="ZC410" s="148"/>
      <c r="ZD410" s="148"/>
      <c r="ZE410" s="148"/>
      <c r="ZF410" s="148"/>
      <c r="ZG410" s="148"/>
      <c r="ZH410" s="148"/>
      <c r="ZI410" s="148"/>
      <c r="ZJ410" s="148"/>
      <c r="ZK410" s="148"/>
      <c r="ZL410" s="148"/>
      <c r="ZM410" s="148"/>
      <c r="ZN410" s="148"/>
      <c r="ZO410" s="148"/>
      <c r="ZP410" s="148"/>
      <c r="ZQ410" s="148"/>
      <c r="ZR410" s="148"/>
      <c r="ZS410" s="148"/>
      <c r="ZT410" s="148"/>
      <c r="ZU410" s="148"/>
      <c r="ZV410" s="148"/>
      <c r="ZW410" s="148"/>
      <c r="ZX410" s="148"/>
      <c r="ZY410" s="148"/>
      <c r="ZZ410" s="148"/>
      <c r="AAA410" s="148"/>
      <c r="AAB410" s="148"/>
      <c r="AAC410" s="148"/>
      <c r="AAD410" s="148"/>
      <c r="AAE410" s="148"/>
      <c r="AAF410" s="148"/>
      <c r="AAG410" s="148"/>
      <c r="AAH410" s="148"/>
      <c r="AAI410" s="148"/>
      <c r="AAJ410" s="148"/>
      <c r="AAK410" s="148"/>
      <c r="AAL410" s="148"/>
      <c r="AAM410" s="148"/>
      <c r="AAN410" s="148"/>
      <c r="AAO410" s="148"/>
      <c r="AAP410" s="148"/>
      <c r="AAQ410" s="148"/>
      <c r="AAR410" s="148"/>
      <c r="AAS410" s="148"/>
      <c r="AAT410" s="148"/>
      <c r="AAU410" s="148"/>
      <c r="AAV410" s="148"/>
      <c r="AAW410" s="148"/>
      <c r="AAX410" s="148"/>
      <c r="AAY410" s="148"/>
      <c r="AAZ410" s="148"/>
      <c r="ABA410" s="148"/>
      <c r="ABB410" s="148"/>
      <c r="ABC410" s="148"/>
      <c r="ABD410" s="148"/>
      <c r="ABE410" s="148"/>
      <c r="ABF410" s="148"/>
      <c r="ABG410" s="148"/>
      <c r="ABH410" s="148"/>
      <c r="ABI410" s="148"/>
      <c r="ABJ410" s="148"/>
      <c r="ABK410" s="148"/>
      <c r="ABL410" s="148"/>
      <c r="ABM410" s="148"/>
      <c r="ABN410" s="148"/>
      <c r="ABO410" s="148"/>
      <c r="ABP410" s="148"/>
      <c r="ABQ410" s="148"/>
      <c r="ABR410" s="148"/>
      <c r="ABS410" s="148"/>
      <c r="ABT410" s="148"/>
      <c r="ABU410" s="148"/>
      <c r="ABV410" s="148"/>
      <c r="ABW410" s="148"/>
      <c r="ABX410" s="148"/>
      <c r="ABY410" s="148"/>
      <c r="ABZ410" s="148"/>
      <c r="ACA410" s="148"/>
      <c r="ACB410" s="148"/>
      <c r="ACC410" s="148"/>
      <c r="ACD410" s="148"/>
      <c r="ACE410" s="148"/>
      <c r="ACF410" s="148"/>
      <c r="ACG410" s="148"/>
      <c r="ACH410" s="148"/>
      <c r="ACI410" s="148"/>
      <c r="ACJ410" s="148"/>
      <c r="ACK410" s="148"/>
      <c r="ACL410" s="148"/>
      <c r="ACM410" s="148"/>
      <c r="ACN410" s="148"/>
      <c r="ACO410" s="148"/>
      <c r="ACP410" s="148"/>
      <c r="ACQ410" s="148"/>
      <c r="ACR410" s="148"/>
      <c r="ACS410" s="148"/>
      <c r="ACT410" s="148"/>
      <c r="ACU410" s="148"/>
      <c r="ACV410" s="148"/>
      <c r="ACW410" s="148"/>
      <c r="ACX410" s="148"/>
      <c r="ACY410" s="148"/>
      <c r="ACZ410" s="148"/>
    </row>
    <row r="411" spans="1:781" s="12" customFormat="1" ht="60.6" customHeight="1" x14ac:dyDescent="0.3">
      <c r="A411" s="59">
        <v>1</v>
      </c>
      <c r="B411" s="44" t="s">
        <v>1116</v>
      </c>
      <c r="C411" s="46" t="s">
        <v>55</v>
      </c>
      <c r="D411" s="46" t="s">
        <v>212</v>
      </c>
      <c r="E411" s="46" t="s">
        <v>411</v>
      </c>
      <c r="F411" s="46">
        <v>61</v>
      </c>
      <c r="G411" s="97">
        <v>20000000</v>
      </c>
      <c r="H411" s="46">
        <v>1</v>
      </c>
      <c r="I411" s="46" t="s">
        <v>41</v>
      </c>
      <c r="J411" s="46" t="s">
        <v>394</v>
      </c>
      <c r="K411" s="48">
        <v>1928</v>
      </c>
      <c r="L411" s="49">
        <v>46762</v>
      </c>
      <c r="M411" s="50">
        <v>2800000</v>
      </c>
      <c r="N411" s="51"/>
      <c r="O411" s="51">
        <v>54</v>
      </c>
      <c r="P411" s="52" t="s">
        <v>601</v>
      </c>
      <c r="Q411" s="53" t="s">
        <v>1117</v>
      </c>
      <c r="R411" s="54" t="s">
        <v>327</v>
      </c>
      <c r="S411" s="55" t="str">
        <f t="shared" si="89"/>
        <v>Cu</v>
      </c>
      <c r="T411" s="56">
        <v>12000</v>
      </c>
      <c r="U411" s="56">
        <v>1</v>
      </c>
      <c r="V411" s="56"/>
      <c r="W411" s="56">
        <v>1</v>
      </c>
      <c r="X411" s="56"/>
      <c r="Y411" s="56">
        <v>35</v>
      </c>
      <c r="Z411" s="56" t="s">
        <v>328</v>
      </c>
      <c r="AB411" s="57">
        <f t="shared" si="90"/>
        <v>1.4762848027551692</v>
      </c>
      <c r="AC411" s="57">
        <f t="shared" si="91"/>
        <v>0</v>
      </c>
      <c r="AD411" s="57">
        <f t="shared" si="92"/>
        <v>3.8571428571428572</v>
      </c>
      <c r="AE411" s="57">
        <f t="shared" si="93"/>
        <v>5.3334276598980264</v>
      </c>
      <c r="AF411" s="58"/>
      <c r="AG411" s="58">
        <f>IF(A411=1,AE411,0)</f>
        <v>5.3334276598980264</v>
      </c>
      <c r="AH411" s="58">
        <f>IF(A411=2,AE411,0)</f>
        <v>0</v>
      </c>
      <c r="AI411" s="58">
        <f>IF(A411=3,AE411,0)</f>
        <v>0</v>
      </c>
      <c r="AK411" s="146"/>
      <c r="AL411" s="146"/>
      <c r="AM411" s="146"/>
      <c r="AN411" s="146"/>
      <c r="AO411" s="146"/>
      <c r="AP411" s="146"/>
      <c r="AQ411" s="146"/>
      <c r="AR411" s="146"/>
      <c r="AS411" s="146"/>
      <c r="AT411" s="146"/>
      <c r="AU411" s="146"/>
      <c r="AV411" s="146"/>
      <c r="AW411" s="146"/>
      <c r="AX411" s="146"/>
      <c r="AY411" s="146"/>
      <c r="AZ411" s="146"/>
      <c r="BA411" s="146"/>
      <c r="BB411" s="146"/>
      <c r="BC411" s="146"/>
      <c r="BD411" s="146"/>
      <c r="BE411" s="146"/>
      <c r="BF411" s="146"/>
      <c r="BG411" s="146"/>
      <c r="BH411" s="146"/>
      <c r="BI411" s="146"/>
      <c r="BJ411" s="146"/>
      <c r="BK411" s="146"/>
      <c r="BL411" s="146"/>
      <c r="BM411" s="146"/>
      <c r="BN411" s="146"/>
      <c r="BO411" s="146"/>
      <c r="BP411" s="146"/>
      <c r="BQ411" s="146"/>
      <c r="BR411" s="146"/>
      <c r="BS411" s="146"/>
      <c r="BT411" s="146"/>
      <c r="BU411" s="146"/>
      <c r="BV411" s="146"/>
      <c r="BW411" s="146"/>
      <c r="BX411" s="146"/>
      <c r="BY411" s="146"/>
      <c r="BZ411" s="146"/>
      <c r="CA411" s="146"/>
      <c r="CB411" s="146"/>
      <c r="CC411" s="146"/>
      <c r="CD411" s="146"/>
      <c r="CE411" s="146"/>
      <c r="CF411" s="146"/>
      <c r="CG411" s="146"/>
      <c r="CH411" s="146"/>
      <c r="CI411" s="146"/>
      <c r="CJ411" s="146"/>
      <c r="CK411" s="146"/>
      <c r="CL411" s="146"/>
      <c r="CM411" s="146"/>
      <c r="CN411" s="146"/>
      <c r="CO411" s="146"/>
      <c r="CP411" s="146"/>
      <c r="CQ411" s="146"/>
      <c r="CR411" s="146"/>
      <c r="CS411" s="146"/>
      <c r="CT411" s="146"/>
      <c r="CU411" s="146"/>
      <c r="CV411" s="146"/>
      <c r="CW411" s="146"/>
      <c r="CX411" s="146"/>
      <c r="CY411" s="146"/>
      <c r="CZ411" s="146"/>
      <c r="DA411" s="146"/>
      <c r="DB411" s="146"/>
      <c r="DC411" s="146"/>
      <c r="DD411" s="146"/>
      <c r="DE411" s="146"/>
      <c r="DF411" s="146"/>
      <c r="DG411" s="146"/>
      <c r="DH411" s="146"/>
      <c r="DI411" s="146"/>
      <c r="DJ411" s="146"/>
      <c r="DK411" s="146"/>
      <c r="DL411" s="146"/>
      <c r="DM411" s="146"/>
      <c r="DN411" s="146"/>
      <c r="DO411" s="146"/>
      <c r="DP411" s="146"/>
      <c r="DQ411" s="146"/>
      <c r="DR411" s="146"/>
      <c r="DS411" s="146"/>
      <c r="DT411" s="146"/>
      <c r="DU411" s="146"/>
      <c r="DV411" s="146"/>
      <c r="DW411" s="146"/>
      <c r="DX411" s="146"/>
      <c r="DY411" s="146"/>
      <c r="DZ411" s="146"/>
      <c r="EA411" s="146"/>
      <c r="EB411" s="146"/>
      <c r="EC411" s="148"/>
      <c r="ED411" s="148"/>
      <c r="EE411" s="148"/>
      <c r="EF411" s="148"/>
      <c r="EG411" s="148"/>
      <c r="EH411" s="148"/>
      <c r="EI411" s="148"/>
      <c r="EJ411" s="148"/>
      <c r="EK411" s="148"/>
      <c r="EL411" s="148"/>
      <c r="EM411" s="148"/>
      <c r="EN411" s="148"/>
      <c r="EO411" s="148"/>
      <c r="EP411" s="148"/>
      <c r="EQ411" s="148"/>
      <c r="ER411" s="148"/>
      <c r="ES411" s="148"/>
      <c r="ET411" s="148"/>
      <c r="EU411" s="148"/>
      <c r="EV411" s="148"/>
      <c r="EW411" s="148"/>
      <c r="EX411" s="148"/>
      <c r="EY411" s="148"/>
      <c r="EZ411" s="148"/>
      <c r="FA411" s="148"/>
      <c r="FB411" s="148"/>
      <c r="FC411" s="148"/>
      <c r="FD411" s="148"/>
      <c r="FE411" s="148"/>
      <c r="FF411" s="148"/>
      <c r="FG411" s="148"/>
      <c r="FH411" s="148"/>
      <c r="FI411" s="148"/>
      <c r="FJ411" s="148"/>
      <c r="FK411" s="148"/>
      <c r="FL411" s="148"/>
      <c r="FM411" s="148"/>
      <c r="FN411" s="148"/>
      <c r="FO411" s="148"/>
      <c r="FP411" s="148"/>
      <c r="FQ411" s="148"/>
      <c r="FR411" s="148"/>
      <c r="FS411" s="148"/>
      <c r="FT411" s="148"/>
      <c r="FU411" s="148"/>
      <c r="FV411" s="148"/>
      <c r="FW411" s="148"/>
      <c r="FX411" s="148"/>
      <c r="FY411" s="148"/>
      <c r="FZ411" s="148"/>
      <c r="GA411" s="148"/>
      <c r="GB411" s="148"/>
      <c r="GC411" s="148"/>
      <c r="GD411" s="148"/>
      <c r="GE411" s="148"/>
      <c r="GF411" s="148"/>
      <c r="GG411" s="148"/>
      <c r="GH411" s="148"/>
      <c r="GI411" s="148"/>
      <c r="GJ411" s="148"/>
      <c r="GK411" s="148"/>
      <c r="GL411" s="148"/>
      <c r="GM411" s="148"/>
      <c r="GN411" s="148"/>
      <c r="GO411" s="148"/>
      <c r="GP411" s="148"/>
      <c r="GQ411" s="148"/>
      <c r="GR411" s="148"/>
      <c r="GS411" s="148"/>
      <c r="GT411" s="148"/>
      <c r="GU411" s="148"/>
      <c r="GV411" s="148"/>
      <c r="GW411" s="148"/>
      <c r="GX411" s="148"/>
      <c r="GY411" s="148"/>
      <c r="GZ411" s="148"/>
      <c r="HA411" s="148"/>
      <c r="HB411" s="148"/>
      <c r="HC411" s="148"/>
      <c r="HD411" s="148"/>
      <c r="HE411" s="148"/>
      <c r="HF411" s="148"/>
      <c r="HG411" s="148"/>
      <c r="HH411" s="148"/>
      <c r="HI411" s="148"/>
      <c r="HJ411" s="148"/>
      <c r="HK411" s="148"/>
      <c r="HL411" s="148"/>
      <c r="HM411" s="148"/>
      <c r="HN411" s="148"/>
      <c r="HO411" s="148"/>
      <c r="HP411" s="148"/>
      <c r="HQ411" s="148"/>
      <c r="HR411" s="148"/>
      <c r="HS411" s="148"/>
      <c r="HT411" s="148"/>
      <c r="HU411" s="148"/>
      <c r="HV411" s="148"/>
      <c r="HW411" s="148"/>
      <c r="HX411" s="148"/>
      <c r="HY411" s="148"/>
      <c r="HZ411" s="148"/>
      <c r="IA411" s="148"/>
      <c r="IB411" s="148"/>
      <c r="IC411" s="148"/>
      <c r="ID411" s="148"/>
      <c r="IE411" s="148"/>
      <c r="IF411" s="148"/>
      <c r="IG411" s="148"/>
      <c r="IH411" s="148"/>
      <c r="II411" s="148"/>
      <c r="IJ411" s="148"/>
      <c r="IK411" s="148"/>
      <c r="IL411" s="148"/>
      <c r="IM411" s="148"/>
      <c r="IN411" s="148"/>
      <c r="IO411" s="148"/>
      <c r="IP411" s="148"/>
      <c r="IQ411" s="148"/>
      <c r="IR411" s="148"/>
      <c r="IS411" s="148"/>
      <c r="IT411" s="148"/>
      <c r="IU411" s="148"/>
      <c r="IV411" s="148"/>
      <c r="IW411" s="148"/>
      <c r="IX411" s="148"/>
      <c r="IY411" s="148"/>
      <c r="IZ411" s="148"/>
      <c r="JA411" s="148"/>
      <c r="JB411" s="148"/>
      <c r="JC411" s="148"/>
      <c r="JD411" s="148"/>
      <c r="JE411" s="148"/>
      <c r="JF411" s="148"/>
      <c r="JG411" s="148"/>
      <c r="JH411" s="148"/>
      <c r="JI411" s="148"/>
      <c r="JJ411" s="148"/>
      <c r="JK411" s="148"/>
      <c r="JL411" s="148"/>
      <c r="JM411" s="148"/>
      <c r="JN411" s="148"/>
      <c r="JO411" s="148"/>
      <c r="JP411" s="148"/>
      <c r="JQ411" s="148"/>
      <c r="JR411" s="148"/>
      <c r="JS411" s="148"/>
      <c r="JT411" s="148"/>
      <c r="JU411" s="148"/>
      <c r="JV411" s="148"/>
      <c r="JW411" s="148"/>
      <c r="JX411" s="148"/>
      <c r="JY411" s="148"/>
      <c r="JZ411" s="148"/>
      <c r="KA411" s="148"/>
      <c r="KB411" s="148"/>
      <c r="KC411" s="148"/>
      <c r="KD411" s="148"/>
      <c r="KE411" s="148"/>
      <c r="KF411" s="148"/>
      <c r="KG411" s="148"/>
      <c r="KH411" s="148"/>
      <c r="KI411" s="148"/>
      <c r="KJ411" s="148"/>
      <c r="KK411" s="148"/>
      <c r="KL411" s="148"/>
      <c r="KM411" s="148"/>
      <c r="KN411" s="148"/>
      <c r="KO411" s="148"/>
      <c r="KP411" s="148"/>
      <c r="KQ411" s="148"/>
      <c r="KR411" s="148"/>
      <c r="KS411" s="148"/>
      <c r="KT411" s="148"/>
      <c r="KU411" s="148"/>
      <c r="KV411" s="148"/>
      <c r="KW411" s="148"/>
      <c r="KX411" s="148"/>
      <c r="KY411" s="148"/>
      <c r="KZ411" s="148"/>
      <c r="LA411" s="148"/>
      <c r="LB411" s="148"/>
      <c r="LC411" s="148"/>
      <c r="LD411" s="148"/>
      <c r="LE411" s="148"/>
      <c r="LF411" s="148"/>
      <c r="LG411" s="148"/>
      <c r="LH411" s="148"/>
      <c r="LI411" s="148"/>
      <c r="LJ411" s="148"/>
      <c r="LK411" s="148"/>
      <c r="LL411" s="148"/>
      <c r="LM411" s="148"/>
      <c r="LN411" s="148"/>
      <c r="LO411" s="148"/>
      <c r="LP411" s="148"/>
      <c r="LQ411" s="148"/>
      <c r="LR411" s="148"/>
      <c r="LS411" s="148"/>
      <c r="LT411" s="148"/>
      <c r="LU411" s="148"/>
      <c r="LV411" s="148"/>
      <c r="LW411" s="148"/>
      <c r="LX411" s="148"/>
      <c r="LY411" s="148"/>
      <c r="LZ411" s="148"/>
      <c r="MA411" s="148"/>
      <c r="MB411" s="148"/>
      <c r="MC411" s="148"/>
      <c r="MD411" s="148"/>
      <c r="ME411" s="148"/>
      <c r="MF411" s="148"/>
      <c r="MG411" s="148"/>
      <c r="MH411" s="148"/>
      <c r="MI411" s="148"/>
      <c r="MJ411" s="148"/>
      <c r="MK411" s="148"/>
      <c r="ML411" s="148"/>
      <c r="MM411" s="148"/>
      <c r="MN411" s="148"/>
      <c r="MO411" s="148"/>
      <c r="MP411" s="148"/>
      <c r="MQ411" s="148"/>
      <c r="MR411" s="148"/>
      <c r="MS411" s="148"/>
      <c r="MT411" s="148"/>
      <c r="MU411" s="148"/>
      <c r="MV411" s="148"/>
      <c r="MW411" s="148"/>
      <c r="MX411" s="148"/>
      <c r="MY411" s="148"/>
      <c r="MZ411" s="148"/>
      <c r="NA411" s="148"/>
      <c r="NB411" s="148"/>
      <c r="NC411" s="148"/>
      <c r="ND411" s="148"/>
      <c r="NE411" s="148"/>
      <c r="NF411" s="148"/>
      <c r="NG411" s="148"/>
      <c r="NH411" s="148"/>
      <c r="NI411" s="148"/>
      <c r="NJ411" s="148"/>
      <c r="NK411" s="148"/>
      <c r="NL411" s="148"/>
      <c r="NM411" s="148"/>
      <c r="NN411" s="148"/>
      <c r="NO411" s="148"/>
      <c r="NP411" s="148"/>
      <c r="NQ411" s="148"/>
      <c r="NR411" s="148"/>
      <c r="NS411" s="148"/>
      <c r="NT411" s="148"/>
      <c r="NU411" s="148"/>
      <c r="NV411" s="148"/>
      <c r="NW411" s="148"/>
      <c r="NX411" s="148"/>
      <c r="NY411" s="148"/>
      <c r="NZ411" s="148"/>
      <c r="OA411" s="148"/>
      <c r="OB411" s="148"/>
      <c r="OC411" s="148"/>
      <c r="OD411" s="148"/>
      <c r="OE411" s="148"/>
      <c r="OF411" s="148"/>
      <c r="OG411" s="148"/>
      <c r="OH411" s="148"/>
      <c r="OI411" s="148"/>
      <c r="OJ411" s="148"/>
      <c r="OK411" s="148"/>
      <c r="OL411" s="148"/>
      <c r="OM411" s="148"/>
      <c r="ON411" s="148"/>
      <c r="OO411" s="148"/>
      <c r="OP411" s="148"/>
      <c r="OQ411" s="148"/>
      <c r="OR411" s="148"/>
      <c r="OS411" s="148"/>
      <c r="OT411" s="148"/>
      <c r="OU411" s="148"/>
      <c r="OV411" s="148"/>
      <c r="OW411" s="148"/>
      <c r="OX411" s="148"/>
      <c r="OY411" s="148"/>
      <c r="OZ411" s="148"/>
      <c r="PA411" s="148"/>
      <c r="PB411" s="148"/>
      <c r="PC411" s="148"/>
      <c r="PD411" s="148"/>
      <c r="PE411" s="148"/>
      <c r="PF411" s="148"/>
      <c r="PG411" s="148"/>
      <c r="PH411" s="148"/>
      <c r="PI411" s="148"/>
      <c r="PJ411" s="148"/>
      <c r="PK411" s="148"/>
      <c r="PL411" s="148"/>
      <c r="PM411" s="148"/>
      <c r="PN411" s="148"/>
      <c r="PO411" s="148"/>
      <c r="PP411" s="148"/>
      <c r="PQ411" s="148"/>
      <c r="PR411" s="148"/>
      <c r="PS411" s="148"/>
      <c r="PT411" s="148"/>
      <c r="PU411" s="148"/>
      <c r="PV411" s="148"/>
      <c r="PW411" s="148"/>
      <c r="PX411" s="148"/>
      <c r="PY411" s="148"/>
      <c r="PZ411" s="148"/>
      <c r="QA411" s="148"/>
      <c r="QB411" s="148"/>
      <c r="QC411" s="148"/>
      <c r="QD411" s="148"/>
      <c r="QE411" s="148"/>
      <c r="QF411" s="148"/>
      <c r="QG411" s="148"/>
      <c r="QH411" s="148"/>
      <c r="QI411" s="148"/>
      <c r="QJ411" s="148"/>
      <c r="QK411" s="148"/>
      <c r="QL411" s="148"/>
      <c r="QM411" s="148"/>
      <c r="QN411" s="148"/>
      <c r="QO411" s="148"/>
      <c r="QP411" s="148"/>
      <c r="QQ411" s="148"/>
      <c r="QR411" s="148"/>
      <c r="QS411" s="148"/>
      <c r="QT411" s="148"/>
      <c r="QU411" s="148"/>
      <c r="QV411" s="148"/>
      <c r="QW411" s="148"/>
      <c r="QX411" s="148"/>
      <c r="QY411" s="148"/>
      <c r="QZ411" s="148"/>
      <c r="RA411" s="148"/>
      <c r="RB411" s="148"/>
      <c r="RC411" s="148"/>
      <c r="RD411" s="148"/>
      <c r="RE411" s="148"/>
      <c r="RF411" s="148"/>
      <c r="RG411" s="148"/>
      <c r="RH411" s="148"/>
      <c r="RI411" s="148"/>
      <c r="RJ411" s="148"/>
      <c r="RK411" s="148"/>
      <c r="RL411" s="148"/>
      <c r="RM411" s="148"/>
      <c r="RN411" s="148"/>
      <c r="RO411" s="148"/>
      <c r="RP411" s="148"/>
      <c r="RQ411" s="148"/>
      <c r="RR411" s="148"/>
      <c r="RS411" s="148"/>
      <c r="RT411" s="148"/>
      <c r="RU411" s="148"/>
      <c r="RV411" s="148"/>
      <c r="RW411" s="148"/>
      <c r="RX411" s="148"/>
      <c r="RY411" s="148"/>
      <c r="RZ411" s="148"/>
      <c r="SA411" s="148"/>
      <c r="SB411" s="148"/>
      <c r="SC411" s="148"/>
      <c r="SD411" s="148"/>
      <c r="SE411" s="148"/>
      <c r="SF411" s="148"/>
      <c r="SG411" s="148"/>
      <c r="SH411" s="148"/>
      <c r="SI411" s="148"/>
      <c r="SJ411" s="148"/>
      <c r="SK411" s="148"/>
      <c r="SL411" s="148"/>
      <c r="SM411" s="148"/>
      <c r="SN411" s="148"/>
      <c r="SO411" s="148"/>
      <c r="SP411" s="148"/>
      <c r="SQ411" s="148"/>
      <c r="SR411" s="148"/>
      <c r="SS411" s="148"/>
      <c r="ST411" s="148"/>
      <c r="SU411" s="148"/>
      <c r="SV411" s="148"/>
      <c r="SW411" s="148"/>
      <c r="SX411" s="148"/>
      <c r="SY411" s="148"/>
      <c r="SZ411" s="148"/>
      <c r="TA411" s="148"/>
      <c r="TB411" s="148"/>
      <c r="TC411" s="148"/>
      <c r="TD411" s="148"/>
      <c r="TE411" s="148"/>
      <c r="TF411" s="148"/>
      <c r="TG411" s="148"/>
      <c r="TH411" s="148"/>
      <c r="TI411" s="148"/>
      <c r="TJ411" s="148"/>
      <c r="TK411" s="148"/>
      <c r="TL411" s="148"/>
      <c r="TM411" s="148"/>
      <c r="TN411" s="148"/>
      <c r="TO411" s="148"/>
      <c r="TP411" s="148"/>
      <c r="TQ411" s="148"/>
      <c r="TR411" s="148"/>
      <c r="TS411" s="148"/>
      <c r="TT411" s="148"/>
      <c r="TU411" s="148"/>
      <c r="TV411" s="148"/>
      <c r="TW411" s="148"/>
      <c r="TX411" s="148"/>
      <c r="TY411" s="148"/>
      <c r="TZ411" s="148"/>
      <c r="UA411" s="148"/>
      <c r="UB411" s="148"/>
      <c r="UC411" s="148"/>
      <c r="UD411" s="148"/>
      <c r="UE411" s="148"/>
      <c r="UF411" s="148"/>
      <c r="UG411" s="148"/>
      <c r="UH411" s="148"/>
      <c r="UI411" s="148"/>
      <c r="UJ411" s="148"/>
      <c r="UK411" s="148"/>
      <c r="UL411" s="148"/>
      <c r="UM411" s="148"/>
      <c r="UN411" s="148"/>
      <c r="UO411" s="148"/>
      <c r="UP411" s="148"/>
      <c r="UQ411" s="148"/>
      <c r="UR411" s="148"/>
      <c r="US411" s="148"/>
      <c r="UT411" s="148"/>
      <c r="UU411" s="148"/>
      <c r="UV411" s="148"/>
      <c r="UW411" s="148"/>
      <c r="UX411" s="148"/>
      <c r="UY411" s="148"/>
      <c r="UZ411" s="148"/>
      <c r="VA411" s="148"/>
      <c r="VB411" s="148"/>
      <c r="VC411" s="148"/>
      <c r="VD411" s="148"/>
      <c r="VE411" s="148"/>
      <c r="VF411" s="148"/>
      <c r="VG411" s="148"/>
      <c r="VH411" s="148"/>
      <c r="VI411" s="148"/>
      <c r="VJ411" s="148"/>
      <c r="VK411" s="148"/>
      <c r="VL411" s="148"/>
      <c r="VM411" s="148"/>
      <c r="VN411" s="148"/>
      <c r="VO411" s="148"/>
      <c r="VP411" s="148"/>
      <c r="VQ411" s="148"/>
      <c r="VR411" s="148"/>
      <c r="VS411" s="148"/>
      <c r="VT411" s="148"/>
      <c r="VU411" s="148"/>
      <c r="VV411" s="148"/>
      <c r="VW411" s="148"/>
      <c r="VX411" s="148"/>
      <c r="VY411" s="148"/>
      <c r="VZ411" s="148"/>
      <c r="WA411" s="148"/>
      <c r="WB411" s="148"/>
      <c r="WC411" s="148"/>
      <c r="WD411" s="148"/>
      <c r="WE411" s="148"/>
      <c r="WF411" s="148"/>
      <c r="WG411" s="148"/>
      <c r="WH411" s="148"/>
      <c r="WI411" s="148"/>
      <c r="WJ411" s="148"/>
      <c r="WK411" s="148"/>
      <c r="WL411" s="148"/>
      <c r="WM411" s="148"/>
      <c r="WN411" s="148"/>
      <c r="WO411" s="148"/>
      <c r="WP411" s="148"/>
      <c r="WQ411" s="148"/>
      <c r="WR411" s="148"/>
      <c r="WS411" s="148"/>
      <c r="WT411" s="148"/>
      <c r="WU411" s="148"/>
      <c r="WV411" s="148"/>
      <c r="WW411" s="148"/>
      <c r="WX411" s="148"/>
      <c r="WY411" s="148"/>
      <c r="WZ411" s="148"/>
      <c r="XA411" s="148"/>
      <c r="XB411" s="148"/>
      <c r="XC411" s="148"/>
      <c r="XD411" s="148"/>
      <c r="XE411" s="148"/>
      <c r="XF411" s="148"/>
      <c r="XG411" s="148"/>
      <c r="XH411" s="148"/>
      <c r="XI411" s="148"/>
      <c r="XJ411" s="148"/>
      <c r="XK411" s="148"/>
      <c r="XL411" s="148"/>
      <c r="XM411" s="148"/>
      <c r="XN411" s="148"/>
      <c r="XO411" s="148"/>
      <c r="XP411" s="148"/>
      <c r="XQ411" s="148"/>
      <c r="XR411" s="148"/>
      <c r="XS411" s="148"/>
      <c r="XT411" s="148"/>
      <c r="XU411" s="148"/>
      <c r="XV411" s="148"/>
      <c r="XW411" s="148"/>
      <c r="XX411" s="148"/>
      <c r="XY411" s="148"/>
      <c r="XZ411" s="148"/>
      <c r="YA411" s="148"/>
      <c r="YB411" s="148"/>
      <c r="YC411" s="148"/>
      <c r="YD411" s="148"/>
      <c r="YE411" s="148"/>
      <c r="YF411" s="148"/>
      <c r="YG411" s="148"/>
      <c r="YH411" s="148"/>
      <c r="YI411" s="148"/>
      <c r="YJ411" s="148"/>
      <c r="YK411" s="148"/>
      <c r="YL411" s="148"/>
      <c r="YM411" s="148"/>
      <c r="YN411" s="148"/>
      <c r="YO411" s="148"/>
      <c r="YP411" s="148"/>
      <c r="YQ411" s="148"/>
      <c r="YR411" s="148"/>
      <c r="YS411" s="148"/>
      <c r="YT411" s="148"/>
      <c r="YU411" s="148"/>
      <c r="YV411" s="148"/>
      <c r="YW411" s="148"/>
      <c r="YX411" s="148"/>
      <c r="YY411" s="148"/>
      <c r="YZ411" s="148"/>
      <c r="ZA411" s="148"/>
      <c r="ZB411" s="148"/>
      <c r="ZC411" s="148"/>
      <c r="ZD411" s="148"/>
      <c r="ZE411" s="148"/>
      <c r="ZF411" s="148"/>
      <c r="ZG411" s="148"/>
      <c r="ZH411" s="148"/>
      <c r="ZI411" s="148"/>
      <c r="ZJ411" s="148"/>
      <c r="ZK411" s="148"/>
      <c r="ZL411" s="148"/>
      <c r="ZM411" s="148"/>
      <c r="ZN411" s="148"/>
      <c r="ZO411" s="148"/>
      <c r="ZP411" s="148"/>
      <c r="ZQ411" s="148"/>
      <c r="ZR411" s="148"/>
      <c r="ZS411" s="148"/>
      <c r="ZT411" s="148"/>
      <c r="ZU411" s="148"/>
      <c r="ZV411" s="148"/>
      <c r="ZW411" s="148"/>
      <c r="ZX411" s="148"/>
      <c r="ZY411" s="148"/>
      <c r="ZZ411" s="148"/>
      <c r="AAA411" s="148"/>
      <c r="AAB411" s="148"/>
      <c r="AAC411" s="148"/>
      <c r="AAD411" s="148"/>
      <c r="AAE411" s="148"/>
      <c r="AAF411" s="148"/>
      <c r="AAG411" s="148"/>
      <c r="AAH411" s="148"/>
      <c r="AAI411" s="148"/>
      <c r="AAJ411" s="148"/>
      <c r="AAK411" s="148"/>
      <c r="AAL411" s="148"/>
      <c r="AAM411" s="148"/>
      <c r="AAN411" s="148"/>
      <c r="AAO411" s="148"/>
      <c r="AAP411" s="148"/>
      <c r="AAQ411" s="148"/>
      <c r="AAR411" s="148"/>
      <c r="AAS411" s="148"/>
      <c r="AAT411" s="148"/>
      <c r="AAU411" s="148"/>
      <c r="AAV411" s="148"/>
      <c r="AAW411" s="148"/>
      <c r="AAX411" s="148"/>
      <c r="AAY411" s="148"/>
      <c r="AAZ411" s="148"/>
      <c r="ABA411" s="148"/>
      <c r="ABB411" s="148"/>
      <c r="ABC411" s="148"/>
      <c r="ABD411" s="148"/>
      <c r="ABE411" s="148"/>
      <c r="ABF411" s="148"/>
      <c r="ABG411" s="148"/>
      <c r="ABH411" s="148"/>
      <c r="ABI411" s="148"/>
      <c r="ABJ411" s="148"/>
      <c r="ABK411" s="148"/>
      <c r="ABL411" s="148"/>
      <c r="ABM411" s="148"/>
      <c r="ABN411" s="148"/>
      <c r="ABO411" s="148"/>
      <c r="ABP411" s="148"/>
      <c r="ABQ411" s="148"/>
      <c r="ABR411" s="148"/>
      <c r="ABS411" s="148"/>
      <c r="ABT411" s="148"/>
      <c r="ABU411" s="148"/>
      <c r="ABV411" s="148"/>
      <c r="ABW411" s="148"/>
      <c r="ABX411" s="148"/>
      <c r="ABY411" s="148"/>
      <c r="ABZ411" s="148"/>
      <c r="ACA411" s="148"/>
      <c r="ACB411" s="148"/>
      <c r="ACC411" s="148"/>
      <c r="ACD411" s="148"/>
      <c r="ACE411" s="148"/>
      <c r="ACF411" s="148"/>
      <c r="ACG411" s="148"/>
      <c r="ACH411" s="148"/>
      <c r="ACI411" s="148"/>
      <c r="ACJ411" s="148"/>
      <c r="ACK411" s="148"/>
      <c r="ACL411" s="148"/>
      <c r="ACM411" s="148"/>
      <c r="ACN411" s="148"/>
      <c r="ACO411" s="148"/>
      <c r="ACP411" s="148"/>
      <c r="ACQ411" s="148"/>
      <c r="ACR411" s="148"/>
      <c r="ACS411" s="148"/>
      <c r="ACT411" s="148"/>
      <c r="ACU411" s="148"/>
      <c r="ACV411" s="148"/>
      <c r="ACW411" s="148"/>
      <c r="ACX411" s="148"/>
      <c r="ACY411" s="148"/>
      <c r="ACZ411" s="148"/>
    </row>
    <row r="412" spans="1:781" s="12" customFormat="1" ht="15.6" x14ac:dyDescent="0.3">
      <c r="A412" s="64">
        <v>3</v>
      </c>
      <c r="B412" s="114" t="s">
        <v>1118</v>
      </c>
      <c r="C412" s="115" t="s">
        <v>77</v>
      </c>
      <c r="D412" s="116"/>
      <c r="E412" s="116"/>
      <c r="F412" s="116"/>
      <c r="G412" s="71"/>
      <c r="H412" s="116">
        <v>1</v>
      </c>
      <c r="I412" s="116" t="s">
        <v>41</v>
      </c>
      <c r="J412" s="116" t="s">
        <v>243</v>
      </c>
      <c r="K412" s="117">
        <v>1917</v>
      </c>
      <c r="L412" s="134">
        <v>1917</v>
      </c>
      <c r="M412" s="119"/>
      <c r="N412" s="119"/>
      <c r="O412" s="75"/>
      <c r="P412" s="75" t="s">
        <v>601</v>
      </c>
      <c r="Q412" s="96" t="s">
        <v>1119</v>
      </c>
      <c r="R412" s="54"/>
      <c r="S412" s="55" t="str">
        <f t="shared" si="89"/>
        <v>Au</v>
      </c>
      <c r="T412" s="56"/>
      <c r="U412" s="56"/>
      <c r="V412" s="56"/>
      <c r="W412" s="56"/>
      <c r="X412" s="56"/>
      <c r="Y412" s="56"/>
      <c r="Z412" s="56"/>
      <c r="AB412" s="57">
        <f t="shared" si="90"/>
        <v>0</v>
      </c>
      <c r="AC412" s="57">
        <f t="shared" si="91"/>
        <v>0</v>
      </c>
      <c r="AD412" s="57">
        <f t="shared" si="92"/>
        <v>0</v>
      </c>
      <c r="AE412" s="57">
        <f t="shared" si="93"/>
        <v>0</v>
      </c>
      <c r="AF412" s="58"/>
      <c r="AG412" s="58">
        <f>IF(A412=1,AE412,0)</f>
        <v>0</v>
      </c>
      <c r="AH412" s="58">
        <f>IF(A412=2,AE412,0)</f>
        <v>0</v>
      </c>
      <c r="AI412" s="58">
        <f>IF(A412=3,AE412,0)</f>
        <v>0</v>
      </c>
      <c r="AK412" s="146"/>
      <c r="AL412" s="146"/>
      <c r="AM412" s="146"/>
      <c r="AN412" s="146"/>
      <c r="AO412" s="146"/>
      <c r="AP412" s="146"/>
      <c r="AQ412" s="146"/>
      <c r="AR412" s="146"/>
      <c r="AS412" s="146"/>
      <c r="AT412" s="146"/>
      <c r="AU412" s="146"/>
      <c r="AV412" s="146"/>
      <c r="AW412" s="146"/>
      <c r="AX412" s="146"/>
      <c r="AY412" s="146"/>
      <c r="AZ412" s="146"/>
      <c r="BA412" s="146"/>
      <c r="BB412" s="146"/>
      <c r="BC412" s="146"/>
      <c r="BD412" s="146"/>
      <c r="BE412" s="146"/>
      <c r="BF412" s="146"/>
      <c r="BG412" s="146"/>
      <c r="BH412" s="146"/>
      <c r="BI412" s="146"/>
      <c r="BJ412" s="146"/>
      <c r="BK412" s="146"/>
      <c r="BL412" s="146"/>
      <c r="BM412" s="146"/>
      <c r="BN412" s="146"/>
      <c r="BO412" s="146"/>
      <c r="BP412" s="146"/>
      <c r="BQ412" s="146"/>
      <c r="BR412" s="146"/>
      <c r="BS412" s="146"/>
      <c r="BT412" s="146"/>
      <c r="BU412" s="146"/>
      <c r="BV412" s="146"/>
      <c r="BW412" s="146"/>
      <c r="BX412" s="146"/>
      <c r="BY412" s="146"/>
      <c r="BZ412" s="146"/>
      <c r="CA412" s="146"/>
      <c r="CB412" s="146"/>
      <c r="CC412" s="146"/>
      <c r="CD412" s="146"/>
      <c r="CE412" s="146"/>
      <c r="CF412" s="146"/>
      <c r="CG412" s="146"/>
      <c r="CH412" s="146"/>
      <c r="CI412" s="146"/>
      <c r="CJ412" s="146"/>
      <c r="CK412" s="146"/>
      <c r="CL412" s="146"/>
      <c r="CM412" s="146"/>
      <c r="CN412" s="146"/>
      <c r="CO412" s="146"/>
      <c r="CP412" s="146"/>
      <c r="CQ412" s="146"/>
      <c r="CR412" s="146"/>
      <c r="CS412" s="146"/>
      <c r="CT412" s="146"/>
      <c r="CU412" s="146"/>
      <c r="CV412" s="146"/>
      <c r="CW412" s="146"/>
      <c r="CX412" s="146"/>
      <c r="CY412" s="146"/>
      <c r="CZ412" s="146"/>
      <c r="DA412" s="146"/>
      <c r="DB412" s="146"/>
      <c r="DC412" s="146"/>
      <c r="DD412" s="146"/>
      <c r="DE412" s="146"/>
      <c r="DF412" s="146"/>
      <c r="DG412" s="146"/>
      <c r="DH412" s="146"/>
      <c r="DI412" s="146"/>
      <c r="DJ412" s="146"/>
      <c r="DK412" s="146"/>
      <c r="DL412" s="146"/>
      <c r="DM412" s="146"/>
      <c r="DN412" s="146"/>
      <c r="DO412" s="146"/>
      <c r="DP412" s="146"/>
      <c r="DQ412" s="146"/>
      <c r="DR412" s="146"/>
      <c r="DS412" s="146"/>
      <c r="DT412" s="146"/>
      <c r="DU412" s="146"/>
      <c r="DV412" s="146"/>
      <c r="DW412" s="146"/>
      <c r="DX412" s="146"/>
      <c r="DY412" s="146"/>
      <c r="DZ412" s="146"/>
      <c r="EA412" s="146"/>
      <c r="EB412" s="146"/>
      <c r="EC412" s="148"/>
      <c r="ED412" s="148"/>
      <c r="EE412" s="148"/>
      <c r="EF412" s="148"/>
      <c r="EG412" s="148"/>
      <c r="EH412" s="148"/>
      <c r="EI412" s="148"/>
      <c r="EJ412" s="148"/>
      <c r="EK412" s="148"/>
      <c r="EL412" s="148"/>
      <c r="EM412" s="148"/>
      <c r="EN412" s="148"/>
      <c r="EO412" s="148"/>
      <c r="EP412" s="148"/>
      <c r="EQ412" s="148"/>
      <c r="ER412" s="148"/>
      <c r="ES412" s="148"/>
      <c r="ET412" s="148"/>
      <c r="EU412" s="148"/>
      <c r="EV412" s="148"/>
      <c r="EW412" s="148"/>
      <c r="EX412" s="148"/>
      <c r="EY412" s="148"/>
      <c r="EZ412" s="148"/>
      <c r="FA412" s="148"/>
      <c r="FB412" s="148"/>
      <c r="FC412" s="148"/>
      <c r="FD412" s="148"/>
      <c r="FE412" s="148"/>
      <c r="FF412" s="148"/>
      <c r="FG412" s="148"/>
      <c r="FH412" s="148"/>
      <c r="FI412" s="148"/>
      <c r="FJ412" s="148"/>
      <c r="FK412" s="148"/>
      <c r="FL412" s="148"/>
      <c r="FM412" s="148"/>
      <c r="FN412" s="148"/>
      <c r="FO412" s="148"/>
      <c r="FP412" s="148"/>
      <c r="FQ412" s="148"/>
      <c r="FR412" s="148"/>
      <c r="FS412" s="148"/>
      <c r="FT412" s="148"/>
      <c r="FU412" s="148"/>
      <c r="FV412" s="148"/>
      <c r="FW412" s="148"/>
      <c r="FX412" s="148"/>
      <c r="FY412" s="148"/>
      <c r="FZ412" s="148"/>
      <c r="GA412" s="148"/>
      <c r="GB412" s="148"/>
      <c r="GC412" s="148"/>
      <c r="GD412" s="148"/>
      <c r="GE412" s="148"/>
      <c r="GF412" s="148"/>
      <c r="GG412" s="148"/>
      <c r="GH412" s="148"/>
      <c r="GI412" s="148"/>
      <c r="GJ412" s="148"/>
      <c r="GK412" s="148"/>
      <c r="GL412" s="148"/>
      <c r="GM412" s="148"/>
      <c r="GN412" s="148"/>
      <c r="GO412" s="148"/>
      <c r="GP412" s="148"/>
      <c r="GQ412" s="148"/>
      <c r="GR412" s="148"/>
      <c r="GS412" s="148"/>
      <c r="GT412" s="148"/>
      <c r="GU412" s="148"/>
      <c r="GV412" s="148"/>
      <c r="GW412" s="148"/>
      <c r="GX412" s="148"/>
      <c r="GY412" s="148"/>
      <c r="GZ412" s="148"/>
      <c r="HA412" s="148"/>
      <c r="HB412" s="148"/>
      <c r="HC412" s="148"/>
      <c r="HD412" s="148"/>
      <c r="HE412" s="148"/>
      <c r="HF412" s="148"/>
      <c r="HG412" s="148"/>
      <c r="HH412" s="148"/>
      <c r="HI412" s="148"/>
      <c r="HJ412" s="148"/>
      <c r="HK412" s="148"/>
      <c r="HL412" s="148"/>
      <c r="HM412" s="148"/>
      <c r="HN412" s="148"/>
      <c r="HO412" s="148"/>
      <c r="HP412" s="148"/>
      <c r="HQ412" s="148"/>
      <c r="HR412" s="148"/>
      <c r="HS412" s="148"/>
      <c r="HT412" s="148"/>
      <c r="HU412" s="148"/>
      <c r="HV412" s="148"/>
      <c r="HW412" s="148"/>
      <c r="HX412" s="148"/>
      <c r="HY412" s="148"/>
      <c r="HZ412" s="148"/>
      <c r="IA412" s="148"/>
      <c r="IB412" s="148"/>
      <c r="IC412" s="148"/>
      <c r="ID412" s="148"/>
      <c r="IE412" s="148"/>
      <c r="IF412" s="148"/>
      <c r="IG412" s="148"/>
      <c r="IH412" s="148"/>
      <c r="II412" s="148"/>
      <c r="IJ412" s="148"/>
      <c r="IK412" s="148"/>
      <c r="IL412" s="148"/>
      <c r="IM412" s="148"/>
      <c r="IN412" s="148"/>
      <c r="IO412" s="148"/>
      <c r="IP412" s="148"/>
      <c r="IQ412" s="148"/>
      <c r="IR412" s="148"/>
      <c r="IS412" s="148"/>
      <c r="IT412" s="148"/>
      <c r="IU412" s="148"/>
      <c r="IV412" s="148"/>
      <c r="IW412" s="148"/>
      <c r="IX412" s="148"/>
      <c r="IY412" s="148"/>
      <c r="IZ412" s="148"/>
      <c r="JA412" s="148"/>
      <c r="JB412" s="148"/>
      <c r="JC412" s="148"/>
      <c r="JD412" s="148"/>
      <c r="JE412" s="148"/>
      <c r="JF412" s="148"/>
      <c r="JG412" s="148"/>
      <c r="JH412" s="148"/>
      <c r="JI412" s="148"/>
      <c r="JJ412" s="148"/>
      <c r="JK412" s="148"/>
      <c r="JL412" s="148"/>
      <c r="JM412" s="148"/>
      <c r="JN412" s="148"/>
      <c r="JO412" s="148"/>
      <c r="JP412" s="148"/>
      <c r="JQ412" s="148"/>
      <c r="JR412" s="148"/>
      <c r="JS412" s="148"/>
      <c r="JT412" s="148"/>
      <c r="JU412" s="148"/>
      <c r="JV412" s="148"/>
      <c r="JW412" s="148"/>
      <c r="JX412" s="148"/>
      <c r="JY412" s="148"/>
      <c r="JZ412" s="148"/>
      <c r="KA412" s="148"/>
      <c r="KB412" s="148"/>
      <c r="KC412" s="148"/>
      <c r="KD412" s="148"/>
      <c r="KE412" s="148"/>
      <c r="KF412" s="148"/>
      <c r="KG412" s="148"/>
      <c r="KH412" s="148"/>
      <c r="KI412" s="148"/>
      <c r="KJ412" s="148"/>
      <c r="KK412" s="148"/>
      <c r="KL412" s="148"/>
      <c r="KM412" s="148"/>
      <c r="KN412" s="148"/>
      <c r="KO412" s="148"/>
      <c r="KP412" s="148"/>
      <c r="KQ412" s="148"/>
      <c r="KR412" s="148"/>
      <c r="KS412" s="148"/>
      <c r="KT412" s="148"/>
      <c r="KU412" s="148"/>
      <c r="KV412" s="148"/>
      <c r="KW412" s="148"/>
      <c r="KX412" s="148"/>
      <c r="KY412" s="148"/>
      <c r="KZ412" s="148"/>
      <c r="LA412" s="148"/>
      <c r="LB412" s="148"/>
      <c r="LC412" s="148"/>
      <c r="LD412" s="148"/>
      <c r="LE412" s="148"/>
      <c r="LF412" s="148"/>
      <c r="LG412" s="148"/>
      <c r="LH412" s="148"/>
      <c r="LI412" s="148"/>
      <c r="LJ412" s="148"/>
      <c r="LK412" s="148"/>
      <c r="LL412" s="148"/>
      <c r="LM412" s="148"/>
      <c r="LN412" s="148"/>
      <c r="LO412" s="148"/>
      <c r="LP412" s="148"/>
      <c r="LQ412" s="148"/>
      <c r="LR412" s="148"/>
      <c r="LS412" s="148"/>
      <c r="LT412" s="148"/>
      <c r="LU412" s="148"/>
      <c r="LV412" s="148"/>
      <c r="LW412" s="148"/>
      <c r="LX412" s="148"/>
      <c r="LY412" s="148"/>
      <c r="LZ412" s="148"/>
      <c r="MA412" s="148"/>
      <c r="MB412" s="148"/>
      <c r="MC412" s="148"/>
      <c r="MD412" s="148"/>
      <c r="ME412" s="148"/>
      <c r="MF412" s="148"/>
      <c r="MG412" s="148"/>
      <c r="MH412" s="148"/>
      <c r="MI412" s="148"/>
      <c r="MJ412" s="148"/>
      <c r="MK412" s="148"/>
      <c r="ML412" s="148"/>
      <c r="MM412" s="148"/>
      <c r="MN412" s="148"/>
      <c r="MO412" s="148"/>
      <c r="MP412" s="148"/>
      <c r="MQ412" s="148"/>
      <c r="MR412" s="148"/>
      <c r="MS412" s="148"/>
      <c r="MT412" s="148"/>
      <c r="MU412" s="148"/>
      <c r="MV412" s="148"/>
      <c r="MW412" s="148"/>
      <c r="MX412" s="148"/>
      <c r="MY412" s="148"/>
      <c r="MZ412" s="148"/>
      <c r="NA412" s="148"/>
      <c r="NB412" s="148"/>
      <c r="NC412" s="148"/>
      <c r="ND412" s="148"/>
      <c r="NE412" s="148"/>
      <c r="NF412" s="148"/>
      <c r="NG412" s="148"/>
      <c r="NH412" s="148"/>
      <c r="NI412" s="148"/>
      <c r="NJ412" s="148"/>
      <c r="NK412" s="148"/>
      <c r="NL412" s="148"/>
      <c r="NM412" s="148"/>
      <c r="NN412" s="148"/>
      <c r="NO412" s="148"/>
      <c r="NP412" s="148"/>
      <c r="NQ412" s="148"/>
      <c r="NR412" s="148"/>
      <c r="NS412" s="148"/>
      <c r="NT412" s="148"/>
      <c r="NU412" s="148"/>
      <c r="NV412" s="148"/>
      <c r="NW412" s="148"/>
      <c r="NX412" s="148"/>
      <c r="NY412" s="148"/>
      <c r="NZ412" s="148"/>
      <c r="OA412" s="148"/>
      <c r="OB412" s="148"/>
      <c r="OC412" s="148"/>
      <c r="OD412" s="148"/>
      <c r="OE412" s="148"/>
      <c r="OF412" s="148"/>
      <c r="OG412" s="148"/>
      <c r="OH412" s="148"/>
      <c r="OI412" s="148"/>
      <c r="OJ412" s="148"/>
      <c r="OK412" s="148"/>
      <c r="OL412" s="148"/>
      <c r="OM412" s="148"/>
      <c r="ON412" s="148"/>
      <c r="OO412" s="148"/>
      <c r="OP412" s="148"/>
      <c r="OQ412" s="148"/>
      <c r="OR412" s="148"/>
      <c r="OS412" s="148"/>
      <c r="OT412" s="148"/>
      <c r="OU412" s="148"/>
      <c r="OV412" s="148"/>
      <c r="OW412" s="148"/>
      <c r="OX412" s="148"/>
      <c r="OY412" s="148"/>
      <c r="OZ412" s="148"/>
      <c r="PA412" s="148"/>
      <c r="PB412" s="148"/>
      <c r="PC412" s="148"/>
      <c r="PD412" s="148"/>
      <c r="PE412" s="148"/>
      <c r="PF412" s="148"/>
      <c r="PG412" s="148"/>
      <c r="PH412" s="148"/>
      <c r="PI412" s="148"/>
      <c r="PJ412" s="148"/>
      <c r="PK412" s="148"/>
      <c r="PL412" s="148"/>
      <c r="PM412" s="148"/>
      <c r="PN412" s="148"/>
      <c r="PO412" s="148"/>
      <c r="PP412" s="148"/>
      <c r="PQ412" s="148"/>
      <c r="PR412" s="148"/>
      <c r="PS412" s="148"/>
      <c r="PT412" s="148"/>
      <c r="PU412" s="148"/>
      <c r="PV412" s="148"/>
      <c r="PW412" s="148"/>
      <c r="PX412" s="148"/>
      <c r="PY412" s="148"/>
      <c r="PZ412" s="148"/>
      <c r="QA412" s="148"/>
      <c r="QB412" s="148"/>
      <c r="QC412" s="148"/>
      <c r="QD412" s="148"/>
      <c r="QE412" s="148"/>
      <c r="QF412" s="148"/>
      <c r="QG412" s="148"/>
      <c r="QH412" s="148"/>
      <c r="QI412" s="148"/>
      <c r="QJ412" s="148"/>
      <c r="QK412" s="148"/>
      <c r="QL412" s="148"/>
      <c r="QM412" s="148"/>
      <c r="QN412" s="148"/>
      <c r="QO412" s="148"/>
      <c r="QP412" s="148"/>
      <c r="QQ412" s="148"/>
      <c r="QR412" s="148"/>
      <c r="QS412" s="148"/>
      <c r="QT412" s="148"/>
      <c r="QU412" s="148"/>
      <c r="QV412" s="148"/>
      <c r="QW412" s="148"/>
      <c r="QX412" s="148"/>
      <c r="QY412" s="148"/>
      <c r="QZ412" s="148"/>
      <c r="RA412" s="148"/>
      <c r="RB412" s="148"/>
      <c r="RC412" s="148"/>
      <c r="RD412" s="148"/>
      <c r="RE412" s="148"/>
      <c r="RF412" s="148"/>
      <c r="RG412" s="148"/>
      <c r="RH412" s="148"/>
      <c r="RI412" s="148"/>
      <c r="RJ412" s="148"/>
      <c r="RK412" s="148"/>
      <c r="RL412" s="148"/>
      <c r="RM412" s="148"/>
      <c r="RN412" s="148"/>
      <c r="RO412" s="148"/>
      <c r="RP412" s="148"/>
      <c r="RQ412" s="148"/>
      <c r="RR412" s="148"/>
      <c r="RS412" s="148"/>
      <c r="RT412" s="148"/>
      <c r="RU412" s="148"/>
      <c r="RV412" s="148"/>
      <c r="RW412" s="148"/>
      <c r="RX412" s="148"/>
      <c r="RY412" s="148"/>
      <c r="RZ412" s="148"/>
      <c r="SA412" s="148"/>
      <c r="SB412" s="148"/>
      <c r="SC412" s="148"/>
      <c r="SD412" s="148"/>
      <c r="SE412" s="148"/>
      <c r="SF412" s="148"/>
      <c r="SG412" s="148"/>
      <c r="SH412" s="148"/>
      <c r="SI412" s="148"/>
      <c r="SJ412" s="148"/>
      <c r="SK412" s="148"/>
      <c r="SL412" s="148"/>
      <c r="SM412" s="148"/>
      <c r="SN412" s="148"/>
      <c r="SO412" s="148"/>
      <c r="SP412" s="148"/>
      <c r="SQ412" s="148"/>
      <c r="SR412" s="148"/>
      <c r="SS412" s="148"/>
      <c r="ST412" s="148"/>
      <c r="SU412" s="148"/>
      <c r="SV412" s="148"/>
      <c r="SW412" s="148"/>
      <c r="SX412" s="148"/>
      <c r="SY412" s="148"/>
      <c r="SZ412" s="148"/>
      <c r="TA412" s="148"/>
      <c r="TB412" s="148"/>
      <c r="TC412" s="148"/>
      <c r="TD412" s="148"/>
      <c r="TE412" s="148"/>
      <c r="TF412" s="148"/>
      <c r="TG412" s="148"/>
      <c r="TH412" s="148"/>
      <c r="TI412" s="148"/>
      <c r="TJ412" s="148"/>
      <c r="TK412" s="148"/>
      <c r="TL412" s="148"/>
      <c r="TM412" s="148"/>
      <c r="TN412" s="148"/>
      <c r="TO412" s="148"/>
      <c r="TP412" s="148"/>
      <c r="TQ412" s="148"/>
      <c r="TR412" s="148"/>
      <c r="TS412" s="148"/>
      <c r="TT412" s="148"/>
      <c r="TU412" s="148"/>
      <c r="TV412" s="148"/>
      <c r="TW412" s="148"/>
      <c r="TX412" s="148"/>
      <c r="TY412" s="148"/>
      <c r="TZ412" s="148"/>
      <c r="UA412" s="148"/>
      <c r="UB412" s="148"/>
      <c r="UC412" s="148"/>
      <c r="UD412" s="148"/>
      <c r="UE412" s="148"/>
      <c r="UF412" s="148"/>
      <c r="UG412" s="148"/>
      <c r="UH412" s="148"/>
      <c r="UI412" s="148"/>
      <c r="UJ412" s="148"/>
      <c r="UK412" s="148"/>
      <c r="UL412" s="148"/>
      <c r="UM412" s="148"/>
      <c r="UN412" s="148"/>
      <c r="UO412" s="148"/>
      <c r="UP412" s="148"/>
      <c r="UQ412" s="148"/>
      <c r="UR412" s="148"/>
      <c r="US412" s="148"/>
      <c r="UT412" s="148"/>
      <c r="UU412" s="148"/>
      <c r="UV412" s="148"/>
      <c r="UW412" s="148"/>
      <c r="UX412" s="148"/>
      <c r="UY412" s="148"/>
      <c r="UZ412" s="148"/>
      <c r="VA412" s="148"/>
      <c r="VB412" s="148"/>
      <c r="VC412" s="148"/>
      <c r="VD412" s="148"/>
      <c r="VE412" s="148"/>
      <c r="VF412" s="148"/>
      <c r="VG412" s="148"/>
      <c r="VH412" s="148"/>
      <c r="VI412" s="148"/>
      <c r="VJ412" s="148"/>
      <c r="VK412" s="148"/>
      <c r="VL412" s="148"/>
      <c r="VM412" s="148"/>
      <c r="VN412" s="148"/>
      <c r="VO412" s="148"/>
      <c r="VP412" s="148"/>
      <c r="VQ412" s="148"/>
      <c r="VR412" s="148"/>
      <c r="VS412" s="148"/>
      <c r="VT412" s="148"/>
      <c r="VU412" s="148"/>
      <c r="VV412" s="148"/>
      <c r="VW412" s="148"/>
      <c r="VX412" s="148"/>
      <c r="VY412" s="148"/>
      <c r="VZ412" s="148"/>
      <c r="WA412" s="148"/>
      <c r="WB412" s="148"/>
      <c r="WC412" s="148"/>
      <c r="WD412" s="148"/>
      <c r="WE412" s="148"/>
      <c r="WF412" s="148"/>
      <c r="WG412" s="148"/>
      <c r="WH412" s="148"/>
      <c r="WI412" s="148"/>
      <c r="WJ412" s="148"/>
      <c r="WK412" s="148"/>
      <c r="WL412" s="148"/>
      <c r="WM412" s="148"/>
      <c r="WN412" s="148"/>
      <c r="WO412" s="148"/>
      <c r="WP412" s="148"/>
      <c r="WQ412" s="148"/>
      <c r="WR412" s="148"/>
      <c r="WS412" s="148"/>
      <c r="WT412" s="148"/>
      <c r="WU412" s="148"/>
      <c r="WV412" s="148"/>
      <c r="WW412" s="148"/>
      <c r="WX412" s="148"/>
      <c r="WY412" s="148"/>
      <c r="WZ412" s="148"/>
      <c r="XA412" s="148"/>
      <c r="XB412" s="148"/>
      <c r="XC412" s="148"/>
      <c r="XD412" s="148"/>
      <c r="XE412" s="148"/>
      <c r="XF412" s="148"/>
      <c r="XG412" s="148"/>
      <c r="XH412" s="148"/>
      <c r="XI412" s="148"/>
      <c r="XJ412" s="148"/>
      <c r="XK412" s="148"/>
      <c r="XL412" s="148"/>
      <c r="XM412" s="148"/>
      <c r="XN412" s="148"/>
      <c r="XO412" s="148"/>
      <c r="XP412" s="148"/>
      <c r="XQ412" s="148"/>
      <c r="XR412" s="148"/>
      <c r="XS412" s="148"/>
      <c r="XT412" s="148"/>
      <c r="XU412" s="148"/>
      <c r="XV412" s="148"/>
      <c r="XW412" s="148"/>
      <c r="XX412" s="148"/>
      <c r="XY412" s="148"/>
      <c r="XZ412" s="148"/>
      <c r="YA412" s="148"/>
      <c r="YB412" s="148"/>
      <c r="YC412" s="148"/>
      <c r="YD412" s="148"/>
      <c r="YE412" s="148"/>
      <c r="YF412" s="148"/>
      <c r="YG412" s="148"/>
      <c r="YH412" s="148"/>
      <c r="YI412" s="148"/>
      <c r="YJ412" s="148"/>
      <c r="YK412" s="148"/>
      <c r="YL412" s="148"/>
      <c r="YM412" s="148"/>
      <c r="YN412" s="148"/>
      <c r="YO412" s="148"/>
      <c r="YP412" s="148"/>
      <c r="YQ412" s="148"/>
      <c r="YR412" s="148"/>
      <c r="YS412" s="148"/>
      <c r="YT412" s="148"/>
      <c r="YU412" s="148"/>
      <c r="YV412" s="148"/>
      <c r="YW412" s="148"/>
      <c r="YX412" s="148"/>
      <c r="YY412" s="148"/>
      <c r="YZ412" s="148"/>
      <c r="ZA412" s="148"/>
      <c r="ZB412" s="148"/>
      <c r="ZC412" s="148"/>
      <c r="ZD412" s="148"/>
      <c r="ZE412" s="148"/>
      <c r="ZF412" s="148"/>
      <c r="ZG412" s="148"/>
      <c r="ZH412" s="148"/>
      <c r="ZI412" s="148"/>
      <c r="ZJ412" s="148"/>
      <c r="ZK412" s="148"/>
      <c r="ZL412" s="148"/>
      <c r="ZM412" s="148"/>
      <c r="ZN412" s="148"/>
      <c r="ZO412" s="148"/>
      <c r="ZP412" s="148"/>
      <c r="ZQ412" s="148"/>
      <c r="ZR412" s="148"/>
      <c r="ZS412" s="148"/>
      <c r="ZT412" s="148"/>
      <c r="ZU412" s="148"/>
      <c r="ZV412" s="148"/>
      <c r="ZW412" s="148"/>
      <c r="ZX412" s="148"/>
      <c r="ZY412" s="148"/>
      <c r="ZZ412" s="148"/>
      <c r="AAA412" s="148"/>
      <c r="AAB412" s="148"/>
      <c r="AAC412" s="148"/>
      <c r="AAD412" s="148"/>
      <c r="AAE412" s="148"/>
      <c r="AAF412" s="148"/>
      <c r="AAG412" s="148"/>
      <c r="AAH412" s="148"/>
      <c r="AAI412" s="148"/>
      <c r="AAJ412" s="148"/>
      <c r="AAK412" s="148"/>
      <c r="AAL412" s="148"/>
      <c r="AAM412" s="148"/>
      <c r="AAN412" s="148"/>
      <c r="AAO412" s="148"/>
      <c r="AAP412" s="148"/>
      <c r="AAQ412" s="148"/>
      <c r="AAR412" s="148"/>
      <c r="AAS412" s="148"/>
      <c r="AAT412" s="148"/>
      <c r="AAU412" s="148"/>
      <c r="AAV412" s="148"/>
      <c r="AAW412" s="148"/>
      <c r="AAX412" s="148"/>
      <c r="AAY412" s="148"/>
      <c r="AAZ412" s="148"/>
      <c r="ABA412" s="148"/>
      <c r="ABB412" s="148"/>
      <c r="ABC412" s="148"/>
      <c r="ABD412" s="148"/>
      <c r="ABE412" s="148"/>
      <c r="ABF412" s="148"/>
      <c r="ABG412" s="148"/>
      <c r="ABH412" s="148"/>
      <c r="ABI412" s="148"/>
      <c r="ABJ412" s="148"/>
      <c r="ABK412" s="148"/>
      <c r="ABL412" s="148"/>
      <c r="ABM412" s="148"/>
      <c r="ABN412" s="148"/>
      <c r="ABO412" s="148"/>
      <c r="ABP412" s="148"/>
      <c r="ABQ412" s="148"/>
      <c r="ABR412" s="148"/>
      <c r="ABS412" s="148"/>
      <c r="ABT412" s="148"/>
      <c r="ABU412" s="148"/>
      <c r="ABV412" s="148"/>
      <c r="ABW412" s="148"/>
      <c r="ABX412" s="148"/>
      <c r="ABY412" s="148"/>
      <c r="ABZ412" s="148"/>
      <c r="ACA412" s="148"/>
      <c r="ACB412" s="148"/>
      <c r="ACC412" s="148"/>
      <c r="ACD412" s="148"/>
      <c r="ACE412" s="148"/>
      <c r="ACF412" s="148"/>
      <c r="ACG412" s="148"/>
      <c r="ACH412" s="148"/>
      <c r="ACI412" s="148"/>
      <c r="ACJ412" s="148"/>
      <c r="ACK412" s="148"/>
      <c r="ACL412" s="148"/>
      <c r="ACM412" s="148"/>
      <c r="ACN412" s="148"/>
      <c r="ACO412" s="148"/>
      <c r="ACP412" s="148"/>
      <c r="ACQ412" s="148"/>
      <c r="ACR412" s="148"/>
      <c r="ACS412" s="148"/>
      <c r="ACT412" s="148"/>
      <c r="ACU412" s="148"/>
      <c r="ACV412" s="148"/>
      <c r="ACW412" s="148"/>
      <c r="ACX412" s="148"/>
      <c r="ACY412" s="148"/>
      <c r="ACZ412" s="148"/>
    </row>
    <row r="413" spans="1:781" s="12" customFormat="1" ht="15.6" x14ac:dyDescent="0.3">
      <c r="A413" s="61">
        <v>2</v>
      </c>
      <c r="B413" s="69" t="s">
        <v>1120</v>
      </c>
      <c r="C413" s="131" t="s">
        <v>55</v>
      </c>
      <c r="D413" s="130"/>
      <c r="E413" s="131"/>
      <c r="F413" s="116">
        <v>61</v>
      </c>
      <c r="G413" s="71"/>
      <c r="H413" s="116">
        <v>1</v>
      </c>
      <c r="I413" s="116" t="s">
        <v>41</v>
      </c>
      <c r="J413" s="116" t="s">
        <v>56</v>
      </c>
      <c r="K413" s="117">
        <v>1915</v>
      </c>
      <c r="L413" s="136">
        <v>5645</v>
      </c>
      <c r="M413" s="74">
        <v>180000</v>
      </c>
      <c r="N413" s="130"/>
      <c r="O413" s="131"/>
      <c r="P413" s="132" t="s">
        <v>417</v>
      </c>
      <c r="Q413" s="76" t="s">
        <v>494</v>
      </c>
      <c r="R413" s="54" t="s">
        <v>327</v>
      </c>
      <c r="S413" s="55" t="str">
        <f t="shared" si="89"/>
        <v>Cu</v>
      </c>
      <c r="T413" s="56">
        <v>12000</v>
      </c>
      <c r="U413" s="56">
        <v>1</v>
      </c>
      <c r="V413" s="56"/>
      <c r="W413" s="56">
        <v>1</v>
      </c>
      <c r="X413" s="56"/>
      <c r="Y413" s="56">
        <v>2.5</v>
      </c>
      <c r="Z413" s="56" t="s">
        <v>328</v>
      </c>
      <c r="AA413" s="77"/>
      <c r="AB413" s="57">
        <f t="shared" si="90"/>
        <v>9.4904023034260876E-2</v>
      </c>
      <c r="AC413" s="57">
        <f t="shared" si="91"/>
        <v>0</v>
      </c>
      <c r="AD413" s="57">
        <f t="shared" si="92"/>
        <v>0</v>
      </c>
      <c r="AE413" s="57">
        <f t="shared" si="93"/>
        <v>9.4904023034260876E-2</v>
      </c>
      <c r="AF413" s="58"/>
      <c r="AG413" s="58">
        <f>IF(A413=1,AE413,0)</f>
        <v>0</v>
      </c>
      <c r="AH413" s="58">
        <f>IF(A413=2,AE413,0)</f>
        <v>9.4904023034260876E-2</v>
      </c>
      <c r="AI413" s="58">
        <f>IF(A413=3,AE413,0)</f>
        <v>0</v>
      </c>
      <c r="AK413" s="78"/>
      <c r="AL413" s="78"/>
      <c r="AM413" s="78"/>
      <c r="AN413" s="78"/>
      <c r="AO413" s="78"/>
      <c r="AP413" s="78"/>
      <c r="AQ413" s="78"/>
      <c r="AR413" s="78"/>
      <c r="AS413" s="78"/>
      <c r="AT413" s="78"/>
      <c r="AU413" s="78"/>
      <c r="AV413" s="78"/>
      <c r="AW413" s="78"/>
      <c r="AX413" s="78"/>
      <c r="AY413" s="78"/>
      <c r="AZ413" s="78"/>
      <c r="BA413" s="78"/>
      <c r="BB413" s="78"/>
      <c r="BC413" s="78"/>
      <c r="BD413" s="78"/>
      <c r="BE413" s="78"/>
      <c r="BF413" s="78"/>
      <c r="BG413" s="78"/>
      <c r="BH413" s="78"/>
      <c r="BI413" s="78"/>
      <c r="BJ413" s="78"/>
      <c r="BK413" s="78"/>
      <c r="BL413" s="78"/>
      <c r="BM413" s="78"/>
      <c r="BN413" s="78"/>
      <c r="BO413" s="78"/>
      <c r="BP413" s="78"/>
      <c r="BQ413" s="78"/>
      <c r="BR413" s="78"/>
      <c r="BS413" s="78"/>
      <c r="BT413" s="78"/>
      <c r="BU413" s="78"/>
      <c r="BV413" s="78"/>
      <c r="BW413" s="78"/>
      <c r="BX413" s="78"/>
      <c r="BY413" s="78"/>
      <c r="BZ413" s="78"/>
      <c r="CA413" s="78"/>
      <c r="CB413" s="78"/>
      <c r="CC413" s="78"/>
      <c r="CD413" s="78"/>
      <c r="CE413" s="78"/>
      <c r="CF413" s="78"/>
      <c r="CG413" s="78"/>
      <c r="CH413" s="78"/>
      <c r="CI413" s="78"/>
      <c r="CJ413" s="78"/>
      <c r="CK413" s="78"/>
      <c r="CL413" s="78"/>
      <c r="CM413" s="78"/>
      <c r="CN413" s="78"/>
      <c r="CO413" s="78"/>
      <c r="CP413" s="78"/>
      <c r="CQ413" s="78"/>
      <c r="CR413" s="78"/>
      <c r="CS413" s="78"/>
      <c r="CT413" s="78"/>
      <c r="CU413" s="78"/>
      <c r="CV413" s="78"/>
      <c r="CW413" s="78"/>
      <c r="CX413" s="78"/>
      <c r="CY413" s="78"/>
      <c r="CZ413" s="78"/>
      <c r="DA413" s="78"/>
      <c r="DB413" s="78"/>
      <c r="DC413" s="78"/>
      <c r="DD413" s="78"/>
      <c r="DE413" s="78"/>
      <c r="DF413" s="78"/>
      <c r="DG413" s="78"/>
      <c r="DH413" s="78"/>
      <c r="DI413" s="78"/>
      <c r="DJ413" s="78"/>
      <c r="DK413" s="78"/>
      <c r="DL413" s="78"/>
      <c r="DM413" s="78"/>
      <c r="DN413" s="78"/>
      <c r="DO413" s="78"/>
      <c r="DP413" s="78"/>
      <c r="DQ413" s="78"/>
      <c r="DR413" s="78"/>
      <c r="DS413" s="78"/>
      <c r="DT413" s="78"/>
      <c r="DU413" s="78"/>
      <c r="DV413" s="78"/>
      <c r="DW413" s="78"/>
      <c r="DX413" s="78"/>
      <c r="DY413" s="78"/>
      <c r="DZ413" s="78"/>
      <c r="EA413" s="78"/>
      <c r="EB413" s="78"/>
      <c r="EC413" s="150"/>
      <c r="ED413" s="150"/>
      <c r="EE413" s="150"/>
      <c r="EF413" s="150"/>
      <c r="EG413" s="150"/>
      <c r="EH413" s="150"/>
      <c r="EI413" s="150"/>
      <c r="EJ413" s="150"/>
      <c r="EK413" s="150"/>
      <c r="EL413" s="150"/>
      <c r="EM413" s="150"/>
      <c r="EN413" s="150"/>
      <c r="EO413" s="150"/>
      <c r="EP413" s="150"/>
      <c r="EQ413" s="150"/>
      <c r="ER413" s="150"/>
      <c r="ES413" s="150"/>
      <c r="ET413" s="150"/>
      <c r="EU413" s="150"/>
      <c r="EV413" s="150"/>
      <c r="EW413" s="150"/>
      <c r="EX413" s="150"/>
      <c r="EY413" s="150"/>
      <c r="EZ413" s="150"/>
      <c r="FA413" s="150"/>
      <c r="FB413" s="150"/>
      <c r="FC413" s="150"/>
      <c r="FD413" s="150"/>
      <c r="FE413" s="150"/>
      <c r="FF413" s="150"/>
      <c r="FG413" s="150"/>
      <c r="FH413" s="150"/>
      <c r="FI413" s="150"/>
      <c r="FJ413" s="150"/>
      <c r="FK413" s="150"/>
      <c r="FL413" s="150"/>
      <c r="FM413" s="150"/>
      <c r="FN413" s="150"/>
      <c r="FO413" s="150"/>
      <c r="FP413" s="150"/>
      <c r="FQ413" s="150"/>
      <c r="FR413" s="150"/>
      <c r="FS413" s="150"/>
      <c r="FT413" s="150"/>
      <c r="FU413" s="150"/>
      <c r="FV413" s="150"/>
      <c r="FW413" s="150"/>
      <c r="FX413" s="150"/>
      <c r="FY413" s="150"/>
      <c r="FZ413" s="150"/>
      <c r="GA413" s="150"/>
      <c r="GB413" s="150"/>
      <c r="GC413" s="150"/>
      <c r="GD413" s="150"/>
      <c r="GE413" s="150"/>
      <c r="GF413" s="150"/>
      <c r="GG413" s="150"/>
      <c r="GH413" s="150"/>
      <c r="GI413" s="150"/>
      <c r="GJ413" s="150"/>
      <c r="GK413" s="150"/>
      <c r="GL413" s="150"/>
      <c r="GM413" s="150"/>
      <c r="GN413" s="150"/>
      <c r="GO413" s="150"/>
      <c r="GP413" s="150"/>
      <c r="GQ413" s="150"/>
      <c r="GR413" s="150"/>
      <c r="GS413" s="150"/>
      <c r="GT413" s="150"/>
      <c r="GU413" s="150"/>
      <c r="GV413" s="150"/>
      <c r="GW413" s="150"/>
      <c r="GX413" s="150"/>
      <c r="GY413" s="150"/>
      <c r="GZ413" s="150"/>
      <c r="HA413" s="150"/>
      <c r="HB413" s="150"/>
      <c r="HC413" s="150"/>
      <c r="HD413" s="150"/>
      <c r="HE413" s="150"/>
      <c r="HF413" s="150"/>
      <c r="HG413" s="150"/>
      <c r="HH413" s="150"/>
      <c r="HI413" s="150"/>
      <c r="HJ413" s="150"/>
      <c r="HK413" s="150"/>
      <c r="HL413" s="150"/>
      <c r="HM413" s="150"/>
      <c r="HN413" s="150"/>
      <c r="HO413" s="150"/>
      <c r="HP413" s="150"/>
      <c r="HQ413" s="150"/>
      <c r="HR413" s="150"/>
      <c r="HS413" s="150"/>
      <c r="HT413" s="150"/>
      <c r="HU413" s="150"/>
      <c r="HV413" s="150"/>
      <c r="HW413" s="150"/>
      <c r="HX413" s="150"/>
      <c r="HY413" s="150"/>
      <c r="HZ413" s="150"/>
      <c r="IA413" s="150"/>
      <c r="IB413" s="150"/>
      <c r="IC413" s="150"/>
      <c r="ID413" s="150"/>
      <c r="IE413" s="150"/>
      <c r="IF413" s="150"/>
      <c r="IG413" s="150"/>
      <c r="IH413" s="150"/>
      <c r="II413" s="150"/>
      <c r="IJ413" s="150"/>
      <c r="IK413" s="150"/>
      <c r="IL413" s="150"/>
      <c r="IM413" s="150"/>
      <c r="IN413" s="150"/>
      <c r="IO413" s="150"/>
      <c r="IP413" s="150"/>
      <c r="IQ413" s="150"/>
      <c r="IR413" s="150"/>
      <c r="IS413" s="150"/>
      <c r="IT413" s="150"/>
      <c r="IU413" s="150"/>
      <c r="IV413" s="150"/>
      <c r="IW413" s="150"/>
      <c r="IX413" s="150"/>
      <c r="IY413" s="150"/>
      <c r="IZ413" s="150"/>
      <c r="JA413" s="150"/>
      <c r="JB413" s="150"/>
      <c r="JC413" s="150"/>
      <c r="JD413" s="150"/>
      <c r="JE413" s="150"/>
      <c r="JF413" s="150"/>
      <c r="JG413" s="150"/>
      <c r="JH413" s="150"/>
      <c r="JI413" s="150"/>
      <c r="JJ413" s="150"/>
      <c r="JK413" s="150"/>
      <c r="JL413" s="150"/>
      <c r="JM413" s="150"/>
      <c r="JN413" s="150"/>
      <c r="JO413" s="150"/>
      <c r="JP413" s="150"/>
      <c r="JQ413" s="150"/>
      <c r="JR413" s="150"/>
      <c r="JS413" s="150"/>
      <c r="JT413" s="150"/>
      <c r="JU413" s="150"/>
      <c r="JV413" s="150"/>
      <c r="JW413" s="150"/>
      <c r="JX413" s="150"/>
      <c r="JY413" s="150"/>
      <c r="JZ413" s="150"/>
      <c r="KA413" s="150"/>
      <c r="KB413" s="150"/>
      <c r="KC413" s="150"/>
      <c r="KD413" s="150"/>
      <c r="KE413" s="150"/>
      <c r="KF413" s="150"/>
      <c r="KG413" s="150"/>
      <c r="KH413" s="150"/>
      <c r="KI413" s="150"/>
      <c r="KJ413" s="150"/>
      <c r="KK413" s="150"/>
      <c r="KL413" s="150"/>
      <c r="KM413" s="150"/>
      <c r="KN413" s="150"/>
      <c r="KO413" s="150"/>
      <c r="KP413" s="150"/>
      <c r="KQ413" s="150"/>
      <c r="KR413" s="150"/>
      <c r="KS413" s="150"/>
      <c r="KT413" s="150"/>
      <c r="KU413" s="150"/>
      <c r="KV413" s="150"/>
      <c r="KW413" s="150"/>
      <c r="KX413" s="150"/>
      <c r="KY413" s="150"/>
      <c r="KZ413" s="150"/>
      <c r="LA413" s="150"/>
      <c r="LB413" s="150"/>
      <c r="LC413" s="150"/>
      <c r="LD413" s="150"/>
      <c r="LE413" s="150"/>
      <c r="LF413" s="150"/>
      <c r="LG413" s="150"/>
      <c r="LH413" s="150"/>
      <c r="LI413" s="150"/>
      <c r="LJ413" s="150"/>
      <c r="LK413" s="150"/>
      <c r="LL413" s="150"/>
      <c r="LM413" s="150"/>
      <c r="LN413" s="150"/>
      <c r="LO413" s="150"/>
      <c r="LP413" s="150"/>
      <c r="LQ413" s="150"/>
      <c r="LR413" s="150"/>
      <c r="LS413" s="150"/>
      <c r="LT413" s="150"/>
      <c r="LU413" s="150"/>
      <c r="LV413" s="150"/>
      <c r="LW413" s="150"/>
      <c r="LX413" s="150"/>
      <c r="LY413" s="150"/>
      <c r="LZ413" s="150"/>
      <c r="MA413" s="150"/>
      <c r="MB413" s="150"/>
      <c r="MC413" s="150"/>
      <c r="MD413" s="150"/>
      <c r="ME413" s="150"/>
      <c r="MF413" s="150"/>
      <c r="MG413" s="150"/>
      <c r="MH413" s="150"/>
      <c r="MI413" s="150"/>
      <c r="MJ413" s="150"/>
      <c r="MK413" s="150"/>
      <c r="ML413" s="150"/>
      <c r="MM413" s="150"/>
      <c r="MN413" s="150"/>
      <c r="MO413" s="150"/>
      <c r="MP413" s="150"/>
      <c r="MQ413" s="150"/>
      <c r="MR413" s="150"/>
      <c r="MS413" s="150"/>
      <c r="MT413" s="150"/>
      <c r="MU413" s="150"/>
      <c r="MV413" s="150"/>
      <c r="MW413" s="150"/>
      <c r="MX413" s="150"/>
      <c r="MY413" s="150"/>
      <c r="MZ413" s="150"/>
      <c r="NA413" s="150"/>
      <c r="NB413" s="150"/>
      <c r="NC413" s="150"/>
      <c r="ND413" s="150"/>
      <c r="NE413" s="150"/>
      <c r="NF413" s="150"/>
      <c r="NG413" s="150"/>
      <c r="NH413" s="150"/>
      <c r="NI413" s="150"/>
      <c r="NJ413" s="150"/>
      <c r="NK413" s="150"/>
      <c r="NL413" s="150"/>
      <c r="NM413" s="150"/>
      <c r="NN413" s="150"/>
      <c r="NO413" s="150"/>
      <c r="NP413" s="150"/>
      <c r="NQ413" s="150"/>
      <c r="NR413" s="150"/>
      <c r="NS413" s="150"/>
      <c r="NT413" s="150"/>
      <c r="NU413" s="150"/>
      <c r="NV413" s="150"/>
      <c r="NW413" s="150"/>
      <c r="NX413" s="150"/>
      <c r="NY413" s="150"/>
      <c r="NZ413" s="150"/>
      <c r="OA413" s="150"/>
      <c r="OB413" s="150"/>
      <c r="OC413" s="150"/>
      <c r="OD413" s="150"/>
      <c r="OE413" s="150"/>
      <c r="OF413" s="150"/>
      <c r="OG413" s="150"/>
      <c r="OH413" s="150"/>
      <c r="OI413" s="150"/>
      <c r="OJ413" s="150"/>
      <c r="OK413" s="150"/>
      <c r="OL413" s="150"/>
      <c r="OM413" s="150"/>
      <c r="ON413" s="150"/>
      <c r="OO413" s="150"/>
      <c r="OP413" s="150"/>
      <c r="OQ413" s="150"/>
      <c r="OR413" s="150"/>
      <c r="OS413" s="150"/>
      <c r="OT413" s="150"/>
      <c r="OU413" s="150"/>
      <c r="OV413" s="150"/>
      <c r="OW413" s="150"/>
      <c r="OX413" s="150"/>
      <c r="OY413" s="150"/>
      <c r="OZ413" s="150"/>
      <c r="PA413" s="150"/>
      <c r="PB413" s="150"/>
      <c r="PC413" s="150"/>
      <c r="PD413" s="150"/>
      <c r="PE413" s="150"/>
      <c r="PF413" s="150"/>
      <c r="PG413" s="150"/>
      <c r="PH413" s="150"/>
      <c r="PI413" s="150"/>
      <c r="PJ413" s="150"/>
      <c r="PK413" s="150"/>
      <c r="PL413" s="150"/>
      <c r="PM413" s="150"/>
      <c r="PN413" s="150"/>
      <c r="PO413" s="150"/>
      <c r="PP413" s="150"/>
      <c r="PQ413" s="150"/>
      <c r="PR413" s="150"/>
      <c r="PS413" s="150"/>
      <c r="PT413" s="150"/>
      <c r="PU413" s="150"/>
      <c r="PV413" s="150"/>
      <c r="PW413" s="150"/>
      <c r="PX413" s="150"/>
      <c r="PY413" s="150"/>
      <c r="PZ413" s="150"/>
      <c r="QA413" s="150"/>
      <c r="QB413" s="150"/>
      <c r="QC413" s="150"/>
      <c r="QD413" s="150"/>
      <c r="QE413" s="150"/>
      <c r="QF413" s="150"/>
      <c r="QG413" s="150"/>
      <c r="QH413" s="150"/>
      <c r="QI413" s="150"/>
      <c r="QJ413" s="150"/>
      <c r="QK413" s="150"/>
      <c r="QL413" s="150"/>
      <c r="QM413" s="150"/>
      <c r="QN413" s="150"/>
      <c r="QO413" s="150"/>
      <c r="QP413" s="150"/>
      <c r="QQ413" s="150"/>
      <c r="QR413" s="150"/>
      <c r="QS413" s="150"/>
      <c r="QT413" s="150"/>
      <c r="QU413" s="150"/>
      <c r="QV413" s="150"/>
      <c r="QW413" s="150"/>
      <c r="QX413" s="150"/>
      <c r="QY413" s="150"/>
      <c r="QZ413" s="150"/>
      <c r="RA413" s="150"/>
      <c r="RB413" s="150"/>
      <c r="RC413" s="150"/>
      <c r="RD413" s="150"/>
      <c r="RE413" s="150"/>
      <c r="RF413" s="150"/>
      <c r="RG413" s="150"/>
      <c r="RH413" s="150"/>
      <c r="RI413" s="150"/>
      <c r="RJ413" s="150"/>
      <c r="RK413" s="150"/>
      <c r="RL413" s="150"/>
      <c r="RM413" s="150"/>
      <c r="RN413" s="150"/>
      <c r="RO413" s="150"/>
      <c r="RP413" s="150"/>
      <c r="RQ413" s="150"/>
      <c r="RR413" s="150"/>
      <c r="RS413" s="150"/>
      <c r="RT413" s="150"/>
      <c r="RU413" s="150"/>
      <c r="RV413" s="150"/>
      <c r="RW413" s="150"/>
      <c r="RX413" s="150"/>
      <c r="RY413" s="150"/>
      <c r="RZ413" s="150"/>
      <c r="SA413" s="150"/>
      <c r="SB413" s="150"/>
      <c r="SC413" s="150"/>
      <c r="SD413" s="150"/>
      <c r="SE413" s="150"/>
      <c r="SF413" s="150"/>
      <c r="SG413" s="150"/>
      <c r="SH413" s="150"/>
      <c r="SI413" s="150"/>
      <c r="SJ413" s="150"/>
      <c r="SK413" s="150"/>
      <c r="SL413" s="150"/>
      <c r="SM413" s="150"/>
      <c r="SN413" s="150"/>
      <c r="SO413" s="150"/>
      <c r="SP413" s="150"/>
      <c r="SQ413" s="150"/>
      <c r="SR413" s="150"/>
      <c r="SS413" s="150"/>
      <c r="ST413" s="150"/>
      <c r="SU413" s="150"/>
      <c r="SV413" s="150"/>
      <c r="SW413" s="150"/>
      <c r="SX413" s="150"/>
      <c r="SY413" s="150"/>
      <c r="SZ413" s="150"/>
      <c r="TA413" s="150"/>
      <c r="TB413" s="150"/>
      <c r="TC413" s="150"/>
      <c r="TD413" s="150"/>
      <c r="TE413" s="150"/>
      <c r="TF413" s="150"/>
      <c r="TG413" s="150"/>
      <c r="TH413" s="150"/>
      <c r="TI413" s="150"/>
      <c r="TJ413" s="150"/>
      <c r="TK413" s="150"/>
      <c r="TL413" s="150"/>
      <c r="TM413" s="150"/>
      <c r="TN413" s="150"/>
      <c r="TO413" s="150"/>
      <c r="TP413" s="150"/>
      <c r="TQ413" s="150"/>
      <c r="TR413" s="150"/>
      <c r="TS413" s="150"/>
      <c r="TT413" s="150"/>
      <c r="TU413" s="150"/>
      <c r="TV413" s="150"/>
      <c r="TW413" s="150"/>
      <c r="TX413" s="150"/>
      <c r="TY413" s="150"/>
      <c r="TZ413" s="150"/>
      <c r="UA413" s="150"/>
      <c r="UB413" s="150"/>
      <c r="UC413" s="150"/>
      <c r="UD413" s="150"/>
      <c r="UE413" s="150"/>
      <c r="UF413" s="150"/>
      <c r="UG413" s="150"/>
      <c r="UH413" s="150"/>
      <c r="UI413" s="150"/>
      <c r="UJ413" s="150"/>
      <c r="UK413" s="150"/>
      <c r="UL413" s="150"/>
      <c r="UM413" s="150"/>
      <c r="UN413" s="150"/>
      <c r="UO413" s="150"/>
      <c r="UP413" s="150"/>
      <c r="UQ413" s="150"/>
      <c r="UR413" s="150"/>
      <c r="US413" s="150"/>
      <c r="UT413" s="150"/>
      <c r="UU413" s="150"/>
      <c r="UV413" s="150"/>
      <c r="UW413" s="150"/>
      <c r="UX413" s="150"/>
      <c r="UY413" s="150"/>
      <c r="UZ413" s="150"/>
      <c r="VA413" s="150"/>
      <c r="VB413" s="150"/>
      <c r="VC413" s="150"/>
      <c r="VD413" s="150"/>
      <c r="VE413" s="150"/>
      <c r="VF413" s="150"/>
      <c r="VG413" s="150"/>
      <c r="VH413" s="150"/>
      <c r="VI413" s="150"/>
      <c r="VJ413" s="150"/>
      <c r="VK413" s="150"/>
      <c r="VL413" s="150"/>
      <c r="VM413" s="150"/>
      <c r="VN413" s="150"/>
      <c r="VO413" s="150"/>
      <c r="VP413" s="150"/>
      <c r="VQ413" s="150"/>
      <c r="VR413" s="150"/>
      <c r="VS413" s="150"/>
      <c r="VT413" s="150"/>
      <c r="VU413" s="150"/>
      <c r="VV413" s="150"/>
      <c r="VW413" s="150"/>
      <c r="VX413" s="150"/>
      <c r="VY413" s="150"/>
      <c r="VZ413" s="150"/>
      <c r="WA413" s="150"/>
      <c r="WB413" s="150"/>
      <c r="WC413" s="150"/>
      <c r="WD413" s="150"/>
      <c r="WE413" s="150"/>
      <c r="WF413" s="150"/>
      <c r="WG413" s="150"/>
      <c r="WH413" s="150"/>
      <c r="WI413" s="150"/>
      <c r="WJ413" s="150"/>
      <c r="WK413" s="150"/>
      <c r="WL413" s="150"/>
      <c r="WM413" s="150"/>
      <c r="WN413" s="150"/>
      <c r="WO413" s="150"/>
      <c r="WP413" s="150"/>
      <c r="WQ413" s="150"/>
      <c r="WR413" s="150"/>
      <c r="WS413" s="150"/>
      <c r="WT413" s="150"/>
      <c r="WU413" s="150"/>
      <c r="WV413" s="150"/>
      <c r="WW413" s="150"/>
      <c r="WX413" s="150"/>
      <c r="WY413" s="150"/>
      <c r="WZ413" s="150"/>
      <c r="XA413" s="150"/>
      <c r="XB413" s="150"/>
      <c r="XC413" s="150"/>
      <c r="XD413" s="150"/>
      <c r="XE413" s="150"/>
      <c r="XF413" s="150"/>
      <c r="XG413" s="150"/>
      <c r="XH413" s="150"/>
      <c r="XI413" s="150"/>
      <c r="XJ413" s="150"/>
      <c r="XK413" s="150"/>
      <c r="XL413" s="150"/>
      <c r="XM413" s="150"/>
      <c r="XN413" s="150"/>
      <c r="XO413" s="150"/>
      <c r="XP413" s="150"/>
      <c r="XQ413" s="150"/>
      <c r="XR413" s="150"/>
      <c r="XS413" s="150"/>
      <c r="XT413" s="150"/>
      <c r="XU413" s="150"/>
      <c r="XV413" s="150"/>
      <c r="XW413" s="150"/>
      <c r="XX413" s="150"/>
      <c r="XY413" s="150"/>
      <c r="XZ413" s="150"/>
      <c r="YA413" s="150"/>
      <c r="YB413" s="150"/>
      <c r="YC413" s="150"/>
      <c r="YD413" s="150"/>
      <c r="YE413" s="150"/>
      <c r="YF413" s="150"/>
      <c r="YG413" s="150"/>
      <c r="YH413" s="150"/>
      <c r="YI413" s="150"/>
      <c r="YJ413" s="150"/>
      <c r="YK413" s="150"/>
      <c r="YL413" s="150"/>
      <c r="YM413" s="150"/>
      <c r="YN413" s="150"/>
      <c r="YO413" s="150"/>
      <c r="YP413" s="150"/>
      <c r="YQ413" s="150"/>
      <c r="YR413" s="150"/>
      <c r="YS413" s="150"/>
      <c r="YT413" s="150"/>
      <c r="YU413" s="150"/>
      <c r="YV413" s="150"/>
      <c r="YW413" s="150"/>
      <c r="YX413" s="150"/>
      <c r="YY413" s="150"/>
      <c r="YZ413" s="150"/>
      <c r="ZA413" s="150"/>
      <c r="ZB413" s="150"/>
      <c r="ZC413" s="150"/>
      <c r="ZD413" s="150"/>
      <c r="ZE413" s="150"/>
      <c r="ZF413" s="150"/>
      <c r="ZG413" s="150"/>
      <c r="ZH413" s="150"/>
      <c r="ZI413" s="150"/>
      <c r="ZJ413" s="150"/>
      <c r="ZK413" s="150"/>
      <c r="ZL413" s="150"/>
      <c r="ZM413" s="150"/>
      <c r="ZN413" s="150"/>
      <c r="ZO413" s="150"/>
      <c r="ZP413" s="150"/>
      <c r="ZQ413" s="150"/>
      <c r="ZR413" s="150"/>
      <c r="ZS413" s="150"/>
      <c r="ZT413" s="150"/>
      <c r="ZU413" s="150"/>
      <c r="ZV413" s="150"/>
      <c r="ZW413" s="150"/>
      <c r="ZX413" s="150"/>
      <c r="ZY413" s="150"/>
      <c r="ZZ413" s="150"/>
      <c r="AAA413" s="150"/>
      <c r="AAB413" s="150"/>
      <c r="AAC413" s="150"/>
      <c r="AAD413" s="150"/>
      <c r="AAE413" s="150"/>
      <c r="AAF413" s="150"/>
      <c r="AAG413" s="150"/>
      <c r="AAH413" s="150"/>
      <c r="AAI413" s="150"/>
      <c r="AAJ413" s="150"/>
      <c r="AAK413" s="150"/>
      <c r="AAL413" s="150"/>
      <c r="AAM413" s="150"/>
      <c r="AAN413" s="150"/>
      <c r="AAO413" s="150"/>
      <c r="AAP413" s="150"/>
      <c r="AAQ413" s="150"/>
      <c r="AAR413" s="150"/>
      <c r="AAS413" s="150"/>
      <c r="AAT413" s="150"/>
      <c r="AAU413" s="150"/>
      <c r="AAV413" s="150"/>
      <c r="AAW413" s="150"/>
      <c r="AAX413" s="150"/>
      <c r="AAY413" s="150"/>
      <c r="AAZ413" s="150"/>
      <c r="ABA413" s="150"/>
      <c r="ABB413" s="150"/>
      <c r="ABC413" s="150"/>
      <c r="ABD413" s="150"/>
      <c r="ABE413" s="150"/>
      <c r="ABF413" s="150"/>
      <c r="ABG413" s="150"/>
      <c r="ABH413" s="150"/>
      <c r="ABI413" s="150"/>
      <c r="ABJ413" s="150"/>
      <c r="ABK413" s="150"/>
      <c r="ABL413" s="150"/>
      <c r="ABM413" s="150"/>
      <c r="ABN413" s="150"/>
      <c r="ABO413" s="150"/>
      <c r="ABP413" s="150"/>
      <c r="ABQ413" s="150"/>
      <c r="ABR413" s="150"/>
      <c r="ABS413" s="150"/>
      <c r="ABT413" s="150"/>
      <c r="ABU413" s="150"/>
      <c r="ABV413" s="150"/>
      <c r="ABW413" s="150"/>
      <c r="ABX413" s="150"/>
      <c r="ABY413" s="150"/>
      <c r="ABZ413" s="150"/>
      <c r="ACA413" s="150"/>
      <c r="ACB413" s="150"/>
      <c r="ACC413" s="150"/>
      <c r="ACD413" s="150"/>
      <c r="ACE413" s="150"/>
      <c r="ACF413" s="150"/>
      <c r="ACG413" s="150"/>
      <c r="ACH413" s="150"/>
      <c r="ACI413" s="150"/>
      <c r="ACJ413" s="150"/>
      <c r="ACK413" s="150"/>
      <c r="ACL413" s="150"/>
      <c r="ACM413" s="150"/>
      <c r="ACN413" s="150"/>
      <c r="ACO413" s="150"/>
      <c r="ACP413" s="150"/>
      <c r="ACQ413" s="150"/>
      <c r="ACR413" s="150"/>
      <c r="ACS413" s="150"/>
      <c r="ACT413" s="150"/>
      <c r="ACU413" s="150"/>
      <c r="ACV413" s="150"/>
      <c r="ACW413" s="150"/>
      <c r="ACX413" s="150"/>
      <c r="ACY413" s="150"/>
      <c r="ACZ413" s="150"/>
      <c r="ADA413" s="78"/>
    </row>
    <row r="414" spans="1:781" ht="15" customHeight="1" thickBot="1" x14ac:dyDescent="0.35">
      <c r="A414" s="151" t="s">
        <v>1121</v>
      </c>
      <c r="C414" s="84"/>
      <c r="M414" s="155"/>
      <c r="AB414" s="161"/>
      <c r="AC414" s="162"/>
      <c r="AD414" s="162"/>
      <c r="AE414" s="163"/>
      <c r="AF414" s="164"/>
      <c r="AH414" s="77"/>
      <c r="AI414" s="77"/>
      <c r="AJ414" s="77"/>
      <c r="AL414" s="146"/>
      <c r="AM414" s="146"/>
      <c r="AN414" s="146"/>
      <c r="AO414" s="146"/>
      <c r="AP414" s="146"/>
      <c r="AQ414" s="146"/>
      <c r="AR414" s="146"/>
      <c r="AS414" s="146"/>
      <c r="AT414" s="146"/>
      <c r="AU414" s="146"/>
      <c r="AV414" s="146"/>
      <c r="AW414" s="146"/>
      <c r="AX414" s="146"/>
      <c r="AY414" s="146"/>
      <c r="AZ414" s="146"/>
      <c r="BA414" s="146"/>
      <c r="BB414" s="146"/>
      <c r="BC414" s="146"/>
      <c r="BD414" s="146"/>
      <c r="BE414" s="146"/>
      <c r="BF414" s="146"/>
      <c r="BG414" s="146"/>
      <c r="BH414" s="146"/>
      <c r="BI414" s="146"/>
      <c r="BJ414" s="146"/>
      <c r="BK414" s="146"/>
      <c r="BL414" s="146"/>
      <c r="BM414" s="146"/>
      <c r="BN414" s="146"/>
      <c r="BO414" s="146"/>
      <c r="BP414" s="146"/>
      <c r="BQ414" s="146"/>
      <c r="BR414" s="146"/>
      <c r="BS414" s="146"/>
      <c r="BT414" s="146"/>
      <c r="BU414" s="146"/>
      <c r="BV414" s="146"/>
      <c r="BW414" s="146"/>
      <c r="BX414" s="146"/>
      <c r="BY414" s="146"/>
      <c r="BZ414" s="146"/>
      <c r="CA414" s="146"/>
      <c r="CB414" s="146"/>
      <c r="CC414" s="146"/>
      <c r="CD414" s="146"/>
      <c r="CE414" s="146"/>
      <c r="CF414" s="146"/>
      <c r="CG414" s="146"/>
      <c r="CH414" s="146"/>
      <c r="CI414" s="146"/>
      <c r="CJ414" s="146"/>
      <c r="CK414" s="146"/>
      <c r="CL414" s="146"/>
      <c r="CM414" s="146"/>
      <c r="CN414" s="146"/>
      <c r="CO414" s="146"/>
      <c r="CP414" s="146"/>
      <c r="CQ414" s="146"/>
      <c r="CR414" s="146"/>
      <c r="CS414" s="146"/>
      <c r="CT414" s="146"/>
      <c r="CU414" s="146"/>
      <c r="CV414" s="146"/>
      <c r="CW414" s="146"/>
      <c r="CX414" s="146"/>
      <c r="CY414" s="146"/>
      <c r="CZ414" s="146"/>
      <c r="DA414" s="146"/>
      <c r="DB414" s="146"/>
      <c r="DC414" s="146"/>
      <c r="DD414" s="146"/>
      <c r="DE414" s="146"/>
      <c r="DF414" s="146"/>
      <c r="DG414" s="146"/>
      <c r="DH414" s="146"/>
      <c r="DI414" s="146"/>
      <c r="DJ414" s="146"/>
      <c r="DK414" s="146"/>
      <c r="DL414" s="146"/>
      <c r="DM414" s="146"/>
      <c r="DN414" s="146"/>
      <c r="DO414" s="146"/>
      <c r="DP414" s="146"/>
      <c r="DQ414" s="146"/>
      <c r="DR414" s="146"/>
      <c r="DS414" s="146"/>
      <c r="DT414" s="146"/>
      <c r="DU414" s="146"/>
      <c r="DV414" s="146"/>
      <c r="DW414" s="146"/>
      <c r="DX414" s="146"/>
      <c r="DY414" s="146"/>
      <c r="DZ414" s="146"/>
      <c r="EA414" s="146"/>
      <c r="EB414" s="146"/>
      <c r="EC414" s="146"/>
      <c r="ED414" s="138"/>
      <c r="EE414" s="138"/>
      <c r="EF414" s="138"/>
      <c r="EG414" s="138"/>
      <c r="EH414" s="138"/>
      <c r="EI414" s="138"/>
      <c r="EJ414" s="138"/>
      <c r="EK414" s="138"/>
      <c r="EL414" s="138"/>
      <c r="EM414" s="138"/>
      <c r="EN414" s="138"/>
      <c r="EO414" s="138"/>
      <c r="EP414" s="138"/>
      <c r="EQ414" s="138"/>
      <c r="ER414" s="138"/>
      <c r="ES414" s="138"/>
      <c r="ET414" s="138"/>
      <c r="EU414" s="138"/>
      <c r="EV414" s="138"/>
      <c r="EW414" s="138"/>
      <c r="EX414" s="138"/>
      <c r="EY414" s="138"/>
      <c r="EZ414" s="138"/>
      <c r="FA414" s="138"/>
      <c r="FB414" s="138"/>
      <c r="FC414" s="138"/>
      <c r="FD414" s="138"/>
      <c r="FE414" s="138"/>
      <c r="FF414" s="138"/>
      <c r="FG414" s="138"/>
      <c r="FH414" s="138"/>
      <c r="FI414" s="138"/>
      <c r="FJ414" s="138"/>
      <c r="FK414" s="138"/>
      <c r="FL414" s="138"/>
      <c r="FM414" s="138"/>
      <c r="FN414" s="138"/>
      <c r="FO414" s="138"/>
      <c r="FP414" s="138"/>
      <c r="FQ414" s="138"/>
      <c r="FR414" s="138"/>
      <c r="FS414" s="138"/>
      <c r="FT414" s="138"/>
      <c r="FU414" s="138"/>
      <c r="FV414" s="138"/>
      <c r="FW414" s="138"/>
      <c r="FX414" s="138"/>
      <c r="FY414" s="138"/>
      <c r="FZ414" s="138"/>
      <c r="GA414" s="138"/>
      <c r="GB414" s="138"/>
      <c r="GC414" s="138"/>
      <c r="GD414" s="138"/>
      <c r="GE414" s="138"/>
      <c r="GF414" s="138"/>
      <c r="GG414" s="138"/>
      <c r="GH414" s="138"/>
      <c r="GI414" s="138"/>
      <c r="GJ414" s="138"/>
      <c r="GK414" s="138"/>
      <c r="GL414" s="138"/>
      <c r="GM414" s="138"/>
      <c r="GN414" s="138"/>
      <c r="GO414" s="138"/>
      <c r="GP414" s="138"/>
      <c r="GQ414" s="138"/>
      <c r="GR414" s="138"/>
      <c r="GS414" s="138"/>
      <c r="GT414" s="138"/>
      <c r="GU414" s="138"/>
      <c r="GV414" s="138"/>
      <c r="GW414" s="138"/>
      <c r="GX414" s="138"/>
      <c r="GY414" s="138"/>
      <c r="GZ414" s="138"/>
      <c r="HA414" s="138"/>
      <c r="HB414" s="138"/>
      <c r="HC414" s="138"/>
      <c r="HD414" s="138"/>
      <c r="HE414" s="138"/>
      <c r="HF414" s="138"/>
      <c r="HG414" s="138"/>
      <c r="HH414" s="138"/>
      <c r="HI414" s="138"/>
      <c r="HJ414" s="138"/>
      <c r="HK414" s="138"/>
      <c r="HL414" s="138"/>
      <c r="HM414" s="138"/>
      <c r="HN414" s="138"/>
      <c r="HO414" s="138"/>
      <c r="HP414" s="138"/>
      <c r="HQ414" s="138"/>
      <c r="HR414" s="138"/>
      <c r="HS414" s="138"/>
      <c r="HT414" s="138"/>
      <c r="HU414" s="138"/>
      <c r="HV414" s="138"/>
      <c r="HW414" s="138"/>
      <c r="HX414" s="138"/>
      <c r="HY414" s="138"/>
      <c r="HZ414" s="138"/>
      <c r="IA414" s="138"/>
      <c r="IB414" s="138"/>
      <c r="IC414" s="138"/>
      <c r="ID414" s="138"/>
      <c r="IE414" s="138"/>
      <c r="IF414" s="138"/>
      <c r="IG414" s="138"/>
      <c r="IH414" s="138"/>
      <c r="II414" s="138"/>
      <c r="IJ414" s="138"/>
      <c r="IK414" s="138"/>
      <c r="IL414" s="138"/>
      <c r="IM414" s="138"/>
      <c r="IN414" s="138"/>
      <c r="IO414" s="138"/>
      <c r="IP414" s="138"/>
      <c r="IQ414" s="138"/>
      <c r="IR414" s="138"/>
      <c r="IS414" s="138"/>
      <c r="IT414" s="138"/>
      <c r="IU414" s="138"/>
      <c r="IV414" s="138"/>
      <c r="IW414" s="138"/>
      <c r="IX414" s="138"/>
      <c r="IY414" s="138"/>
      <c r="IZ414" s="138"/>
      <c r="JA414" s="138"/>
      <c r="JB414" s="138"/>
      <c r="JC414" s="138"/>
      <c r="JD414" s="138"/>
      <c r="JE414" s="138"/>
      <c r="JF414" s="138"/>
      <c r="JG414" s="138"/>
      <c r="JH414" s="138"/>
      <c r="JI414" s="138"/>
      <c r="JJ414" s="138"/>
      <c r="JK414" s="138"/>
      <c r="JL414" s="138"/>
      <c r="JM414" s="138"/>
      <c r="JN414" s="138"/>
      <c r="JO414" s="138"/>
      <c r="JP414" s="138"/>
      <c r="JQ414" s="138"/>
      <c r="JR414" s="138"/>
      <c r="JS414" s="138"/>
      <c r="JT414" s="138"/>
      <c r="JU414" s="138"/>
      <c r="JV414" s="138"/>
      <c r="JW414" s="138"/>
      <c r="JX414" s="138"/>
      <c r="JY414" s="138"/>
      <c r="JZ414" s="138"/>
      <c r="KA414" s="138"/>
      <c r="KB414" s="138"/>
      <c r="KC414" s="138"/>
      <c r="KD414" s="138"/>
      <c r="KE414" s="138"/>
      <c r="KF414" s="138"/>
      <c r="KG414" s="138"/>
      <c r="KH414" s="138"/>
      <c r="KI414" s="138"/>
      <c r="KJ414" s="138"/>
      <c r="KK414" s="138"/>
      <c r="KL414" s="138"/>
      <c r="KM414" s="138"/>
      <c r="KN414" s="138"/>
      <c r="KO414" s="138"/>
      <c r="KP414" s="138"/>
      <c r="KQ414" s="138"/>
      <c r="KR414" s="138"/>
      <c r="KS414" s="138"/>
      <c r="KT414" s="138"/>
      <c r="KU414" s="138"/>
      <c r="KV414" s="138"/>
      <c r="KW414" s="138"/>
      <c r="KX414" s="138"/>
      <c r="KY414" s="138"/>
      <c r="KZ414" s="138"/>
      <c r="LA414" s="138"/>
      <c r="LB414" s="138"/>
      <c r="LC414" s="138"/>
      <c r="LD414" s="138"/>
      <c r="LE414" s="138"/>
      <c r="LF414" s="138"/>
      <c r="LG414" s="138"/>
      <c r="LH414" s="138"/>
      <c r="LI414" s="138"/>
      <c r="LJ414" s="138"/>
      <c r="LK414" s="138"/>
      <c r="LL414" s="138"/>
      <c r="LM414" s="138"/>
      <c r="LN414" s="138"/>
      <c r="LO414" s="138"/>
      <c r="LP414" s="138"/>
      <c r="LQ414" s="138"/>
      <c r="LR414" s="138"/>
      <c r="LS414" s="138"/>
      <c r="LT414" s="138"/>
      <c r="LU414" s="138"/>
      <c r="LV414" s="138"/>
      <c r="LW414" s="138"/>
      <c r="LX414" s="138"/>
      <c r="LY414" s="138"/>
      <c r="LZ414" s="138"/>
      <c r="MA414" s="138"/>
      <c r="MB414" s="138"/>
      <c r="MC414" s="138"/>
      <c r="MD414" s="138"/>
      <c r="ME414" s="138"/>
      <c r="MF414" s="138"/>
      <c r="MG414" s="138"/>
      <c r="MH414" s="138"/>
      <c r="MI414" s="138"/>
      <c r="MJ414" s="138"/>
      <c r="MK414" s="138"/>
      <c r="ML414" s="138"/>
      <c r="MM414" s="138"/>
      <c r="MN414" s="138"/>
      <c r="MO414" s="138"/>
      <c r="MP414" s="138"/>
      <c r="MQ414" s="138"/>
      <c r="MR414" s="138"/>
      <c r="MS414" s="138"/>
      <c r="MT414" s="138"/>
      <c r="MU414" s="138"/>
      <c r="MV414" s="138"/>
      <c r="MW414" s="138"/>
      <c r="MX414" s="138"/>
      <c r="MY414" s="138"/>
      <c r="MZ414" s="138"/>
      <c r="NA414" s="138"/>
      <c r="NB414" s="138"/>
      <c r="NC414" s="138"/>
      <c r="ND414" s="138"/>
      <c r="NE414" s="138"/>
      <c r="NF414" s="138"/>
      <c r="NG414" s="138"/>
      <c r="NH414" s="138"/>
      <c r="NI414" s="138"/>
      <c r="NJ414" s="138"/>
      <c r="NK414" s="138"/>
      <c r="NL414" s="138"/>
      <c r="NM414" s="138"/>
      <c r="NN414" s="138"/>
      <c r="NO414" s="138"/>
      <c r="NP414" s="138"/>
      <c r="NQ414" s="138"/>
      <c r="NR414" s="138"/>
      <c r="NS414" s="138"/>
      <c r="NT414" s="138"/>
      <c r="NU414" s="138"/>
      <c r="NV414" s="138"/>
      <c r="NW414" s="138"/>
      <c r="NX414" s="138"/>
      <c r="NY414" s="138"/>
      <c r="NZ414" s="138"/>
      <c r="OA414" s="138"/>
      <c r="OB414" s="138"/>
      <c r="OC414" s="138"/>
      <c r="OD414" s="138"/>
      <c r="OE414" s="138"/>
      <c r="OF414" s="138"/>
      <c r="OG414" s="138"/>
      <c r="OH414" s="138"/>
      <c r="OI414" s="138"/>
      <c r="OJ414" s="138"/>
      <c r="OK414" s="138"/>
      <c r="OL414" s="138"/>
      <c r="OM414" s="138"/>
      <c r="ON414" s="138"/>
      <c r="OO414" s="138"/>
      <c r="OP414" s="138"/>
      <c r="OQ414" s="138"/>
      <c r="OR414" s="138"/>
      <c r="OS414" s="138"/>
      <c r="OT414" s="138"/>
      <c r="OU414" s="138"/>
      <c r="OV414" s="138"/>
      <c r="OW414" s="138"/>
      <c r="OX414" s="138"/>
      <c r="OY414" s="138"/>
      <c r="OZ414" s="138"/>
      <c r="PA414" s="138"/>
      <c r="PB414" s="138"/>
      <c r="PC414" s="138"/>
      <c r="PD414" s="138"/>
      <c r="PE414" s="138"/>
      <c r="PF414" s="138"/>
      <c r="PG414" s="138"/>
      <c r="PH414" s="138"/>
      <c r="PI414" s="138"/>
      <c r="PJ414" s="138"/>
      <c r="PK414" s="138"/>
      <c r="PL414" s="138"/>
      <c r="PM414" s="138"/>
      <c r="PN414" s="138"/>
      <c r="PO414" s="138"/>
      <c r="PP414" s="138"/>
      <c r="PQ414" s="138"/>
      <c r="PR414" s="138"/>
      <c r="PS414" s="138"/>
      <c r="PT414" s="138"/>
      <c r="PU414" s="138"/>
      <c r="PV414" s="138"/>
      <c r="PW414" s="138"/>
      <c r="PX414" s="138"/>
      <c r="PY414" s="138"/>
      <c r="PZ414" s="138"/>
      <c r="QA414" s="138"/>
      <c r="QB414" s="138"/>
      <c r="QC414" s="138"/>
      <c r="QD414" s="138"/>
      <c r="QE414" s="138"/>
      <c r="QF414" s="138"/>
      <c r="QG414" s="138"/>
      <c r="QH414" s="138"/>
      <c r="QI414" s="138"/>
      <c r="QJ414" s="138"/>
      <c r="QK414" s="138"/>
      <c r="QL414" s="138"/>
      <c r="QM414" s="138"/>
      <c r="QN414" s="138"/>
      <c r="QO414" s="138"/>
      <c r="QP414" s="138"/>
      <c r="QQ414" s="138"/>
      <c r="QR414" s="138"/>
      <c r="QS414" s="138"/>
      <c r="QT414" s="138"/>
      <c r="QU414" s="138"/>
      <c r="QV414" s="138"/>
      <c r="QW414" s="138"/>
      <c r="QX414" s="138"/>
      <c r="QY414" s="138"/>
      <c r="QZ414" s="138"/>
      <c r="RA414" s="138"/>
      <c r="RB414" s="138"/>
      <c r="RC414" s="138"/>
      <c r="RD414" s="138"/>
      <c r="RE414" s="138"/>
      <c r="RF414" s="138"/>
      <c r="RG414" s="138"/>
      <c r="RH414" s="138"/>
      <c r="RI414" s="138"/>
      <c r="RJ414" s="138"/>
      <c r="RK414" s="138"/>
      <c r="RL414" s="138"/>
      <c r="RM414" s="138"/>
      <c r="RN414" s="138"/>
      <c r="RO414" s="138"/>
      <c r="RP414" s="138"/>
      <c r="RQ414" s="138"/>
      <c r="RR414" s="138"/>
      <c r="RS414" s="138"/>
      <c r="RT414" s="138"/>
      <c r="RU414" s="138"/>
      <c r="RV414" s="138"/>
      <c r="RW414" s="138"/>
      <c r="RX414" s="138"/>
      <c r="RY414" s="138"/>
      <c r="RZ414" s="138"/>
      <c r="SA414" s="138"/>
      <c r="SB414" s="138"/>
      <c r="SC414" s="138"/>
      <c r="SD414" s="138"/>
      <c r="SE414" s="138"/>
      <c r="SF414" s="138"/>
      <c r="SG414" s="138"/>
      <c r="SH414" s="138"/>
      <c r="SI414" s="138"/>
      <c r="SJ414" s="138"/>
      <c r="SK414" s="138"/>
      <c r="SL414" s="138"/>
      <c r="SM414" s="138"/>
      <c r="SN414" s="138"/>
      <c r="SO414" s="138"/>
      <c r="SP414" s="138"/>
      <c r="SQ414" s="138"/>
      <c r="SR414" s="138"/>
      <c r="SS414" s="138"/>
      <c r="ST414" s="138"/>
      <c r="SU414" s="138"/>
      <c r="SV414" s="138"/>
      <c r="SW414" s="138"/>
      <c r="SX414" s="138"/>
      <c r="SY414" s="138"/>
      <c r="SZ414" s="138"/>
      <c r="TA414" s="138"/>
      <c r="TB414" s="138"/>
      <c r="TC414" s="138"/>
      <c r="TD414" s="138"/>
      <c r="TE414" s="138"/>
      <c r="TF414" s="138"/>
      <c r="TG414" s="138"/>
      <c r="TH414" s="138"/>
      <c r="TI414" s="138"/>
      <c r="TJ414" s="138"/>
      <c r="TK414" s="138"/>
      <c r="TL414" s="138"/>
      <c r="TM414" s="138"/>
      <c r="TN414" s="138"/>
      <c r="TO414" s="138"/>
      <c r="TP414" s="138"/>
      <c r="TQ414" s="138"/>
      <c r="TR414" s="138"/>
      <c r="TS414" s="138"/>
      <c r="TT414" s="138"/>
      <c r="TU414" s="138"/>
      <c r="TV414" s="138"/>
      <c r="TW414" s="138"/>
      <c r="TX414" s="138"/>
      <c r="TY414" s="138"/>
      <c r="TZ414" s="138"/>
      <c r="UA414" s="138"/>
      <c r="UB414" s="138"/>
      <c r="UC414" s="138"/>
      <c r="UD414" s="138"/>
      <c r="UE414" s="138"/>
      <c r="UF414" s="138"/>
      <c r="UG414" s="138"/>
      <c r="UH414" s="138"/>
      <c r="UI414" s="138"/>
      <c r="UJ414" s="138"/>
      <c r="UK414" s="138"/>
      <c r="UL414" s="138"/>
      <c r="UM414" s="138"/>
      <c r="UN414" s="138"/>
      <c r="UO414" s="138"/>
      <c r="UP414" s="138"/>
      <c r="UQ414" s="138"/>
      <c r="UR414" s="138"/>
      <c r="US414" s="138"/>
      <c r="UT414" s="138"/>
      <c r="UU414" s="138"/>
      <c r="UV414" s="138"/>
      <c r="UW414" s="138"/>
      <c r="UX414" s="138"/>
      <c r="UY414" s="138"/>
      <c r="UZ414" s="138"/>
      <c r="VA414" s="138"/>
      <c r="VB414" s="138"/>
      <c r="VC414" s="138"/>
      <c r="VD414" s="138"/>
      <c r="VE414" s="138"/>
      <c r="VF414" s="138"/>
      <c r="VG414" s="138"/>
      <c r="VH414" s="138"/>
      <c r="VI414" s="138"/>
      <c r="VJ414" s="138"/>
      <c r="VK414" s="138"/>
      <c r="VL414" s="138"/>
      <c r="VM414" s="138"/>
      <c r="VN414" s="138"/>
      <c r="VO414" s="138"/>
      <c r="VP414" s="138"/>
      <c r="VQ414" s="138"/>
      <c r="VR414" s="138"/>
      <c r="VS414" s="138"/>
      <c r="VT414" s="138"/>
      <c r="VU414" s="138"/>
      <c r="VV414" s="138"/>
      <c r="VW414" s="138"/>
      <c r="VX414" s="138"/>
      <c r="VY414" s="138"/>
      <c r="VZ414" s="138"/>
      <c r="WA414" s="138"/>
      <c r="WB414" s="138"/>
      <c r="WC414" s="138"/>
      <c r="WD414" s="138"/>
      <c r="WE414" s="138"/>
      <c r="WF414" s="138"/>
      <c r="WG414" s="138"/>
      <c r="WH414" s="138"/>
      <c r="WI414" s="138"/>
      <c r="WJ414" s="138"/>
      <c r="WK414" s="138"/>
      <c r="WL414" s="138"/>
      <c r="WM414" s="138"/>
      <c r="WN414" s="138"/>
      <c r="WO414" s="138"/>
      <c r="WP414" s="138"/>
      <c r="WQ414" s="138"/>
      <c r="WR414" s="138"/>
      <c r="WS414" s="138"/>
      <c r="WT414" s="138"/>
      <c r="WU414" s="138"/>
      <c r="WV414" s="138"/>
      <c r="WW414" s="138"/>
      <c r="WX414" s="138"/>
      <c r="WY414" s="138"/>
      <c r="WZ414" s="138"/>
      <c r="XA414" s="138"/>
      <c r="XB414" s="138"/>
      <c r="XC414" s="138"/>
      <c r="XD414" s="138"/>
      <c r="XE414" s="138"/>
      <c r="XF414" s="138"/>
      <c r="XG414" s="138"/>
      <c r="XH414" s="138"/>
      <c r="XI414" s="138"/>
      <c r="XJ414" s="138"/>
      <c r="XK414" s="138"/>
      <c r="XL414" s="138"/>
      <c r="XM414" s="138"/>
      <c r="XN414" s="138"/>
      <c r="XO414" s="138"/>
      <c r="XP414" s="138"/>
      <c r="XQ414" s="138"/>
      <c r="XR414" s="138"/>
      <c r="XS414" s="138"/>
      <c r="XT414" s="138"/>
      <c r="XU414" s="138"/>
      <c r="XV414" s="138"/>
      <c r="XW414" s="138"/>
      <c r="XX414" s="138"/>
      <c r="XY414" s="138"/>
      <c r="XZ414" s="138"/>
      <c r="YA414" s="138"/>
      <c r="YB414" s="138"/>
      <c r="YC414" s="138"/>
      <c r="YD414" s="138"/>
      <c r="YE414" s="138"/>
      <c r="YF414" s="138"/>
      <c r="YG414" s="138"/>
      <c r="YH414" s="138"/>
      <c r="YI414" s="138"/>
      <c r="YJ414" s="138"/>
      <c r="YK414" s="138"/>
      <c r="YL414" s="138"/>
      <c r="YM414" s="138"/>
      <c r="YN414" s="138"/>
      <c r="YO414" s="138"/>
      <c r="YP414" s="138"/>
      <c r="YQ414" s="138"/>
      <c r="YR414" s="138"/>
      <c r="YS414" s="138"/>
      <c r="YT414" s="138"/>
      <c r="YU414" s="138"/>
      <c r="YV414" s="138"/>
      <c r="YW414" s="138"/>
      <c r="YX414" s="138"/>
      <c r="YY414" s="138"/>
      <c r="YZ414" s="138"/>
      <c r="ZA414" s="138"/>
      <c r="ZB414" s="138"/>
      <c r="ZC414" s="138"/>
      <c r="ZD414" s="138"/>
      <c r="ZE414" s="138"/>
      <c r="ZF414" s="138"/>
      <c r="ZG414" s="138"/>
      <c r="ZH414" s="138"/>
      <c r="ZI414" s="138"/>
      <c r="ZJ414" s="138"/>
      <c r="ZK414" s="138"/>
      <c r="ZL414" s="138"/>
      <c r="ZM414" s="138"/>
      <c r="ZN414" s="138"/>
      <c r="ZO414" s="138"/>
      <c r="ZP414" s="138"/>
      <c r="ZQ414" s="138"/>
      <c r="ZR414" s="138"/>
      <c r="ZS414" s="138"/>
      <c r="ZT414" s="138"/>
      <c r="ZU414" s="138"/>
      <c r="ZV414" s="138"/>
      <c r="ZW414" s="138"/>
      <c r="ZX414" s="138"/>
      <c r="ZY414" s="138"/>
      <c r="ZZ414" s="138"/>
      <c r="AAA414" s="138"/>
      <c r="AAB414" s="138"/>
      <c r="AAC414" s="138"/>
      <c r="AAD414" s="138"/>
      <c r="AAE414" s="138"/>
      <c r="AAF414" s="138"/>
      <c r="AAG414" s="138"/>
      <c r="AAH414" s="138"/>
      <c r="AAI414" s="138"/>
      <c r="AAJ414" s="138"/>
      <c r="AAK414" s="138"/>
      <c r="AAL414" s="138"/>
      <c r="AAM414" s="138"/>
      <c r="AAN414" s="138"/>
      <c r="AAO414" s="138"/>
      <c r="AAP414" s="138"/>
      <c r="AAQ414" s="138"/>
      <c r="AAR414" s="138"/>
      <c r="AAS414" s="138"/>
      <c r="AAT414" s="138"/>
      <c r="AAU414" s="138"/>
      <c r="AAV414" s="138"/>
      <c r="AAW414" s="138"/>
      <c r="AAX414" s="138"/>
      <c r="AAY414" s="138"/>
      <c r="AAZ414" s="138"/>
      <c r="ABA414" s="138"/>
      <c r="ABB414" s="138"/>
      <c r="ABC414" s="138"/>
      <c r="ABD414" s="138"/>
      <c r="ABE414" s="138"/>
      <c r="ABF414" s="138"/>
      <c r="ABG414" s="138"/>
      <c r="ABH414" s="138"/>
      <c r="ABI414" s="138"/>
      <c r="ABJ414" s="138"/>
      <c r="ABK414" s="138"/>
      <c r="ABL414" s="138"/>
      <c r="ABM414" s="138"/>
      <c r="ABN414" s="138"/>
      <c r="ABO414" s="138"/>
      <c r="ABP414" s="138"/>
      <c r="ABQ414" s="138"/>
      <c r="ABR414" s="138"/>
      <c r="ABS414" s="138"/>
      <c r="ABT414" s="138"/>
      <c r="ABU414" s="138"/>
      <c r="ABV414" s="138"/>
      <c r="ABW414" s="138"/>
      <c r="ABX414" s="138"/>
      <c r="ABY414" s="138"/>
      <c r="ABZ414" s="138"/>
      <c r="ACA414" s="138"/>
      <c r="ACB414" s="138"/>
      <c r="ACC414" s="138"/>
      <c r="ACD414" s="138"/>
      <c r="ACE414" s="138"/>
      <c r="ACF414" s="138"/>
      <c r="ACG414" s="138"/>
      <c r="ACH414" s="138"/>
      <c r="ACI414" s="138"/>
      <c r="ACJ414" s="138"/>
      <c r="ACK414" s="138"/>
      <c r="ACL414" s="138"/>
      <c r="ACM414" s="138"/>
      <c r="ACN414" s="138"/>
      <c r="ACO414" s="138"/>
      <c r="ACP414" s="138"/>
      <c r="ACQ414" s="138"/>
      <c r="ACR414" s="138"/>
      <c r="ACS414" s="138"/>
      <c r="ACT414" s="138"/>
      <c r="ACU414" s="138"/>
      <c r="ACV414" s="138"/>
      <c r="ACW414" s="138"/>
      <c r="ACX414" s="138"/>
      <c r="ACY414" s="138"/>
      <c r="ACZ414" s="138"/>
      <c r="ADA414" s="138"/>
    </row>
    <row r="415" spans="1:781" ht="15" customHeight="1" x14ac:dyDescent="0.3">
      <c r="A415" s="165">
        <f>COUNT(A3:A413)</f>
        <v>409</v>
      </c>
      <c r="C415" s="84"/>
      <c r="M415" s="155"/>
      <c r="AB415" s="166"/>
      <c r="AC415" s="167"/>
      <c r="AD415" s="168" t="s">
        <v>1122</v>
      </c>
      <c r="AE415" s="169"/>
      <c r="AF415" s="170"/>
      <c r="AL415" s="146"/>
      <c r="AM415" s="146"/>
      <c r="AN415" s="146"/>
      <c r="AO415" s="146"/>
      <c r="AP415" s="146"/>
      <c r="AQ415" s="146"/>
      <c r="AR415" s="146"/>
      <c r="AS415" s="146"/>
      <c r="AT415" s="146"/>
      <c r="AU415" s="146"/>
      <c r="AV415" s="146"/>
      <c r="AW415" s="146"/>
      <c r="AX415" s="146"/>
      <c r="AY415" s="146"/>
      <c r="AZ415" s="146"/>
      <c r="BA415" s="146"/>
      <c r="BB415" s="146"/>
      <c r="BC415" s="146"/>
      <c r="BD415" s="146"/>
      <c r="BE415" s="146"/>
      <c r="BF415" s="146"/>
      <c r="BG415" s="146"/>
      <c r="BH415" s="146"/>
      <c r="BI415" s="146"/>
      <c r="BJ415" s="146"/>
      <c r="BK415" s="146"/>
      <c r="BL415" s="146"/>
      <c r="BM415" s="146"/>
      <c r="BN415" s="146"/>
      <c r="BO415" s="146"/>
      <c r="BP415" s="146"/>
      <c r="BQ415" s="146"/>
      <c r="BR415" s="146"/>
      <c r="BS415" s="146"/>
      <c r="BT415" s="146"/>
      <c r="BU415" s="146"/>
      <c r="BV415" s="146"/>
      <c r="BW415" s="146"/>
      <c r="BX415" s="146"/>
      <c r="BY415" s="146"/>
      <c r="BZ415" s="146"/>
      <c r="CA415" s="146"/>
      <c r="CB415" s="146"/>
      <c r="CC415" s="146"/>
      <c r="CD415" s="146"/>
      <c r="CE415" s="146"/>
      <c r="CF415" s="146"/>
      <c r="CG415" s="146"/>
      <c r="CH415" s="146"/>
      <c r="CI415" s="146"/>
      <c r="CJ415" s="146"/>
      <c r="CK415" s="146"/>
      <c r="CL415" s="146"/>
      <c r="CM415" s="146"/>
      <c r="CN415" s="146"/>
      <c r="CO415" s="146"/>
      <c r="CP415" s="146"/>
      <c r="CQ415" s="146"/>
      <c r="CR415" s="146"/>
      <c r="CS415" s="146"/>
      <c r="CT415" s="146"/>
      <c r="CU415" s="146"/>
      <c r="CV415" s="146"/>
      <c r="CW415" s="146"/>
      <c r="CX415" s="146"/>
      <c r="CY415" s="146"/>
      <c r="CZ415" s="146"/>
      <c r="DA415" s="146"/>
      <c r="DB415" s="146"/>
      <c r="DC415" s="146"/>
      <c r="DD415" s="146"/>
      <c r="DE415" s="146"/>
      <c r="DF415" s="146"/>
      <c r="DG415" s="146"/>
      <c r="DH415" s="146"/>
      <c r="DI415" s="146"/>
      <c r="DJ415" s="146"/>
      <c r="DK415" s="146"/>
      <c r="DL415" s="146"/>
      <c r="DM415" s="146"/>
      <c r="DN415" s="146"/>
      <c r="DO415" s="146"/>
      <c r="DP415" s="146"/>
      <c r="DQ415" s="146"/>
      <c r="DR415" s="146"/>
      <c r="DS415" s="146"/>
      <c r="DT415" s="146"/>
      <c r="DU415" s="146"/>
      <c r="DV415" s="146"/>
      <c r="DW415" s="146"/>
      <c r="DX415" s="146"/>
      <c r="DY415" s="146"/>
      <c r="DZ415" s="146"/>
      <c r="EA415" s="146"/>
      <c r="EB415" s="146"/>
      <c r="EC415" s="146"/>
      <c r="ED415" s="138"/>
      <c r="EE415" s="138"/>
      <c r="EF415" s="138"/>
      <c r="EG415" s="138"/>
      <c r="EH415" s="138"/>
      <c r="EI415" s="138"/>
      <c r="EJ415" s="138"/>
      <c r="EK415" s="138"/>
      <c r="EL415" s="138"/>
      <c r="EM415" s="138"/>
      <c r="EN415" s="138"/>
      <c r="EO415" s="138"/>
      <c r="EP415" s="138"/>
      <c r="EQ415" s="138"/>
      <c r="ER415" s="138"/>
      <c r="ES415" s="138"/>
      <c r="ET415" s="138"/>
      <c r="EU415" s="138"/>
      <c r="EV415" s="138"/>
      <c r="EW415" s="138"/>
      <c r="EX415" s="138"/>
      <c r="EY415" s="138"/>
      <c r="EZ415" s="138"/>
      <c r="FA415" s="138"/>
      <c r="FB415" s="138"/>
      <c r="FC415" s="138"/>
      <c r="FD415" s="138"/>
      <c r="FE415" s="138"/>
      <c r="FF415" s="138"/>
      <c r="FG415" s="138"/>
      <c r="FH415" s="138"/>
      <c r="FI415" s="138"/>
      <c r="FJ415" s="138"/>
      <c r="FK415" s="138"/>
      <c r="FL415" s="138"/>
      <c r="FM415" s="138"/>
      <c r="FN415" s="138"/>
      <c r="FO415" s="138"/>
      <c r="FP415" s="138"/>
      <c r="FQ415" s="138"/>
      <c r="FR415" s="138"/>
      <c r="FS415" s="138"/>
      <c r="FT415" s="138"/>
      <c r="FU415" s="138"/>
      <c r="FV415" s="138"/>
      <c r="FW415" s="138"/>
      <c r="FX415" s="138"/>
      <c r="FY415" s="138"/>
      <c r="FZ415" s="138"/>
      <c r="GA415" s="138"/>
      <c r="GB415" s="138"/>
      <c r="GC415" s="138"/>
      <c r="GD415" s="138"/>
      <c r="GE415" s="138"/>
      <c r="GF415" s="138"/>
      <c r="GG415" s="138"/>
      <c r="GH415" s="138"/>
      <c r="GI415" s="138"/>
      <c r="GJ415" s="138"/>
      <c r="GK415" s="138"/>
      <c r="GL415" s="138"/>
      <c r="GM415" s="138"/>
      <c r="GN415" s="138"/>
      <c r="GO415" s="138"/>
      <c r="GP415" s="138"/>
      <c r="GQ415" s="138"/>
      <c r="GR415" s="138"/>
      <c r="GS415" s="138"/>
      <c r="GT415" s="138"/>
      <c r="GU415" s="138"/>
      <c r="GV415" s="138"/>
      <c r="GW415" s="138"/>
      <c r="GX415" s="138"/>
      <c r="GY415" s="138"/>
      <c r="GZ415" s="138"/>
      <c r="HA415" s="138"/>
      <c r="HB415" s="138"/>
      <c r="HC415" s="138"/>
      <c r="HD415" s="138"/>
      <c r="HE415" s="138"/>
      <c r="HF415" s="138"/>
      <c r="HG415" s="138"/>
      <c r="HH415" s="138"/>
      <c r="HI415" s="138"/>
      <c r="HJ415" s="138"/>
      <c r="HK415" s="138"/>
      <c r="HL415" s="138"/>
      <c r="HM415" s="138"/>
      <c r="HN415" s="138"/>
      <c r="HO415" s="138"/>
      <c r="HP415" s="138"/>
      <c r="HQ415" s="138"/>
      <c r="HR415" s="138"/>
      <c r="HS415" s="138"/>
      <c r="HT415" s="138"/>
      <c r="HU415" s="138"/>
      <c r="HV415" s="138"/>
      <c r="HW415" s="138"/>
      <c r="HX415" s="138"/>
      <c r="HY415" s="138"/>
      <c r="HZ415" s="138"/>
      <c r="IA415" s="138"/>
      <c r="IB415" s="138"/>
      <c r="IC415" s="138"/>
      <c r="ID415" s="138"/>
      <c r="IE415" s="138"/>
      <c r="IF415" s="138"/>
      <c r="IG415" s="138"/>
      <c r="IH415" s="138"/>
      <c r="II415" s="138"/>
      <c r="IJ415" s="138"/>
      <c r="IK415" s="138"/>
      <c r="IL415" s="138"/>
      <c r="IM415" s="138"/>
      <c r="IN415" s="138"/>
      <c r="IO415" s="138"/>
      <c r="IP415" s="138"/>
      <c r="IQ415" s="138"/>
      <c r="IR415" s="138"/>
      <c r="IS415" s="138"/>
      <c r="IT415" s="138"/>
      <c r="IU415" s="138"/>
      <c r="IV415" s="138"/>
      <c r="IW415" s="138"/>
      <c r="IX415" s="138"/>
      <c r="IY415" s="138"/>
      <c r="IZ415" s="138"/>
      <c r="JA415" s="138"/>
      <c r="JB415" s="138"/>
      <c r="JC415" s="138"/>
      <c r="JD415" s="138"/>
      <c r="JE415" s="138"/>
      <c r="JF415" s="138"/>
      <c r="JG415" s="138"/>
      <c r="JH415" s="138"/>
      <c r="JI415" s="138"/>
      <c r="JJ415" s="138"/>
      <c r="JK415" s="138"/>
      <c r="JL415" s="138"/>
      <c r="JM415" s="138"/>
      <c r="JN415" s="138"/>
      <c r="JO415" s="138"/>
      <c r="JP415" s="138"/>
      <c r="JQ415" s="138"/>
      <c r="JR415" s="138"/>
      <c r="JS415" s="138"/>
      <c r="JT415" s="138"/>
      <c r="JU415" s="138"/>
      <c r="JV415" s="138"/>
      <c r="JW415" s="138"/>
      <c r="JX415" s="138"/>
      <c r="JY415" s="138"/>
      <c r="JZ415" s="138"/>
      <c r="KA415" s="138"/>
      <c r="KB415" s="138"/>
      <c r="KC415" s="138"/>
      <c r="KD415" s="138"/>
      <c r="KE415" s="138"/>
      <c r="KF415" s="138"/>
      <c r="KG415" s="138"/>
      <c r="KH415" s="138"/>
      <c r="KI415" s="138"/>
      <c r="KJ415" s="138"/>
      <c r="KK415" s="138"/>
      <c r="KL415" s="138"/>
      <c r="KM415" s="138"/>
      <c r="KN415" s="138"/>
      <c r="KO415" s="138"/>
      <c r="KP415" s="138"/>
      <c r="KQ415" s="138"/>
      <c r="KR415" s="138"/>
      <c r="KS415" s="138"/>
      <c r="KT415" s="138"/>
      <c r="KU415" s="138"/>
      <c r="KV415" s="138"/>
      <c r="KW415" s="138"/>
      <c r="KX415" s="138"/>
      <c r="KY415" s="138"/>
      <c r="KZ415" s="138"/>
      <c r="LA415" s="138"/>
      <c r="LB415" s="138"/>
      <c r="LC415" s="138"/>
      <c r="LD415" s="138"/>
      <c r="LE415" s="138"/>
      <c r="LF415" s="138"/>
      <c r="LG415" s="138"/>
      <c r="LH415" s="138"/>
      <c r="LI415" s="138"/>
      <c r="LJ415" s="138"/>
      <c r="LK415" s="138"/>
      <c r="LL415" s="138"/>
      <c r="LM415" s="138"/>
      <c r="LN415" s="138"/>
      <c r="LO415" s="138"/>
      <c r="LP415" s="138"/>
      <c r="LQ415" s="138"/>
      <c r="LR415" s="138"/>
      <c r="LS415" s="138"/>
      <c r="LT415" s="138"/>
      <c r="LU415" s="138"/>
      <c r="LV415" s="138"/>
      <c r="LW415" s="138"/>
      <c r="LX415" s="138"/>
      <c r="LY415" s="138"/>
      <c r="LZ415" s="138"/>
      <c r="MA415" s="138"/>
      <c r="MB415" s="138"/>
      <c r="MC415" s="138"/>
      <c r="MD415" s="138"/>
      <c r="ME415" s="138"/>
      <c r="MF415" s="138"/>
      <c r="MG415" s="138"/>
      <c r="MH415" s="138"/>
      <c r="MI415" s="138"/>
      <c r="MJ415" s="138"/>
      <c r="MK415" s="138"/>
      <c r="ML415" s="138"/>
      <c r="MM415" s="138"/>
      <c r="MN415" s="138"/>
      <c r="MO415" s="138"/>
      <c r="MP415" s="138"/>
      <c r="MQ415" s="138"/>
      <c r="MR415" s="138"/>
      <c r="MS415" s="138"/>
      <c r="MT415" s="138"/>
      <c r="MU415" s="138"/>
      <c r="MV415" s="138"/>
      <c r="MW415" s="138"/>
      <c r="MX415" s="138"/>
      <c r="MY415" s="138"/>
      <c r="MZ415" s="138"/>
      <c r="NA415" s="138"/>
      <c r="NB415" s="138"/>
      <c r="NC415" s="138"/>
      <c r="ND415" s="138"/>
      <c r="NE415" s="138"/>
      <c r="NF415" s="138"/>
      <c r="NG415" s="138"/>
      <c r="NH415" s="138"/>
      <c r="NI415" s="138"/>
      <c r="NJ415" s="138"/>
      <c r="NK415" s="138"/>
      <c r="NL415" s="138"/>
      <c r="NM415" s="138"/>
      <c r="NN415" s="138"/>
      <c r="NO415" s="138"/>
      <c r="NP415" s="138"/>
      <c r="NQ415" s="138"/>
      <c r="NR415" s="138"/>
      <c r="NS415" s="138"/>
      <c r="NT415" s="138"/>
      <c r="NU415" s="138"/>
      <c r="NV415" s="138"/>
      <c r="NW415" s="138"/>
      <c r="NX415" s="138"/>
      <c r="NY415" s="138"/>
      <c r="NZ415" s="138"/>
      <c r="OA415" s="138"/>
      <c r="OB415" s="138"/>
      <c r="OC415" s="138"/>
      <c r="OD415" s="138"/>
      <c r="OE415" s="138"/>
      <c r="OF415" s="138"/>
      <c r="OG415" s="138"/>
      <c r="OH415" s="138"/>
      <c r="OI415" s="138"/>
      <c r="OJ415" s="138"/>
      <c r="OK415" s="138"/>
      <c r="OL415" s="138"/>
      <c r="OM415" s="138"/>
      <c r="ON415" s="138"/>
      <c r="OO415" s="138"/>
      <c r="OP415" s="138"/>
      <c r="OQ415" s="138"/>
      <c r="OR415" s="138"/>
      <c r="OS415" s="138"/>
      <c r="OT415" s="138"/>
      <c r="OU415" s="138"/>
      <c r="OV415" s="138"/>
      <c r="OW415" s="138"/>
      <c r="OX415" s="138"/>
      <c r="OY415" s="138"/>
      <c r="OZ415" s="138"/>
      <c r="PA415" s="138"/>
      <c r="PB415" s="138"/>
      <c r="PC415" s="138"/>
      <c r="PD415" s="138"/>
      <c r="PE415" s="138"/>
      <c r="PF415" s="138"/>
      <c r="PG415" s="138"/>
      <c r="PH415" s="138"/>
      <c r="PI415" s="138"/>
      <c r="PJ415" s="138"/>
      <c r="PK415" s="138"/>
      <c r="PL415" s="138"/>
      <c r="PM415" s="138"/>
      <c r="PN415" s="138"/>
      <c r="PO415" s="138"/>
      <c r="PP415" s="138"/>
      <c r="PQ415" s="138"/>
      <c r="PR415" s="138"/>
      <c r="PS415" s="138"/>
      <c r="PT415" s="138"/>
      <c r="PU415" s="138"/>
      <c r="PV415" s="138"/>
      <c r="PW415" s="138"/>
      <c r="PX415" s="138"/>
      <c r="PY415" s="138"/>
      <c r="PZ415" s="138"/>
      <c r="QA415" s="138"/>
      <c r="QB415" s="138"/>
      <c r="QC415" s="138"/>
      <c r="QD415" s="138"/>
      <c r="QE415" s="138"/>
      <c r="QF415" s="138"/>
      <c r="QG415" s="138"/>
      <c r="QH415" s="138"/>
      <c r="QI415" s="138"/>
      <c r="QJ415" s="138"/>
      <c r="QK415" s="138"/>
      <c r="QL415" s="138"/>
      <c r="QM415" s="138"/>
      <c r="QN415" s="138"/>
      <c r="QO415" s="138"/>
      <c r="QP415" s="138"/>
      <c r="QQ415" s="138"/>
      <c r="QR415" s="138"/>
      <c r="QS415" s="138"/>
      <c r="QT415" s="138"/>
      <c r="QU415" s="138"/>
      <c r="QV415" s="138"/>
      <c r="QW415" s="138"/>
      <c r="QX415" s="138"/>
      <c r="QY415" s="138"/>
      <c r="QZ415" s="138"/>
      <c r="RA415" s="138"/>
      <c r="RB415" s="138"/>
      <c r="RC415" s="138"/>
      <c r="RD415" s="138"/>
      <c r="RE415" s="138"/>
      <c r="RF415" s="138"/>
      <c r="RG415" s="138"/>
      <c r="RH415" s="138"/>
      <c r="RI415" s="138"/>
      <c r="RJ415" s="138"/>
      <c r="RK415" s="138"/>
      <c r="RL415" s="138"/>
      <c r="RM415" s="138"/>
      <c r="RN415" s="138"/>
      <c r="RO415" s="138"/>
      <c r="RP415" s="138"/>
      <c r="RQ415" s="138"/>
      <c r="RR415" s="138"/>
      <c r="RS415" s="138"/>
      <c r="RT415" s="138"/>
      <c r="RU415" s="138"/>
      <c r="RV415" s="138"/>
      <c r="RW415" s="138"/>
      <c r="RX415" s="138"/>
      <c r="RY415" s="138"/>
      <c r="RZ415" s="138"/>
      <c r="SA415" s="138"/>
      <c r="SB415" s="138"/>
      <c r="SC415" s="138"/>
      <c r="SD415" s="138"/>
      <c r="SE415" s="138"/>
      <c r="SF415" s="138"/>
      <c r="SG415" s="138"/>
      <c r="SH415" s="138"/>
      <c r="SI415" s="138"/>
      <c r="SJ415" s="138"/>
      <c r="SK415" s="138"/>
      <c r="SL415" s="138"/>
      <c r="SM415" s="138"/>
      <c r="SN415" s="138"/>
      <c r="SO415" s="138"/>
      <c r="SP415" s="138"/>
      <c r="SQ415" s="138"/>
      <c r="SR415" s="138"/>
      <c r="SS415" s="138"/>
      <c r="ST415" s="138"/>
      <c r="SU415" s="138"/>
      <c r="SV415" s="138"/>
      <c r="SW415" s="138"/>
      <c r="SX415" s="138"/>
      <c r="SY415" s="138"/>
      <c r="SZ415" s="138"/>
      <c r="TA415" s="138"/>
      <c r="TB415" s="138"/>
      <c r="TC415" s="138"/>
      <c r="TD415" s="138"/>
      <c r="TE415" s="138"/>
      <c r="TF415" s="138"/>
      <c r="TG415" s="138"/>
      <c r="TH415" s="138"/>
      <c r="TI415" s="138"/>
      <c r="TJ415" s="138"/>
      <c r="TK415" s="138"/>
      <c r="TL415" s="138"/>
      <c r="TM415" s="138"/>
      <c r="TN415" s="138"/>
      <c r="TO415" s="138"/>
      <c r="TP415" s="138"/>
      <c r="TQ415" s="138"/>
      <c r="TR415" s="138"/>
      <c r="TS415" s="138"/>
      <c r="TT415" s="138"/>
      <c r="TU415" s="138"/>
      <c r="TV415" s="138"/>
      <c r="TW415" s="138"/>
      <c r="TX415" s="138"/>
      <c r="TY415" s="138"/>
      <c r="TZ415" s="138"/>
      <c r="UA415" s="138"/>
      <c r="UB415" s="138"/>
      <c r="UC415" s="138"/>
      <c r="UD415" s="138"/>
      <c r="UE415" s="138"/>
      <c r="UF415" s="138"/>
      <c r="UG415" s="138"/>
      <c r="UH415" s="138"/>
      <c r="UI415" s="138"/>
      <c r="UJ415" s="138"/>
      <c r="UK415" s="138"/>
      <c r="UL415" s="138"/>
      <c r="UM415" s="138"/>
      <c r="UN415" s="138"/>
      <c r="UO415" s="138"/>
      <c r="UP415" s="138"/>
      <c r="UQ415" s="138"/>
      <c r="UR415" s="138"/>
      <c r="US415" s="138"/>
      <c r="UT415" s="138"/>
      <c r="UU415" s="138"/>
      <c r="UV415" s="138"/>
      <c r="UW415" s="138"/>
      <c r="UX415" s="138"/>
      <c r="UY415" s="138"/>
      <c r="UZ415" s="138"/>
      <c r="VA415" s="138"/>
      <c r="VB415" s="138"/>
      <c r="VC415" s="138"/>
      <c r="VD415" s="138"/>
      <c r="VE415" s="138"/>
      <c r="VF415" s="138"/>
      <c r="VG415" s="138"/>
      <c r="VH415" s="138"/>
      <c r="VI415" s="138"/>
      <c r="VJ415" s="138"/>
      <c r="VK415" s="138"/>
      <c r="VL415" s="138"/>
      <c r="VM415" s="138"/>
      <c r="VN415" s="138"/>
      <c r="VO415" s="138"/>
      <c r="VP415" s="138"/>
      <c r="VQ415" s="138"/>
      <c r="VR415" s="138"/>
      <c r="VS415" s="138"/>
      <c r="VT415" s="138"/>
      <c r="VU415" s="138"/>
      <c r="VV415" s="138"/>
      <c r="VW415" s="138"/>
      <c r="VX415" s="138"/>
      <c r="VY415" s="138"/>
      <c r="VZ415" s="138"/>
      <c r="WA415" s="138"/>
      <c r="WB415" s="138"/>
      <c r="WC415" s="138"/>
      <c r="WD415" s="138"/>
      <c r="WE415" s="138"/>
      <c r="WF415" s="138"/>
      <c r="WG415" s="138"/>
      <c r="WH415" s="138"/>
      <c r="WI415" s="138"/>
      <c r="WJ415" s="138"/>
      <c r="WK415" s="138"/>
      <c r="WL415" s="138"/>
      <c r="WM415" s="138"/>
      <c r="WN415" s="138"/>
      <c r="WO415" s="138"/>
      <c r="WP415" s="138"/>
      <c r="WQ415" s="138"/>
      <c r="WR415" s="138"/>
      <c r="WS415" s="138"/>
      <c r="WT415" s="138"/>
      <c r="WU415" s="138"/>
      <c r="WV415" s="138"/>
      <c r="WW415" s="138"/>
      <c r="WX415" s="138"/>
      <c r="WY415" s="138"/>
      <c r="WZ415" s="138"/>
      <c r="XA415" s="138"/>
      <c r="XB415" s="138"/>
      <c r="XC415" s="138"/>
      <c r="XD415" s="138"/>
      <c r="XE415" s="138"/>
      <c r="XF415" s="138"/>
      <c r="XG415" s="138"/>
      <c r="XH415" s="138"/>
      <c r="XI415" s="138"/>
      <c r="XJ415" s="138"/>
      <c r="XK415" s="138"/>
      <c r="XL415" s="138"/>
      <c r="XM415" s="138"/>
      <c r="XN415" s="138"/>
      <c r="XO415" s="138"/>
      <c r="XP415" s="138"/>
      <c r="XQ415" s="138"/>
      <c r="XR415" s="138"/>
      <c r="XS415" s="138"/>
      <c r="XT415" s="138"/>
      <c r="XU415" s="138"/>
      <c r="XV415" s="138"/>
      <c r="XW415" s="138"/>
      <c r="XX415" s="138"/>
      <c r="XY415" s="138"/>
      <c r="XZ415" s="138"/>
      <c r="YA415" s="138"/>
      <c r="YB415" s="138"/>
      <c r="YC415" s="138"/>
      <c r="YD415" s="138"/>
      <c r="YE415" s="138"/>
      <c r="YF415" s="138"/>
      <c r="YG415" s="138"/>
      <c r="YH415" s="138"/>
      <c r="YI415" s="138"/>
      <c r="YJ415" s="138"/>
      <c r="YK415" s="138"/>
      <c r="YL415" s="138"/>
      <c r="YM415" s="138"/>
      <c r="YN415" s="138"/>
      <c r="YO415" s="138"/>
      <c r="YP415" s="138"/>
      <c r="YQ415" s="138"/>
      <c r="YR415" s="138"/>
      <c r="YS415" s="138"/>
      <c r="YT415" s="138"/>
      <c r="YU415" s="138"/>
      <c r="YV415" s="138"/>
      <c r="YW415" s="138"/>
      <c r="YX415" s="138"/>
      <c r="YY415" s="138"/>
      <c r="YZ415" s="138"/>
      <c r="ZA415" s="138"/>
      <c r="ZB415" s="138"/>
      <c r="ZC415" s="138"/>
      <c r="ZD415" s="138"/>
      <c r="ZE415" s="138"/>
      <c r="ZF415" s="138"/>
      <c r="ZG415" s="138"/>
      <c r="ZH415" s="138"/>
      <c r="ZI415" s="138"/>
      <c r="ZJ415" s="138"/>
      <c r="ZK415" s="138"/>
      <c r="ZL415" s="138"/>
      <c r="ZM415" s="138"/>
      <c r="ZN415" s="138"/>
      <c r="ZO415" s="138"/>
      <c r="ZP415" s="138"/>
      <c r="ZQ415" s="138"/>
      <c r="ZR415" s="138"/>
      <c r="ZS415" s="138"/>
      <c r="ZT415" s="138"/>
      <c r="ZU415" s="138"/>
      <c r="ZV415" s="138"/>
      <c r="ZW415" s="138"/>
      <c r="ZX415" s="138"/>
      <c r="ZY415" s="138"/>
      <c r="ZZ415" s="138"/>
      <c r="AAA415" s="138"/>
      <c r="AAB415" s="138"/>
      <c r="AAC415" s="138"/>
      <c r="AAD415" s="138"/>
      <c r="AAE415" s="138"/>
      <c r="AAF415" s="138"/>
      <c r="AAG415" s="138"/>
      <c r="AAH415" s="138"/>
      <c r="AAI415" s="138"/>
      <c r="AAJ415" s="138"/>
      <c r="AAK415" s="138"/>
      <c r="AAL415" s="138"/>
      <c r="AAM415" s="138"/>
      <c r="AAN415" s="138"/>
      <c r="AAO415" s="138"/>
      <c r="AAP415" s="138"/>
      <c r="AAQ415" s="138"/>
      <c r="AAR415" s="138"/>
      <c r="AAS415" s="138"/>
      <c r="AAT415" s="138"/>
      <c r="AAU415" s="138"/>
      <c r="AAV415" s="138"/>
      <c r="AAW415" s="138"/>
      <c r="AAX415" s="138"/>
      <c r="AAY415" s="138"/>
      <c r="AAZ415" s="138"/>
      <c r="ABA415" s="138"/>
      <c r="ABB415" s="138"/>
      <c r="ABC415" s="138"/>
      <c r="ABD415" s="138"/>
      <c r="ABE415" s="138"/>
      <c r="ABF415" s="138"/>
      <c r="ABG415" s="138"/>
      <c r="ABH415" s="138"/>
      <c r="ABI415" s="138"/>
      <c r="ABJ415" s="138"/>
      <c r="ABK415" s="138"/>
      <c r="ABL415" s="138"/>
      <c r="ABM415" s="138"/>
      <c r="ABN415" s="138"/>
      <c r="ABO415" s="138"/>
      <c r="ABP415" s="138"/>
      <c r="ABQ415" s="138"/>
      <c r="ABR415" s="138"/>
      <c r="ABS415" s="138"/>
      <c r="ABT415" s="138"/>
      <c r="ABU415" s="138"/>
      <c r="ABV415" s="138"/>
      <c r="ABW415" s="138"/>
      <c r="ABX415" s="138"/>
      <c r="ABY415" s="138"/>
      <c r="ABZ415" s="138"/>
      <c r="ACA415" s="138"/>
      <c r="ACB415" s="138"/>
      <c r="ACC415" s="138"/>
      <c r="ACD415" s="138"/>
      <c r="ACE415" s="138"/>
      <c r="ACF415" s="138"/>
      <c r="ACG415" s="138"/>
      <c r="ACH415" s="138"/>
      <c r="ACI415" s="138"/>
      <c r="ACJ415" s="138"/>
      <c r="ACK415" s="138"/>
      <c r="ACL415" s="138"/>
      <c r="ACM415" s="138"/>
      <c r="ACN415" s="138"/>
      <c r="ACO415" s="138"/>
      <c r="ACP415" s="138"/>
      <c r="ACQ415" s="138"/>
      <c r="ACR415" s="138"/>
      <c r="ACS415" s="138"/>
      <c r="ACT415" s="138"/>
      <c r="ACU415" s="138"/>
      <c r="ACV415" s="138"/>
      <c r="ACW415" s="138"/>
      <c r="ACX415" s="138"/>
      <c r="ACY415" s="138"/>
      <c r="ACZ415" s="138"/>
      <c r="ADA415" s="138"/>
    </row>
    <row r="416" spans="1:781" ht="15" customHeight="1" x14ac:dyDescent="0.3">
      <c r="A416" s="171"/>
      <c r="C416" s="84"/>
      <c r="M416" s="155"/>
      <c r="AB416" s="172" t="s">
        <v>1123</v>
      </c>
      <c r="AC416" s="164">
        <f>SUMIF(AB1:AB413,"&gt;0")</f>
        <v>134.31387282755466</v>
      </c>
      <c r="AD416" s="164">
        <f>SUMIF(AC1:AC413,"&gt;0")</f>
        <v>75.198205128205146</v>
      </c>
      <c r="AE416" s="164">
        <f>SUMIF(AD1:AD413,"&gt;0")</f>
        <v>197.78571428571428</v>
      </c>
      <c r="AF416" s="173">
        <f>SUMIF(AE1:AE413,"&gt;0")</f>
        <v>403.0911186960231</v>
      </c>
      <c r="AH416" s="164" t="e">
        <f>SUM(AG1:AG413)</f>
        <v>#VALUE!</v>
      </c>
      <c r="AI416" s="164">
        <f>SUM(AH1:AH413)</f>
        <v>51.377632550342895</v>
      </c>
      <c r="AJ416" s="164">
        <f>SUM(AI1:AI413)</f>
        <v>3.2507643024519828</v>
      </c>
      <c r="AK416" s="12" t="s">
        <v>1124</v>
      </c>
      <c r="AL416" s="146"/>
      <c r="AM416" s="146"/>
      <c r="AN416" s="146"/>
      <c r="AO416" s="146"/>
      <c r="AP416" s="146"/>
      <c r="AQ416" s="146"/>
      <c r="AR416" s="146"/>
      <c r="AS416" s="146"/>
      <c r="AT416" s="146"/>
      <c r="AU416" s="146"/>
      <c r="AV416" s="146"/>
      <c r="AW416" s="146"/>
      <c r="AX416" s="146"/>
      <c r="AY416" s="146"/>
      <c r="AZ416" s="146"/>
      <c r="BA416" s="146"/>
      <c r="BB416" s="146"/>
      <c r="BC416" s="146"/>
      <c r="BD416" s="146"/>
      <c r="BE416" s="146"/>
      <c r="BF416" s="146"/>
      <c r="BG416" s="146"/>
      <c r="BH416" s="146"/>
      <c r="BI416" s="146"/>
      <c r="BJ416" s="146"/>
      <c r="BK416" s="146"/>
      <c r="BL416" s="146"/>
      <c r="BM416" s="146"/>
      <c r="BN416" s="146"/>
      <c r="BO416" s="146"/>
      <c r="BP416" s="146"/>
      <c r="BQ416" s="146"/>
      <c r="BR416" s="146"/>
      <c r="BS416" s="146"/>
      <c r="BT416" s="146"/>
      <c r="BU416" s="146"/>
      <c r="BV416" s="146"/>
      <c r="BW416" s="146"/>
      <c r="BX416" s="146"/>
      <c r="BY416" s="146"/>
      <c r="BZ416" s="146"/>
      <c r="CA416" s="146"/>
      <c r="CB416" s="146"/>
      <c r="CC416" s="146"/>
      <c r="CD416" s="146"/>
      <c r="CE416" s="146"/>
      <c r="CF416" s="146"/>
      <c r="CG416" s="146"/>
      <c r="CH416" s="146"/>
      <c r="CI416" s="146"/>
      <c r="CJ416" s="146"/>
      <c r="CK416" s="146"/>
      <c r="CL416" s="146"/>
      <c r="CM416" s="146"/>
      <c r="CN416" s="146"/>
      <c r="CO416" s="146"/>
      <c r="CP416" s="146"/>
      <c r="CQ416" s="146"/>
      <c r="CR416" s="146"/>
      <c r="CS416" s="146"/>
      <c r="CT416" s="146"/>
      <c r="CU416" s="146"/>
      <c r="CV416" s="146"/>
      <c r="CW416" s="146"/>
      <c r="CX416" s="146"/>
      <c r="CY416" s="146"/>
      <c r="CZ416" s="146"/>
      <c r="DA416" s="146"/>
      <c r="DB416" s="146"/>
      <c r="DC416" s="146"/>
      <c r="DD416" s="146"/>
      <c r="DE416" s="146"/>
      <c r="DF416" s="146"/>
      <c r="DG416" s="146"/>
      <c r="DH416" s="146"/>
      <c r="DI416" s="146"/>
      <c r="DJ416" s="146"/>
      <c r="DK416" s="146"/>
      <c r="DL416" s="146"/>
      <c r="DM416" s="146"/>
      <c r="DN416" s="146"/>
      <c r="DO416" s="146"/>
      <c r="DP416" s="146"/>
      <c r="DQ416" s="146"/>
      <c r="DR416" s="146"/>
      <c r="DS416" s="146"/>
      <c r="DT416" s="146"/>
      <c r="DU416" s="146"/>
      <c r="DV416" s="146"/>
      <c r="DW416" s="146"/>
      <c r="DX416" s="146"/>
      <c r="DY416" s="146"/>
      <c r="DZ416" s="146"/>
      <c r="EA416" s="146"/>
      <c r="EB416" s="146"/>
      <c r="EC416" s="146"/>
      <c r="ED416" s="138"/>
      <c r="EE416" s="138"/>
      <c r="EF416" s="138"/>
      <c r="EG416" s="138"/>
      <c r="EH416" s="138"/>
      <c r="EI416" s="138"/>
      <c r="EJ416" s="138"/>
      <c r="EK416" s="138"/>
      <c r="EL416" s="138"/>
      <c r="EM416" s="138"/>
      <c r="EN416" s="138"/>
      <c r="EO416" s="138"/>
      <c r="EP416" s="138"/>
      <c r="EQ416" s="138"/>
      <c r="ER416" s="138"/>
      <c r="ES416" s="138"/>
      <c r="ET416" s="138"/>
      <c r="EU416" s="138"/>
      <c r="EV416" s="138"/>
      <c r="EW416" s="138"/>
      <c r="EX416" s="138"/>
      <c r="EY416" s="138"/>
      <c r="EZ416" s="138"/>
      <c r="FA416" s="138"/>
      <c r="FB416" s="138"/>
      <c r="FC416" s="138"/>
      <c r="FD416" s="138"/>
      <c r="FE416" s="138"/>
      <c r="FF416" s="138"/>
      <c r="FG416" s="138"/>
      <c r="FH416" s="138"/>
      <c r="FI416" s="138"/>
      <c r="FJ416" s="138"/>
      <c r="FK416" s="138"/>
      <c r="FL416" s="138"/>
      <c r="FM416" s="138"/>
      <c r="FN416" s="138"/>
      <c r="FO416" s="138"/>
      <c r="FP416" s="138"/>
      <c r="FQ416" s="138"/>
      <c r="FR416" s="138"/>
      <c r="FS416" s="138"/>
      <c r="FT416" s="138"/>
      <c r="FU416" s="138"/>
      <c r="FV416" s="138"/>
      <c r="FW416" s="138"/>
      <c r="FX416" s="138"/>
      <c r="FY416" s="138"/>
      <c r="FZ416" s="138"/>
      <c r="GA416" s="138"/>
      <c r="GB416" s="138"/>
      <c r="GC416" s="138"/>
      <c r="GD416" s="138"/>
      <c r="GE416" s="138"/>
      <c r="GF416" s="138"/>
      <c r="GG416" s="138"/>
      <c r="GH416" s="138"/>
      <c r="GI416" s="138"/>
      <c r="GJ416" s="138"/>
      <c r="GK416" s="138"/>
      <c r="GL416" s="138"/>
      <c r="GM416" s="138"/>
      <c r="GN416" s="138"/>
      <c r="GO416" s="138"/>
      <c r="GP416" s="138"/>
      <c r="GQ416" s="138"/>
      <c r="GR416" s="138"/>
      <c r="GS416" s="138"/>
      <c r="GT416" s="138"/>
      <c r="GU416" s="138"/>
      <c r="GV416" s="138"/>
      <c r="GW416" s="138"/>
      <c r="GX416" s="138"/>
      <c r="GY416" s="138"/>
      <c r="GZ416" s="138"/>
      <c r="HA416" s="138"/>
      <c r="HB416" s="138"/>
      <c r="HC416" s="138"/>
      <c r="HD416" s="138"/>
      <c r="HE416" s="138"/>
      <c r="HF416" s="138"/>
      <c r="HG416" s="138"/>
      <c r="HH416" s="138"/>
      <c r="HI416" s="138"/>
      <c r="HJ416" s="138"/>
      <c r="HK416" s="138"/>
      <c r="HL416" s="138"/>
      <c r="HM416" s="138"/>
      <c r="HN416" s="138"/>
      <c r="HO416" s="138"/>
      <c r="HP416" s="138"/>
      <c r="HQ416" s="138"/>
      <c r="HR416" s="138"/>
      <c r="HS416" s="138"/>
      <c r="HT416" s="138"/>
      <c r="HU416" s="138"/>
      <c r="HV416" s="138"/>
      <c r="HW416" s="138"/>
      <c r="HX416" s="138"/>
      <c r="HY416" s="138"/>
      <c r="HZ416" s="138"/>
      <c r="IA416" s="138"/>
      <c r="IB416" s="138"/>
      <c r="IC416" s="138"/>
      <c r="ID416" s="138"/>
      <c r="IE416" s="138"/>
      <c r="IF416" s="138"/>
      <c r="IG416" s="138"/>
      <c r="IH416" s="138"/>
      <c r="II416" s="138"/>
      <c r="IJ416" s="138"/>
      <c r="IK416" s="138"/>
      <c r="IL416" s="138"/>
      <c r="IM416" s="138"/>
      <c r="IN416" s="138"/>
      <c r="IO416" s="138"/>
      <c r="IP416" s="138"/>
      <c r="IQ416" s="138"/>
      <c r="IR416" s="138"/>
      <c r="IS416" s="138"/>
      <c r="IT416" s="138"/>
      <c r="IU416" s="138"/>
      <c r="IV416" s="138"/>
      <c r="IW416" s="138"/>
      <c r="IX416" s="138"/>
      <c r="IY416" s="138"/>
      <c r="IZ416" s="138"/>
      <c r="JA416" s="138"/>
      <c r="JB416" s="138"/>
      <c r="JC416" s="138"/>
      <c r="JD416" s="138"/>
      <c r="JE416" s="138"/>
      <c r="JF416" s="138"/>
      <c r="JG416" s="138"/>
      <c r="JH416" s="138"/>
      <c r="JI416" s="138"/>
      <c r="JJ416" s="138"/>
      <c r="JK416" s="138"/>
      <c r="JL416" s="138"/>
      <c r="JM416" s="138"/>
      <c r="JN416" s="138"/>
      <c r="JO416" s="138"/>
      <c r="JP416" s="138"/>
      <c r="JQ416" s="138"/>
      <c r="JR416" s="138"/>
      <c r="JS416" s="138"/>
      <c r="JT416" s="138"/>
      <c r="JU416" s="138"/>
      <c r="JV416" s="138"/>
      <c r="JW416" s="138"/>
      <c r="JX416" s="138"/>
      <c r="JY416" s="138"/>
      <c r="JZ416" s="138"/>
      <c r="KA416" s="138"/>
      <c r="KB416" s="138"/>
      <c r="KC416" s="138"/>
      <c r="KD416" s="138"/>
      <c r="KE416" s="138"/>
      <c r="KF416" s="138"/>
      <c r="KG416" s="138"/>
      <c r="KH416" s="138"/>
      <c r="KI416" s="138"/>
      <c r="KJ416" s="138"/>
      <c r="KK416" s="138"/>
      <c r="KL416" s="138"/>
      <c r="KM416" s="138"/>
      <c r="KN416" s="138"/>
      <c r="KO416" s="138"/>
      <c r="KP416" s="138"/>
      <c r="KQ416" s="138"/>
      <c r="KR416" s="138"/>
      <c r="KS416" s="138"/>
      <c r="KT416" s="138"/>
      <c r="KU416" s="138"/>
      <c r="KV416" s="138"/>
      <c r="KW416" s="138"/>
      <c r="KX416" s="138"/>
      <c r="KY416" s="138"/>
      <c r="KZ416" s="138"/>
      <c r="LA416" s="138"/>
      <c r="LB416" s="138"/>
      <c r="LC416" s="138"/>
      <c r="LD416" s="138"/>
      <c r="LE416" s="138"/>
      <c r="LF416" s="138"/>
      <c r="LG416" s="138"/>
      <c r="LH416" s="138"/>
      <c r="LI416" s="138"/>
      <c r="LJ416" s="138"/>
      <c r="LK416" s="138"/>
      <c r="LL416" s="138"/>
      <c r="LM416" s="138"/>
      <c r="LN416" s="138"/>
      <c r="LO416" s="138"/>
      <c r="LP416" s="138"/>
      <c r="LQ416" s="138"/>
      <c r="LR416" s="138"/>
      <c r="LS416" s="138"/>
      <c r="LT416" s="138"/>
      <c r="LU416" s="138"/>
      <c r="LV416" s="138"/>
      <c r="LW416" s="138"/>
      <c r="LX416" s="138"/>
      <c r="LY416" s="138"/>
      <c r="LZ416" s="138"/>
      <c r="MA416" s="138"/>
      <c r="MB416" s="138"/>
      <c r="MC416" s="138"/>
      <c r="MD416" s="138"/>
      <c r="ME416" s="138"/>
      <c r="MF416" s="138"/>
      <c r="MG416" s="138"/>
      <c r="MH416" s="138"/>
      <c r="MI416" s="138"/>
      <c r="MJ416" s="138"/>
      <c r="MK416" s="138"/>
      <c r="ML416" s="138"/>
      <c r="MM416" s="138"/>
      <c r="MN416" s="138"/>
      <c r="MO416" s="138"/>
      <c r="MP416" s="138"/>
      <c r="MQ416" s="138"/>
      <c r="MR416" s="138"/>
      <c r="MS416" s="138"/>
      <c r="MT416" s="138"/>
      <c r="MU416" s="138"/>
      <c r="MV416" s="138"/>
      <c r="MW416" s="138"/>
      <c r="MX416" s="138"/>
      <c r="MY416" s="138"/>
      <c r="MZ416" s="138"/>
      <c r="NA416" s="138"/>
      <c r="NB416" s="138"/>
      <c r="NC416" s="138"/>
      <c r="ND416" s="138"/>
      <c r="NE416" s="138"/>
      <c r="NF416" s="138"/>
      <c r="NG416" s="138"/>
      <c r="NH416" s="138"/>
      <c r="NI416" s="138"/>
      <c r="NJ416" s="138"/>
      <c r="NK416" s="138"/>
      <c r="NL416" s="138"/>
      <c r="NM416" s="138"/>
      <c r="NN416" s="138"/>
      <c r="NO416" s="138"/>
      <c r="NP416" s="138"/>
      <c r="NQ416" s="138"/>
      <c r="NR416" s="138"/>
      <c r="NS416" s="138"/>
      <c r="NT416" s="138"/>
      <c r="NU416" s="138"/>
      <c r="NV416" s="138"/>
      <c r="NW416" s="138"/>
      <c r="NX416" s="138"/>
      <c r="NY416" s="138"/>
      <c r="NZ416" s="138"/>
      <c r="OA416" s="138"/>
      <c r="OB416" s="138"/>
      <c r="OC416" s="138"/>
      <c r="OD416" s="138"/>
      <c r="OE416" s="138"/>
      <c r="OF416" s="138"/>
      <c r="OG416" s="138"/>
      <c r="OH416" s="138"/>
      <c r="OI416" s="138"/>
      <c r="OJ416" s="138"/>
      <c r="OK416" s="138"/>
      <c r="OL416" s="138"/>
      <c r="OM416" s="138"/>
      <c r="ON416" s="138"/>
      <c r="OO416" s="138"/>
      <c r="OP416" s="138"/>
      <c r="OQ416" s="138"/>
      <c r="OR416" s="138"/>
      <c r="OS416" s="138"/>
      <c r="OT416" s="138"/>
      <c r="OU416" s="138"/>
      <c r="OV416" s="138"/>
      <c r="OW416" s="138"/>
      <c r="OX416" s="138"/>
      <c r="OY416" s="138"/>
      <c r="OZ416" s="138"/>
      <c r="PA416" s="138"/>
      <c r="PB416" s="138"/>
      <c r="PC416" s="138"/>
      <c r="PD416" s="138"/>
      <c r="PE416" s="138"/>
      <c r="PF416" s="138"/>
      <c r="PG416" s="138"/>
      <c r="PH416" s="138"/>
      <c r="PI416" s="138"/>
      <c r="PJ416" s="138"/>
      <c r="PK416" s="138"/>
      <c r="PL416" s="138"/>
      <c r="PM416" s="138"/>
      <c r="PN416" s="138"/>
      <c r="PO416" s="138"/>
      <c r="PP416" s="138"/>
      <c r="PQ416" s="138"/>
      <c r="PR416" s="138"/>
      <c r="PS416" s="138"/>
      <c r="PT416" s="138"/>
      <c r="PU416" s="138"/>
      <c r="PV416" s="138"/>
      <c r="PW416" s="138"/>
      <c r="PX416" s="138"/>
      <c r="PY416" s="138"/>
      <c r="PZ416" s="138"/>
      <c r="QA416" s="138"/>
      <c r="QB416" s="138"/>
      <c r="QC416" s="138"/>
      <c r="QD416" s="138"/>
      <c r="QE416" s="138"/>
      <c r="QF416" s="138"/>
      <c r="QG416" s="138"/>
      <c r="QH416" s="138"/>
      <c r="QI416" s="138"/>
      <c r="QJ416" s="138"/>
      <c r="QK416" s="138"/>
      <c r="QL416" s="138"/>
      <c r="QM416" s="138"/>
      <c r="QN416" s="138"/>
      <c r="QO416" s="138"/>
      <c r="QP416" s="138"/>
      <c r="QQ416" s="138"/>
      <c r="QR416" s="138"/>
      <c r="QS416" s="138"/>
      <c r="QT416" s="138"/>
      <c r="QU416" s="138"/>
      <c r="QV416" s="138"/>
      <c r="QW416" s="138"/>
      <c r="QX416" s="138"/>
      <c r="QY416" s="138"/>
      <c r="QZ416" s="138"/>
      <c r="RA416" s="138"/>
      <c r="RB416" s="138"/>
      <c r="RC416" s="138"/>
      <c r="RD416" s="138"/>
      <c r="RE416" s="138"/>
      <c r="RF416" s="138"/>
      <c r="RG416" s="138"/>
      <c r="RH416" s="138"/>
      <c r="RI416" s="138"/>
      <c r="RJ416" s="138"/>
      <c r="RK416" s="138"/>
      <c r="RL416" s="138"/>
      <c r="RM416" s="138"/>
      <c r="RN416" s="138"/>
      <c r="RO416" s="138"/>
      <c r="RP416" s="138"/>
      <c r="RQ416" s="138"/>
      <c r="RR416" s="138"/>
      <c r="RS416" s="138"/>
      <c r="RT416" s="138"/>
      <c r="RU416" s="138"/>
      <c r="RV416" s="138"/>
      <c r="RW416" s="138"/>
      <c r="RX416" s="138"/>
      <c r="RY416" s="138"/>
      <c r="RZ416" s="138"/>
      <c r="SA416" s="138"/>
      <c r="SB416" s="138"/>
      <c r="SC416" s="138"/>
      <c r="SD416" s="138"/>
      <c r="SE416" s="138"/>
      <c r="SF416" s="138"/>
      <c r="SG416" s="138"/>
      <c r="SH416" s="138"/>
      <c r="SI416" s="138"/>
      <c r="SJ416" s="138"/>
      <c r="SK416" s="138"/>
      <c r="SL416" s="138"/>
      <c r="SM416" s="138"/>
      <c r="SN416" s="138"/>
      <c r="SO416" s="138"/>
      <c r="SP416" s="138"/>
      <c r="SQ416" s="138"/>
      <c r="SR416" s="138"/>
      <c r="SS416" s="138"/>
      <c r="ST416" s="138"/>
      <c r="SU416" s="138"/>
      <c r="SV416" s="138"/>
      <c r="SW416" s="138"/>
      <c r="SX416" s="138"/>
      <c r="SY416" s="138"/>
      <c r="SZ416" s="138"/>
      <c r="TA416" s="138"/>
      <c r="TB416" s="138"/>
      <c r="TC416" s="138"/>
      <c r="TD416" s="138"/>
      <c r="TE416" s="138"/>
      <c r="TF416" s="138"/>
      <c r="TG416" s="138"/>
      <c r="TH416" s="138"/>
      <c r="TI416" s="138"/>
      <c r="TJ416" s="138"/>
      <c r="TK416" s="138"/>
      <c r="TL416" s="138"/>
      <c r="TM416" s="138"/>
      <c r="TN416" s="138"/>
      <c r="TO416" s="138"/>
      <c r="TP416" s="138"/>
      <c r="TQ416" s="138"/>
      <c r="TR416" s="138"/>
      <c r="TS416" s="138"/>
      <c r="TT416" s="138"/>
      <c r="TU416" s="138"/>
      <c r="TV416" s="138"/>
      <c r="TW416" s="138"/>
      <c r="TX416" s="138"/>
      <c r="TY416" s="138"/>
      <c r="TZ416" s="138"/>
      <c r="UA416" s="138"/>
      <c r="UB416" s="138"/>
      <c r="UC416" s="138"/>
      <c r="UD416" s="138"/>
      <c r="UE416" s="138"/>
      <c r="UF416" s="138"/>
      <c r="UG416" s="138"/>
      <c r="UH416" s="138"/>
      <c r="UI416" s="138"/>
      <c r="UJ416" s="138"/>
      <c r="UK416" s="138"/>
      <c r="UL416" s="138"/>
      <c r="UM416" s="138"/>
      <c r="UN416" s="138"/>
      <c r="UO416" s="138"/>
      <c r="UP416" s="138"/>
      <c r="UQ416" s="138"/>
      <c r="UR416" s="138"/>
      <c r="US416" s="138"/>
      <c r="UT416" s="138"/>
      <c r="UU416" s="138"/>
      <c r="UV416" s="138"/>
      <c r="UW416" s="138"/>
      <c r="UX416" s="138"/>
      <c r="UY416" s="138"/>
      <c r="UZ416" s="138"/>
      <c r="VA416" s="138"/>
      <c r="VB416" s="138"/>
      <c r="VC416" s="138"/>
      <c r="VD416" s="138"/>
      <c r="VE416" s="138"/>
      <c r="VF416" s="138"/>
      <c r="VG416" s="138"/>
      <c r="VH416" s="138"/>
      <c r="VI416" s="138"/>
      <c r="VJ416" s="138"/>
      <c r="VK416" s="138"/>
      <c r="VL416" s="138"/>
      <c r="VM416" s="138"/>
      <c r="VN416" s="138"/>
      <c r="VO416" s="138"/>
      <c r="VP416" s="138"/>
      <c r="VQ416" s="138"/>
      <c r="VR416" s="138"/>
      <c r="VS416" s="138"/>
      <c r="VT416" s="138"/>
      <c r="VU416" s="138"/>
      <c r="VV416" s="138"/>
      <c r="VW416" s="138"/>
      <c r="VX416" s="138"/>
      <c r="VY416" s="138"/>
      <c r="VZ416" s="138"/>
      <c r="WA416" s="138"/>
      <c r="WB416" s="138"/>
      <c r="WC416" s="138"/>
      <c r="WD416" s="138"/>
      <c r="WE416" s="138"/>
      <c r="WF416" s="138"/>
      <c r="WG416" s="138"/>
      <c r="WH416" s="138"/>
      <c r="WI416" s="138"/>
      <c r="WJ416" s="138"/>
      <c r="WK416" s="138"/>
      <c r="WL416" s="138"/>
      <c r="WM416" s="138"/>
      <c r="WN416" s="138"/>
      <c r="WO416" s="138"/>
      <c r="WP416" s="138"/>
      <c r="WQ416" s="138"/>
      <c r="WR416" s="138"/>
      <c r="WS416" s="138"/>
      <c r="WT416" s="138"/>
      <c r="WU416" s="138"/>
      <c r="WV416" s="138"/>
      <c r="WW416" s="138"/>
      <c r="WX416" s="138"/>
      <c r="WY416" s="138"/>
      <c r="WZ416" s="138"/>
      <c r="XA416" s="138"/>
      <c r="XB416" s="138"/>
      <c r="XC416" s="138"/>
      <c r="XD416" s="138"/>
      <c r="XE416" s="138"/>
      <c r="XF416" s="138"/>
      <c r="XG416" s="138"/>
      <c r="XH416" s="138"/>
      <c r="XI416" s="138"/>
      <c r="XJ416" s="138"/>
      <c r="XK416" s="138"/>
      <c r="XL416" s="138"/>
      <c r="XM416" s="138"/>
      <c r="XN416" s="138"/>
      <c r="XO416" s="138"/>
      <c r="XP416" s="138"/>
      <c r="XQ416" s="138"/>
      <c r="XR416" s="138"/>
      <c r="XS416" s="138"/>
      <c r="XT416" s="138"/>
      <c r="XU416" s="138"/>
      <c r="XV416" s="138"/>
      <c r="XW416" s="138"/>
      <c r="XX416" s="138"/>
      <c r="XY416" s="138"/>
      <c r="XZ416" s="138"/>
      <c r="YA416" s="138"/>
      <c r="YB416" s="138"/>
      <c r="YC416" s="138"/>
      <c r="YD416" s="138"/>
      <c r="YE416" s="138"/>
      <c r="YF416" s="138"/>
      <c r="YG416" s="138"/>
      <c r="YH416" s="138"/>
      <c r="YI416" s="138"/>
      <c r="YJ416" s="138"/>
      <c r="YK416" s="138"/>
      <c r="YL416" s="138"/>
      <c r="YM416" s="138"/>
      <c r="YN416" s="138"/>
      <c r="YO416" s="138"/>
      <c r="YP416" s="138"/>
      <c r="YQ416" s="138"/>
      <c r="YR416" s="138"/>
      <c r="YS416" s="138"/>
      <c r="YT416" s="138"/>
      <c r="YU416" s="138"/>
      <c r="YV416" s="138"/>
      <c r="YW416" s="138"/>
      <c r="YX416" s="138"/>
      <c r="YY416" s="138"/>
      <c r="YZ416" s="138"/>
      <c r="ZA416" s="138"/>
      <c r="ZB416" s="138"/>
      <c r="ZC416" s="138"/>
      <c r="ZD416" s="138"/>
      <c r="ZE416" s="138"/>
      <c r="ZF416" s="138"/>
      <c r="ZG416" s="138"/>
      <c r="ZH416" s="138"/>
      <c r="ZI416" s="138"/>
      <c r="ZJ416" s="138"/>
      <c r="ZK416" s="138"/>
      <c r="ZL416" s="138"/>
      <c r="ZM416" s="138"/>
      <c r="ZN416" s="138"/>
      <c r="ZO416" s="138"/>
      <c r="ZP416" s="138"/>
      <c r="ZQ416" s="138"/>
      <c r="ZR416" s="138"/>
      <c r="ZS416" s="138"/>
      <c r="ZT416" s="138"/>
      <c r="ZU416" s="138"/>
      <c r="ZV416" s="138"/>
      <c r="ZW416" s="138"/>
      <c r="ZX416" s="138"/>
      <c r="ZY416" s="138"/>
      <c r="ZZ416" s="138"/>
      <c r="AAA416" s="138"/>
      <c r="AAB416" s="138"/>
      <c r="AAC416" s="138"/>
      <c r="AAD416" s="138"/>
      <c r="AAE416" s="138"/>
      <c r="AAF416" s="138"/>
      <c r="AAG416" s="138"/>
      <c r="AAH416" s="138"/>
      <c r="AAI416" s="138"/>
      <c r="AAJ416" s="138"/>
      <c r="AAK416" s="138"/>
      <c r="AAL416" s="138"/>
      <c r="AAM416" s="138"/>
      <c r="AAN416" s="138"/>
      <c r="AAO416" s="138"/>
      <c r="AAP416" s="138"/>
      <c r="AAQ416" s="138"/>
      <c r="AAR416" s="138"/>
      <c r="AAS416" s="138"/>
      <c r="AAT416" s="138"/>
      <c r="AAU416" s="138"/>
      <c r="AAV416" s="138"/>
      <c r="AAW416" s="138"/>
      <c r="AAX416" s="138"/>
      <c r="AAY416" s="138"/>
      <c r="AAZ416" s="138"/>
      <c r="ABA416" s="138"/>
      <c r="ABB416" s="138"/>
      <c r="ABC416" s="138"/>
      <c r="ABD416" s="138"/>
      <c r="ABE416" s="138"/>
      <c r="ABF416" s="138"/>
      <c r="ABG416" s="138"/>
      <c r="ABH416" s="138"/>
      <c r="ABI416" s="138"/>
      <c r="ABJ416" s="138"/>
      <c r="ABK416" s="138"/>
      <c r="ABL416" s="138"/>
      <c r="ABM416" s="138"/>
      <c r="ABN416" s="138"/>
      <c r="ABO416" s="138"/>
      <c r="ABP416" s="138"/>
      <c r="ABQ416" s="138"/>
      <c r="ABR416" s="138"/>
      <c r="ABS416" s="138"/>
      <c r="ABT416" s="138"/>
      <c r="ABU416" s="138"/>
      <c r="ABV416" s="138"/>
      <c r="ABW416" s="138"/>
      <c r="ABX416" s="138"/>
      <c r="ABY416" s="138"/>
      <c r="ABZ416" s="138"/>
      <c r="ACA416" s="138"/>
      <c r="ACB416" s="138"/>
      <c r="ACC416" s="138"/>
      <c r="ACD416" s="138"/>
      <c r="ACE416" s="138"/>
      <c r="ACF416" s="138"/>
      <c r="ACG416" s="138"/>
      <c r="ACH416" s="138"/>
      <c r="ACI416" s="138"/>
      <c r="ACJ416" s="138"/>
      <c r="ACK416" s="138"/>
      <c r="ACL416" s="138"/>
      <c r="ACM416" s="138"/>
      <c r="ACN416" s="138"/>
      <c r="ACO416" s="138"/>
      <c r="ACP416" s="138"/>
      <c r="ACQ416" s="138"/>
      <c r="ACR416" s="138"/>
      <c r="ACS416" s="138"/>
      <c r="ACT416" s="138"/>
      <c r="ACU416" s="138"/>
      <c r="ACV416" s="138"/>
      <c r="ACW416" s="138"/>
      <c r="ACX416" s="138"/>
      <c r="ACY416" s="138"/>
      <c r="ACZ416" s="138"/>
      <c r="ADA416" s="138"/>
    </row>
    <row r="417" spans="1:781" ht="18" thickBot="1" x14ac:dyDescent="0.35">
      <c r="A417" s="174" t="s">
        <v>1125</v>
      </c>
      <c r="B417" s="175"/>
      <c r="C417" s="84"/>
      <c r="M417" s="155"/>
      <c r="AB417" s="176" t="s">
        <v>1126</v>
      </c>
      <c r="AC417" s="177">
        <f>AVERAGE(AB1:AB413)</f>
        <v>0.40578209313460623</v>
      </c>
      <c r="AD417" s="177">
        <f>AVERAGE(AC1:AC413)</f>
        <v>0.23353479853479858</v>
      </c>
      <c r="AE417" s="178" t="e">
        <f>AVERAGE(AD1:AD413)</f>
        <v>#VALUE!</v>
      </c>
      <c r="AF417" s="179" t="e">
        <f>AVERAGE(AE1:AE413)</f>
        <v>#VALUE!</v>
      </c>
      <c r="AH417" s="164" t="e">
        <f>AVERAGE(AG1:AG413)</f>
        <v>#VALUE!</v>
      </c>
      <c r="AI417" s="164">
        <f>AVERAGE(AH1:AH413)</f>
        <v>0.15955786506317668</v>
      </c>
      <c r="AJ417" s="164">
        <f>AVERAGE(AI1:AI413)</f>
        <v>1.0095541311962679E-2</v>
      </c>
      <c r="AK417" s="12" t="s">
        <v>1127</v>
      </c>
      <c r="AL417" s="146"/>
      <c r="AM417" s="146"/>
      <c r="AN417" s="146"/>
      <c r="AO417" s="146"/>
      <c r="AP417" s="146"/>
      <c r="AQ417" s="146"/>
      <c r="AR417" s="146"/>
      <c r="AS417" s="146"/>
      <c r="AT417" s="146"/>
      <c r="AU417" s="146"/>
      <c r="AV417" s="146"/>
      <c r="AW417" s="146"/>
      <c r="AX417" s="146"/>
      <c r="AY417" s="146"/>
      <c r="AZ417" s="146"/>
      <c r="BA417" s="146"/>
      <c r="BB417" s="146"/>
      <c r="BC417" s="146"/>
      <c r="BD417" s="146"/>
      <c r="BE417" s="146"/>
      <c r="BF417" s="146"/>
      <c r="BG417" s="146"/>
      <c r="BH417" s="146"/>
      <c r="BI417" s="146"/>
      <c r="BJ417" s="146"/>
      <c r="BK417" s="146"/>
      <c r="BL417" s="146"/>
      <c r="BM417" s="146"/>
      <c r="BN417" s="146"/>
      <c r="BO417" s="146"/>
      <c r="BP417" s="146"/>
      <c r="BQ417" s="146"/>
      <c r="BR417" s="146"/>
      <c r="BS417" s="146"/>
      <c r="BT417" s="146"/>
      <c r="BU417" s="146"/>
      <c r="BV417" s="146"/>
      <c r="BW417" s="146"/>
      <c r="BX417" s="146"/>
      <c r="BY417" s="146"/>
      <c r="BZ417" s="146"/>
      <c r="CA417" s="146"/>
      <c r="CB417" s="146"/>
      <c r="CC417" s="146"/>
      <c r="CD417" s="146"/>
      <c r="CE417" s="146"/>
      <c r="CF417" s="146"/>
      <c r="CG417" s="146"/>
      <c r="CH417" s="146"/>
      <c r="CI417" s="146"/>
      <c r="CJ417" s="146"/>
      <c r="CK417" s="146"/>
      <c r="CL417" s="146"/>
      <c r="CM417" s="146"/>
      <c r="CN417" s="146"/>
      <c r="CO417" s="146"/>
      <c r="CP417" s="146"/>
      <c r="CQ417" s="146"/>
      <c r="CR417" s="146"/>
      <c r="CS417" s="146"/>
      <c r="CT417" s="146"/>
      <c r="CU417" s="146"/>
      <c r="CV417" s="146"/>
      <c r="CW417" s="146"/>
      <c r="CX417" s="146"/>
      <c r="CY417" s="146"/>
      <c r="CZ417" s="146"/>
      <c r="DA417" s="146"/>
      <c r="DB417" s="146"/>
      <c r="DC417" s="146"/>
      <c r="DD417" s="146"/>
      <c r="DE417" s="146"/>
      <c r="DF417" s="146"/>
      <c r="DG417" s="146"/>
      <c r="DH417" s="146"/>
      <c r="DI417" s="146"/>
      <c r="DJ417" s="146"/>
      <c r="DK417" s="146"/>
      <c r="DL417" s="146"/>
      <c r="DM417" s="146"/>
      <c r="DN417" s="146"/>
      <c r="DO417" s="146"/>
      <c r="DP417" s="146"/>
      <c r="DQ417" s="146"/>
      <c r="DR417" s="146"/>
      <c r="DS417" s="146"/>
      <c r="DT417" s="146"/>
      <c r="DU417" s="146"/>
      <c r="DV417" s="146"/>
      <c r="DW417" s="146"/>
      <c r="DX417" s="146"/>
      <c r="DY417" s="146"/>
      <c r="DZ417" s="146"/>
      <c r="EA417" s="146"/>
      <c r="EB417" s="146"/>
      <c r="EC417" s="146"/>
      <c r="ED417" s="138"/>
      <c r="EE417" s="138"/>
      <c r="EF417" s="138"/>
      <c r="EG417" s="138"/>
      <c r="EH417" s="138"/>
      <c r="EI417" s="138"/>
      <c r="EJ417" s="138"/>
      <c r="EK417" s="138"/>
      <c r="EL417" s="138"/>
      <c r="EM417" s="138"/>
      <c r="EN417" s="138"/>
      <c r="EO417" s="138"/>
      <c r="EP417" s="138"/>
      <c r="EQ417" s="138"/>
      <c r="ER417" s="138"/>
      <c r="ES417" s="138"/>
      <c r="ET417" s="138"/>
      <c r="EU417" s="138"/>
      <c r="EV417" s="138"/>
      <c r="EW417" s="138"/>
      <c r="EX417" s="138"/>
      <c r="EY417" s="138"/>
      <c r="EZ417" s="138"/>
      <c r="FA417" s="138"/>
      <c r="FB417" s="138"/>
      <c r="FC417" s="138"/>
      <c r="FD417" s="138"/>
      <c r="FE417" s="138"/>
      <c r="FF417" s="138"/>
      <c r="FG417" s="138"/>
      <c r="FH417" s="138"/>
      <c r="FI417" s="138"/>
      <c r="FJ417" s="138"/>
      <c r="FK417" s="138"/>
      <c r="FL417" s="138"/>
      <c r="FM417" s="138"/>
      <c r="FN417" s="138"/>
      <c r="FO417" s="138"/>
      <c r="FP417" s="138"/>
      <c r="FQ417" s="138"/>
      <c r="FR417" s="138"/>
      <c r="FS417" s="138"/>
      <c r="FT417" s="138"/>
      <c r="FU417" s="138"/>
      <c r="FV417" s="138"/>
      <c r="FW417" s="138"/>
      <c r="FX417" s="138"/>
      <c r="FY417" s="138"/>
      <c r="FZ417" s="138"/>
      <c r="GA417" s="138"/>
      <c r="GB417" s="138"/>
      <c r="GC417" s="138"/>
      <c r="GD417" s="138"/>
      <c r="GE417" s="138"/>
      <c r="GF417" s="138"/>
      <c r="GG417" s="138"/>
      <c r="GH417" s="138"/>
      <c r="GI417" s="138"/>
      <c r="GJ417" s="138"/>
      <c r="GK417" s="138"/>
      <c r="GL417" s="138"/>
      <c r="GM417" s="138"/>
      <c r="GN417" s="138"/>
      <c r="GO417" s="138"/>
      <c r="GP417" s="138"/>
      <c r="GQ417" s="138"/>
      <c r="GR417" s="138"/>
      <c r="GS417" s="138"/>
      <c r="GT417" s="138"/>
      <c r="GU417" s="138"/>
      <c r="GV417" s="138"/>
      <c r="GW417" s="138"/>
      <c r="GX417" s="138"/>
      <c r="GY417" s="138"/>
      <c r="GZ417" s="138"/>
      <c r="HA417" s="138"/>
      <c r="HB417" s="138"/>
      <c r="HC417" s="138"/>
      <c r="HD417" s="138"/>
      <c r="HE417" s="138"/>
      <c r="HF417" s="138"/>
      <c r="HG417" s="138"/>
      <c r="HH417" s="138"/>
      <c r="HI417" s="138"/>
      <c r="HJ417" s="138"/>
      <c r="HK417" s="138"/>
      <c r="HL417" s="138"/>
      <c r="HM417" s="138"/>
      <c r="HN417" s="138"/>
      <c r="HO417" s="138"/>
      <c r="HP417" s="138"/>
      <c r="HQ417" s="138"/>
      <c r="HR417" s="138"/>
      <c r="HS417" s="138"/>
      <c r="HT417" s="138"/>
      <c r="HU417" s="138"/>
      <c r="HV417" s="138"/>
      <c r="HW417" s="138"/>
      <c r="HX417" s="138"/>
      <c r="HY417" s="138"/>
      <c r="HZ417" s="138"/>
      <c r="IA417" s="138"/>
      <c r="IB417" s="138"/>
      <c r="IC417" s="138"/>
      <c r="ID417" s="138"/>
      <c r="IE417" s="138"/>
      <c r="IF417" s="138"/>
      <c r="IG417" s="138"/>
      <c r="IH417" s="138"/>
      <c r="II417" s="138"/>
      <c r="IJ417" s="138"/>
      <c r="IK417" s="138"/>
      <c r="IL417" s="138"/>
      <c r="IM417" s="138"/>
      <c r="IN417" s="138"/>
      <c r="IO417" s="138"/>
      <c r="IP417" s="138"/>
      <c r="IQ417" s="138"/>
      <c r="IR417" s="138"/>
      <c r="IS417" s="138"/>
      <c r="IT417" s="138"/>
      <c r="IU417" s="138"/>
      <c r="IV417" s="138"/>
      <c r="IW417" s="138"/>
      <c r="IX417" s="138"/>
      <c r="IY417" s="138"/>
      <c r="IZ417" s="138"/>
      <c r="JA417" s="138"/>
      <c r="JB417" s="138"/>
      <c r="JC417" s="138"/>
      <c r="JD417" s="138"/>
      <c r="JE417" s="138"/>
      <c r="JF417" s="138"/>
      <c r="JG417" s="138"/>
      <c r="JH417" s="138"/>
      <c r="JI417" s="138"/>
      <c r="JJ417" s="138"/>
      <c r="JK417" s="138"/>
      <c r="JL417" s="138"/>
      <c r="JM417" s="138"/>
      <c r="JN417" s="138"/>
      <c r="JO417" s="138"/>
      <c r="JP417" s="138"/>
      <c r="JQ417" s="138"/>
      <c r="JR417" s="138"/>
      <c r="JS417" s="138"/>
      <c r="JT417" s="138"/>
      <c r="JU417" s="138"/>
      <c r="JV417" s="138"/>
      <c r="JW417" s="138"/>
      <c r="JX417" s="138"/>
      <c r="JY417" s="138"/>
      <c r="JZ417" s="138"/>
      <c r="KA417" s="138"/>
      <c r="KB417" s="138"/>
      <c r="KC417" s="138"/>
      <c r="KD417" s="138"/>
      <c r="KE417" s="138"/>
      <c r="KF417" s="138"/>
      <c r="KG417" s="138"/>
      <c r="KH417" s="138"/>
      <c r="KI417" s="138"/>
      <c r="KJ417" s="138"/>
      <c r="KK417" s="138"/>
      <c r="KL417" s="138"/>
      <c r="KM417" s="138"/>
      <c r="KN417" s="138"/>
      <c r="KO417" s="138"/>
      <c r="KP417" s="138"/>
      <c r="KQ417" s="138"/>
      <c r="KR417" s="138"/>
      <c r="KS417" s="138"/>
      <c r="KT417" s="138"/>
      <c r="KU417" s="138"/>
      <c r="KV417" s="138"/>
      <c r="KW417" s="138"/>
      <c r="KX417" s="138"/>
      <c r="KY417" s="138"/>
      <c r="KZ417" s="138"/>
      <c r="LA417" s="138"/>
      <c r="LB417" s="138"/>
      <c r="LC417" s="138"/>
      <c r="LD417" s="138"/>
      <c r="LE417" s="138"/>
      <c r="LF417" s="138"/>
      <c r="LG417" s="138"/>
      <c r="LH417" s="138"/>
      <c r="LI417" s="138"/>
      <c r="LJ417" s="138"/>
      <c r="LK417" s="138"/>
      <c r="LL417" s="138"/>
      <c r="LM417" s="138"/>
      <c r="LN417" s="138"/>
      <c r="LO417" s="138"/>
      <c r="LP417" s="138"/>
      <c r="LQ417" s="138"/>
      <c r="LR417" s="138"/>
      <c r="LS417" s="138"/>
      <c r="LT417" s="138"/>
      <c r="LU417" s="138"/>
      <c r="LV417" s="138"/>
      <c r="LW417" s="138"/>
      <c r="LX417" s="138"/>
      <c r="LY417" s="138"/>
      <c r="LZ417" s="138"/>
      <c r="MA417" s="138"/>
      <c r="MB417" s="138"/>
      <c r="MC417" s="138"/>
      <c r="MD417" s="138"/>
      <c r="ME417" s="138"/>
      <c r="MF417" s="138"/>
      <c r="MG417" s="138"/>
      <c r="MH417" s="138"/>
      <c r="MI417" s="138"/>
      <c r="MJ417" s="138"/>
      <c r="MK417" s="138"/>
      <c r="ML417" s="138"/>
      <c r="MM417" s="138"/>
      <c r="MN417" s="138"/>
      <c r="MO417" s="138"/>
      <c r="MP417" s="138"/>
      <c r="MQ417" s="138"/>
      <c r="MR417" s="138"/>
      <c r="MS417" s="138"/>
      <c r="MT417" s="138"/>
      <c r="MU417" s="138"/>
      <c r="MV417" s="138"/>
      <c r="MW417" s="138"/>
      <c r="MX417" s="138"/>
      <c r="MY417" s="138"/>
      <c r="MZ417" s="138"/>
      <c r="NA417" s="138"/>
      <c r="NB417" s="138"/>
      <c r="NC417" s="138"/>
      <c r="ND417" s="138"/>
      <c r="NE417" s="138"/>
      <c r="NF417" s="138"/>
      <c r="NG417" s="138"/>
      <c r="NH417" s="138"/>
      <c r="NI417" s="138"/>
      <c r="NJ417" s="138"/>
      <c r="NK417" s="138"/>
      <c r="NL417" s="138"/>
      <c r="NM417" s="138"/>
      <c r="NN417" s="138"/>
      <c r="NO417" s="138"/>
      <c r="NP417" s="138"/>
      <c r="NQ417" s="138"/>
      <c r="NR417" s="138"/>
      <c r="NS417" s="138"/>
      <c r="NT417" s="138"/>
      <c r="NU417" s="138"/>
      <c r="NV417" s="138"/>
      <c r="NW417" s="138"/>
      <c r="NX417" s="138"/>
      <c r="NY417" s="138"/>
      <c r="NZ417" s="138"/>
      <c r="OA417" s="138"/>
      <c r="OB417" s="138"/>
      <c r="OC417" s="138"/>
      <c r="OD417" s="138"/>
      <c r="OE417" s="138"/>
      <c r="OF417" s="138"/>
      <c r="OG417" s="138"/>
      <c r="OH417" s="138"/>
      <c r="OI417" s="138"/>
      <c r="OJ417" s="138"/>
      <c r="OK417" s="138"/>
      <c r="OL417" s="138"/>
      <c r="OM417" s="138"/>
      <c r="ON417" s="138"/>
      <c r="OO417" s="138"/>
      <c r="OP417" s="138"/>
      <c r="OQ417" s="138"/>
      <c r="OR417" s="138"/>
      <c r="OS417" s="138"/>
      <c r="OT417" s="138"/>
      <c r="OU417" s="138"/>
      <c r="OV417" s="138"/>
      <c r="OW417" s="138"/>
      <c r="OX417" s="138"/>
      <c r="OY417" s="138"/>
      <c r="OZ417" s="138"/>
      <c r="PA417" s="138"/>
      <c r="PB417" s="138"/>
      <c r="PC417" s="138"/>
      <c r="PD417" s="138"/>
      <c r="PE417" s="138"/>
      <c r="PF417" s="138"/>
      <c r="PG417" s="138"/>
      <c r="PH417" s="138"/>
      <c r="PI417" s="138"/>
      <c r="PJ417" s="138"/>
      <c r="PK417" s="138"/>
      <c r="PL417" s="138"/>
      <c r="PM417" s="138"/>
      <c r="PN417" s="138"/>
      <c r="PO417" s="138"/>
      <c r="PP417" s="138"/>
      <c r="PQ417" s="138"/>
      <c r="PR417" s="138"/>
      <c r="PS417" s="138"/>
      <c r="PT417" s="138"/>
      <c r="PU417" s="138"/>
      <c r="PV417" s="138"/>
      <c r="PW417" s="138"/>
      <c r="PX417" s="138"/>
      <c r="PY417" s="138"/>
      <c r="PZ417" s="138"/>
      <c r="QA417" s="138"/>
      <c r="QB417" s="138"/>
      <c r="QC417" s="138"/>
      <c r="QD417" s="138"/>
      <c r="QE417" s="138"/>
      <c r="QF417" s="138"/>
      <c r="QG417" s="138"/>
      <c r="QH417" s="138"/>
      <c r="QI417" s="138"/>
      <c r="QJ417" s="138"/>
      <c r="QK417" s="138"/>
      <c r="QL417" s="138"/>
      <c r="QM417" s="138"/>
      <c r="QN417" s="138"/>
      <c r="QO417" s="138"/>
      <c r="QP417" s="138"/>
      <c r="QQ417" s="138"/>
      <c r="QR417" s="138"/>
      <c r="QS417" s="138"/>
      <c r="QT417" s="138"/>
      <c r="QU417" s="138"/>
      <c r="QV417" s="138"/>
      <c r="QW417" s="138"/>
      <c r="QX417" s="138"/>
      <c r="QY417" s="138"/>
      <c r="QZ417" s="138"/>
      <c r="RA417" s="138"/>
      <c r="RB417" s="138"/>
      <c r="RC417" s="138"/>
      <c r="RD417" s="138"/>
      <c r="RE417" s="138"/>
      <c r="RF417" s="138"/>
      <c r="RG417" s="138"/>
      <c r="RH417" s="138"/>
      <c r="RI417" s="138"/>
      <c r="RJ417" s="138"/>
      <c r="RK417" s="138"/>
      <c r="RL417" s="138"/>
      <c r="RM417" s="138"/>
      <c r="RN417" s="138"/>
      <c r="RO417" s="138"/>
      <c r="RP417" s="138"/>
      <c r="RQ417" s="138"/>
      <c r="RR417" s="138"/>
      <c r="RS417" s="138"/>
      <c r="RT417" s="138"/>
      <c r="RU417" s="138"/>
      <c r="RV417" s="138"/>
      <c r="RW417" s="138"/>
      <c r="RX417" s="138"/>
      <c r="RY417" s="138"/>
      <c r="RZ417" s="138"/>
      <c r="SA417" s="138"/>
      <c r="SB417" s="138"/>
      <c r="SC417" s="138"/>
      <c r="SD417" s="138"/>
      <c r="SE417" s="138"/>
      <c r="SF417" s="138"/>
      <c r="SG417" s="138"/>
      <c r="SH417" s="138"/>
      <c r="SI417" s="138"/>
      <c r="SJ417" s="138"/>
      <c r="SK417" s="138"/>
      <c r="SL417" s="138"/>
      <c r="SM417" s="138"/>
      <c r="SN417" s="138"/>
      <c r="SO417" s="138"/>
      <c r="SP417" s="138"/>
      <c r="SQ417" s="138"/>
      <c r="SR417" s="138"/>
      <c r="SS417" s="138"/>
      <c r="ST417" s="138"/>
      <c r="SU417" s="138"/>
      <c r="SV417" s="138"/>
      <c r="SW417" s="138"/>
      <c r="SX417" s="138"/>
      <c r="SY417" s="138"/>
      <c r="SZ417" s="138"/>
      <c r="TA417" s="138"/>
      <c r="TB417" s="138"/>
      <c r="TC417" s="138"/>
      <c r="TD417" s="138"/>
      <c r="TE417" s="138"/>
      <c r="TF417" s="138"/>
      <c r="TG417" s="138"/>
      <c r="TH417" s="138"/>
      <c r="TI417" s="138"/>
      <c r="TJ417" s="138"/>
      <c r="TK417" s="138"/>
      <c r="TL417" s="138"/>
      <c r="TM417" s="138"/>
      <c r="TN417" s="138"/>
      <c r="TO417" s="138"/>
      <c r="TP417" s="138"/>
      <c r="TQ417" s="138"/>
      <c r="TR417" s="138"/>
      <c r="TS417" s="138"/>
      <c r="TT417" s="138"/>
      <c r="TU417" s="138"/>
      <c r="TV417" s="138"/>
      <c r="TW417" s="138"/>
      <c r="TX417" s="138"/>
      <c r="TY417" s="138"/>
      <c r="TZ417" s="138"/>
      <c r="UA417" s="138"/>
      <c r="UB417" s="138"/>
      <c r="UC417" s="138"/>
      <c r="UD417" s="138"/>
      <c r="UE417" s="138"/>
      <c r="UF417" s="138"/>
      <c r="UG417" s="138"/>
      <c r="UH417" s="138"/>
      <c r="UI417" s="138"/>
      <c r="UJ417" s="138"/>
      <c r="UK417" s="138"/>
      <c r="UL417" s="138"/>
      <c r="UM417" s="138"/>
      <c r="UN417" s="138"/>
      <c r="UO417" s="138"/>
      <c r="UP417" s="138"/>
      <c r="UQ417" s="138"/>
      <c r="UR417" s="138"/>
      <c r="US417" s="138"/>
      <c r="UT417" s="138"/>
      <c r="UU417" s="138"/>
      <c r="UV417" s="138"/>
      <c r="UW417" s="138"/>
      <c r="UX417" s="138"/>
      <c r="UY417" s="138"/>
      <c r="UZ417" s="138"/>
      <c r="VA417" s="138"/>
      <c r="VB417" s="138"/>
      <c r="VC417" s="138"/>
      <c r="VD417" s="138"/>
      <c r="VE417" s="138"/>
      <c r="VF417" s="138"/>
      <c r="VG417" s="138"/>
      <c r="VH417" s="138"/>
      <c r="VI417" s="138"/>
      <c r="VJ417" s="138"/>
      <c r="VK417" s="138"/>
      <c r="VL417" s="138"/>
      <c r="VM417" s="138"/>
      <c r="VN417" s="138"/>
      <c r="VO417" s="138"/>
      <c r="VP417" s="138"/>
      <c r="VQ417" s="138"/>
      <c r="VR417" s="138"/>
      <c r="VS417" s="138"/>
      <c r="VT417" s="138"/>
      <c r="VU417" s="138"/>
      <c r="VV417" s="138"/>
      <c r="VW417" s="138"/>
      <c r="VX417" s="138"/>
      <c r="VY417" s="138"/>
      <c r="VZ417" s="138"/>
      <c r="WA417" s="138"/>
      <c r="WB417" s="138"/>
      <c r="WC417" s="138"/>
      <c r="WD417" s="138"/>
      <c r="WE417" s="138"/>
      <c r="WF417" s="138"/>
      <c r="WG417" s="138"/>
      <c r="WH417" s="138"/>
      <c r="WI417" s="138"/>
      <c r="WJ417" s="138"/>
      <c r="WK417" s="138"/>
      <c r="WL417" s="138"/>
      <c r="WM417" s="138"/>
      <c r="WN417" s="138"/>
      <c r="WO417" s="138"/>
      <c r="WP417" s="138"/>
      <c r="WQ417" s="138"/>
      <c r="WR417" s="138"/>
      <c r="WS417" s="138"/>
      <c r="WT417" s="138"/>
      <c r="WU417" s="138"/>
      <c r="WV417" s="138"/>
      <c r="WW417" s="138"/>
      <c r="WX417" s="138"/>
      <c r="WY417" s="138"/>
      <c r="WZ417" s="138"/>
      <c r="XA417" s="138"/>
      <c r="XB417" s="138"/>
      <c r="XC417" s="138"/>
      <c r="XD417" s="138"/>
      <c r="XE417" s="138"/>
      <c r="XF417" s="138"/>
      <c r="XG417" s="138"/>
      <c r="XH417" s="138"/>
      <c r="XI417" s="138"/>
      <c r="XJ417" s="138"/>
      <c r="XK417" s="138"/>
      <c r="XL417" s="138"/>
      <c r="XM417" s="138"/>
      <c r="XN417" s="138"/>
      <c r="XO417" s="138"/>
      <c r="XP417" s="138"/>
      <c r="XQ417" s="138"/>
      <c r="XR417" s="138"/>
      <c r="XS417" s="138"/>
      <c r="XT417" s="138"/>
      <c r="XU417" s="138"/>
      <c r="XV417" s="138"/>
      <c r="XW417" s="138"/>
      <c r="XX417" s="138"/>
      <c r="XY417" s="138"/>
      <c r="XZ417" s="138"/>
      <c r="YA417" s="138"/>
      <c r="YB417" s="138"/>
      <c r="YC417" s="138"/>
      <c r="YD417" s="138"/>
      <c r="YE417" s="138"/>
      <c r="YF417" s="138"/>
      <c r="YG417" s="138"/>
      <c r="YH417" s="138"/>
      <c r="YI417" s="138"/>
      <c r="YJ417" s="138"/>
      <c r="YK417" s="138"/>
      <c r="YL417" s="138"/>
      <c r="YM417" s="138"/>
      <c r="YN417" s="138"/>
      <c r="YO417" s="138"/>
      <c r="YP417" s="138"/>
      <c r="YQ417" s="138"/>
      <c r="YR417" s="138"/>
      <c r="YS417" s="138"/>
      <c r="YT417" s="138"/>
      <c r="YU417" s="138"/>
      <c r="YV417" s="138"/>
      <c r="YW417" s="138"/>
      <c r="YX417" s="138"/>
      <c r="YY417" s="138"/>
      <c r="YZ417" s="138"/>
      <c r="ZA417" s="138"/>
      <c r="ZB417" s="138"/>
      <c r="ZC417" s="138"/>
      <c r="ZD417" s="138"/>
      <c r="ZE417" s="138"/>
      <c r="ZF417" s="138"/>
      <c r="ZG417" s="138"/>
      <c r="ZH417" s="138"/>
      <c r="ZI417" s="138"/>
      <c r="ZJ417" s="138"/>
      <c r="ZK417" s="138"/>
      <c r="ZL417" s="138"/>
      <c r="ZM417" s="138"/>
      <c r="ZN417" s="138"/>
      <c r="ZO417" s="138"/>
      <c r="ZP417" s="138"/>
      <c r="ZQ417" s="138"/>
      <c r="ZR417" s="138"/>
      <c r="ZS417" s="138"/>
      <c r="ZT417" s="138"/>
      <c r="ZU417" s="138"/>
      <c r="ZV417" s="138"/>
      <c r="ZW417" s="138"/>
      <c r="ZX417" s="138"/>
      <c r="ZY417" s="138"/>
      <c r="ZZ417" s="138"/>
      <c r="AAA417" s="138"/>
      <c r="AAB417" s="138"/>
      <c r="AAC417" s="138"/>
      <c r="AAD417" s="138"/>
      <c r="AAE417" s="138"/>
      <c r="AAF417" s="138"/>
      <c r="AAG417" s="138"/>
      <c r="AAH417" s="138"/>
      <c r="AAI417" s="138"/>
      <c r="AAJ417" s="138"/>
      <c r="AAK417" s="138"/>
      <c r="AAL417" s="138"/>
      <c r="AAM417" s="138"/>
      <c r="AAN417" s="138"/>
      <c r="AAO417" s="138"/>
      <c r="AAP417" s="138"/>
      <c r="AAQ417" s="138"/>
      <c r="AAR417" s="138"/>
      <c r="AAS417" s="138"/>
      <c r="AAT417" s="138"/>
      <c r="AAU417" s="138"/>
      <c r="AAV417" s="138"/>
      <c r="AAW417" s="138"/>
      <c r="AAX417" s="138"/>
      <c r="AAY417" s="138"/>
      <c r="AAZ417" s="138"/>
      <c r="ABA417" s="138"/>
      <c r="ABB417" s="138"/>
      <c r="ABC417" s="138"/>
      <c r="ABD417" s="138"/>
      <c r="ABE417" s="138"/>
      <c r="ABF417" s="138"/>
      <c r="ABG417" s="138"/>
      <c r="ABH417" s="138"/>
      <c r="ABI417" s="138"/>
      <c r="ABJ417" s="138"/>
      <c r="ABK417" s="138"/>
      <c r="ABL417" s="138"/>
      <c r="ABM417" s="138"/>
      <c r="ABN417" s="138"/>
      <c r="ABO417" s="138"/>
      <c r="ABP417" s="138"/>
      <c r="ABQ417" s="138"/>
      <c r="ABR417" s="138"/>
      <c r="ABS417" s="138"/>
      <c r="ABT417" s="138"/>
      <c r="ABU417" s="138"/>
      <c r="ABV417" s="138"/>
      <c r="ABW417" s="138"/>
      <c r="ABX417" s="138"/>
      <c r="ABY417" s="138"/>
      <c r="ABZ417" s="138"/>
      <c r="ACA417" s="138"/>
      <c r="ACB417" s="138"/>
      <c r="ACC417" s="138"/>
      <c r="ACD417" s="138"/>
      <c r="ACE417" s="138"/>
      <c r="ACF417" s="138"/>
      <c r="ACG417" s="138"/>
      <c r="ACH417" s="138"/>
      <c r="ACI417" s="138"/>
      <c r="ACJ417" s="138"/>
      <c r="ACK417" s="138"/>
      <c r="ACL417" s="138"/>
      <c r="ACM417" s="138"/>
      <c r="ACN417" s="138"/>
      <c r="ACO417" s="138"/>
      <c r="ACP417" s="138"/>
      <c r="ACQ417" s="138"/>
      <c r="ACR417" s="138"/>
      <c r="ACS417" s="138"/>
      <c r="ACT417" s="138"/>
      <c r="ACU417" s="138"/>
      <c r="ACV417" s="138"/>
      <c r="ACW417" s="138"/>
      <c r="ACX417" s="138"/>
      <c r="ACY417" s="138"/>
      <c r="ACZ417" s="138"/>
      <c r="ADA417" s="138"/>
    </row>
    <row r="418" spans="1:781" ht="43.8" thickBot="1" x14ac:dyDescent="0.35">
      <c r="A418" s="59">
        <v>1</v>
      </c>
      <c r="B418" s="180" t="s">
        <v>1128</v>
      </c>
      <c r="C418" s="165">
        <f>SUMIF($A$3:$A$414,"=1")/1</f>
        <v>70</v>
      </c>
      <c r="E418" s="181"/>
      <c r="F418" s="182"/>
      <c r="I418" s="183"/>
      <c r="J418" s="183"/>
      <c r="K418" s="184"/>
      <c r="M418" s="155"/>
      <c r="AB418" s="161"/>
      <c r="AC418" s="185"/>
      <c r="AD418" s="185"/>
      <c r="AE418" s="185"/>
      <c r="AF418" s="185"/>
      <c r="AK418" s="137"/>
      <c r="AL418" s="146"/>
      <c r="AM418" s="146"/>
      <c r="AN418" s="146"/>
      <c r="AO418" s="146"/>
      <c r="AP418" s="146"/>
      <c r="AQ418" s="146"/>
      <c r="AR418" s="146"/>
      <c r="AS418" s="146"/>
      <c r="AT418" s="146"/>
      <c r="AU418" s="146"/>
      <c r="AV418" s="146"/>
      <c r="AW418" s="146"/>
      <c r="AX418" s="146"/>
      <c r="AY418" s="146"/>
      <c r="AZ418" s="146"/>
      <c r="BA418" s="146"/>
      <c r="BB418" s="146"/>
      <c r="BC418" s="146"/>
      <c r="BD418" s="146"/>
      <c r="BE418" s="146"/>
      <c r="BF418" s="146"/>
      <c r="BG418" s="146"/>
      <c r="BH418" s="146"/>
      <c r="BI418" s="146"/>
      <c r="BJ418" s="146"/>
      <c r="BK418" s="146"/>
      <c r="BL418" s="146"/>
      <c r="BM418" s="146"/>
      <c r="BN418" s="146"/>
      <c r="BO418" s="146"/>
      <c r="BP418" s="146"/>
      <c r="BQ418" s="146"/>
      <c r="BR418" s="146"/>
      <c r="BS418" s="146"/>
      <c r="BT418" s="146"/>
      <c r="BU418" s="146"/>
      <c r="BV418" s="146"/>
      <c r="BW418" s="146"/>
      <c r="BX418" s="146"/>
      <c r="BY418" s="146"/>
      <c r="BZ418" s="146"/>
      <c r="CA418" s="146"/>
      <c r="CB418" s="146"/>
      <c r="CC418" s="146"/>
      <c r="CD418" s="146"/>
      <c r="CE418" s="146"/>
      <c r="CF418" s="146"/>
      <c r="CG418" s="146"/>
      <c r="CH418" s="146"/>
      <c r="CI418" s="146"/>
      <c r="CJ418" s="146"/>
      <c r="CK418" s="146"/>
      <c r="CL418" s="146"/>
      <c r="CM418" s="146"/>
      <c r="CN418" s="146"/>
      <c r="CO418" s="146"/>
      <c r="CP418" s="146"/>
      <c r="CQ418" s="146"/>
      <c r="CR418" s="146"/>
      <c r="CS418" s="146"/>
      <c r="CT418" s="146"/>
      <c r="CU418" s="146"/>
      <c r="CV418" s="146"/>
      <c r="CW418" s="146"/>
      <c r="CX418" s="146"/>
      <c r="CY418" s="146"/>
      <c r="CZ418" s="146"/>
      <c r="DA418" s="146"/>
      <c r="DB418" s="146"/>
      <c r="DC418" s="146"/>
      <c r="DD418" s="146"/>
      <c r="DE418" s="146"/>
      <c r="DF418" s="146"/>
      <c r="DG418" s="146"/>
      <c r="DH418" s="146"/>
      <c r="DI418" s="146"/>
      <c r="DJ418" s="146"/>
      <c r="DK418" s="146"/>
      <c r="DL418" s="146"/>
      <c r="DM418" s="146"/>
      <c r="DN418" s="146"/>
      <c r="DO418" s="146"/>
      <c r="DP418" s="146"/>
      <c r="DQ418" s="146"/>
      <c r="DR418" s="146"/>
      <c r="DS418" s="146"/>
      <c r="DT418" s="146"/>
      <c r="DU418" s="146"/>
      <c r="DV418" s="146"/>
      <c r="DW418" s="146"/>
      <c r="DX418" s="146"/>
      <c r="DY418" s="146"/>
      <c r="DZ418" s="146"/>
      <c r="EA418" s="146"/>
      <c r="EB418" s="146"/>
      <c r="EC418" s="146"/>
      <c r="ED418" s="138"/>
      <c r="EE418" s="138"/>
      <c r="EF418" s="138"/>
      <c r="EG418" s="138"/>
      <c r="EH418" s="138"/>
      <c r="EI418" s="138"/>
      <c r="EJ418" s="138"/>
      <c r="EK418" s="138"/>
      <c r="EL418" s="138"/>
      <c r="EM418" s="138"/>
      <c r="EN418" s="138"/>
      <c r="EO418" s="138"/>
      <c r="EP418" s="138"/>
      <c r="EQ418" s="138"/>
      <c r="ER418" s="138"/>
      <c r="ES418" s="138"/>
      <c r="ET418" s="138"/>
      <c r="EU418" s="138"/>
      <c r="EV418" s="138"/>
      <c r="EW418" s="138"/>
      <c r="EX418" s="138"/>
      <c r="EY418" s="138"/>
      <c r="EZ418" s="138"/>
      <c r="FA418" s="138"/>
      <c r="FB418" s="138"/>
      <c r="FC418" s="138"/>
      <c r="FD418" s="138"/>
      <c r="FE418" s="138"/>
      <c r="FF418" s="138"/>
      <c r="FG418" s="138"/>
      <c r="FH418" s="138"/>
      <c r="FI418" s="138"/>
      <c r="FJ418" s="138"/>
      <c r="FK418" s="138"/>
      <c r="FL418" s="138"/>
      <c r="FM418" s="138"/>
      <c r="FN418" s="138"/>
      <c r="FO418" s="138"/>
      <c r="FP418" s="138"/>
      <c r="FQ418" s="138"/>
      <c r="FR418" s="138"/>
      <c r="FS418" s="138"/>
      <c r="FT418" s="138"/>
      <c r="FU418" s="138"/>
      <c r="FV418" s="138"/>
      <c r="FW418" s="138"/>
      <c r="FX418" s="138"/>
      <c r="FY418" s="138"/>
      <c r="FZ418" s="138"/>
      <c r="GA418" s="138"/>
      <c r="GB418" s="138"/>
      <c r="GC418" s="138"/>
      <c r="GD418" s="138"/>
      <c r="GE418" s="138"/>
      <c r="GF418" s="138"/>
      <c r="GG418" s="138"/>
      <c r="GH418" s="138"/>
      <c r="GI418" s="138"/>
      <c r="GJ418" s="138"/>
      <c r="GK418" s="138"/>
      <c r="GL418" s="138"/>
      <c r="GM418" s="138"/>
      <c r="GN418" s="138"/>
      <c r="GO418" s="138"/>
      <c r="GP418" s="138"/>
      <c r="GQ418" s="138"/>
      <c r="GR418" s="138"/>
      <c r="GS418" s="138"/>
      <c r="GT418" s="138"/>
      <c r="GU418" s="138"/>
      <c r="GV418" s="138"/>
      <c r="GW418" s="138"/>
      <c r="GX418" s="138"/>
      <c r="GY418" s="138"/>
      <c r="GZ418" s="138"/>
      <c r="HA418" s="138"/>
      <c r="HB418" s="138"/>
      <c r="HC418" s="138"/>
      <c r="HD418" s="138"/>
      <c r="HE418" s="138"/>
      <c r="HF418" s="138"/>
      <c r="HG418" s="138"/>
      <c r="HH418" s="138"/>
      <c r="HI418" s="138"/>
      <c r="HJ418" s="138"/>
      <c r="HK418" s="138"/>
      <c r="HL418" s="138"/>
      <c r="HM418" s="138"/>
      <c r="HN418" s="138"/>
      <c r="HO418" s="138"/>
      <c r="HP418" s="138"/>
      <c r="HQ418" s="138"/>
      <c r="HR418" s="138"/>
      <c r="HS418" s="138"/>
      <c r="HT418" s="138"/>
      <c r="HU418" s="138"/>
      <c r="HV418" s="138"/>
      <c r="HW418" s="138"/>
      <c r="HX418" s="138"/>
      <c r="HY418" s="138"/>
      <c r="HZ418" s="138"/>
      <c r="IA418" s="138"/>
      <c r="IB418" s="138"/>
      <c r="IC418" s="138"/>
      <c r="ID418" s="138"/>
      <c r="IE418" s="138"/>
      <c r="IF418" s="138"/>
      <c r="IG418" s="138"/>
      <c r="IH418" s="138"/>
      <c r="II418" s="138"/>
      <c r="IJ418" s="138"/>
      <c r="IK418" s="138"/>
      <c r="IL418" s="138"/>
      <c r="IM418" s="138"/>
      <c r="IN418" s="138"/>
      <c r="IO418" s="138"/>
      <c r="IP418" s="138"/>
      <c r="IQ418" s="138"/>
      <c r="IR418" s="138"/>
      <c r="IS418" s="138"/>
      <c r="IT418" s="138"/>
      <c r="IU418" s="138"/>
      <c r="IV418" s="138"/>
      <c r="IW418" s="138"/>
      <c r="IX418" s="138"/>
      <c r="IY418" s="138"/>
      <c r="IZ418" s="138"/>
      <c r="JA418" s="138"/>
      <c r="JB418" s="138"/>
      <c r="JC418" s="138"/>
      <c r="JD418" s="138"/>
      <c r="JE418" s="138"/>
      <c r="JF418" s="138"/>
      <c r="JG418" s="138"/>
      <c r="JH418" s="138"/>
      <c r="JI418" s="138"/>
      <c r="JJ418" s="138"/>
      <c r="JK418" s="138"/>
      <c r="JL418" s="138"/>
      <c r="JM418" s="138"/>
      <c r="JN418" s="138"/>
      <c r="JO418" s="138"/>
      <c r="JP418" s="138"/>
      <c r="JQ418" s="138"/>
      <c r="JR418" s="138"/>
      <c r="JS418" s="138"/>
      <c r="JT418" s="138"/>
      <c r="JU418" s="138"/>
      <c r="JV418" s="138"/>
      <c r="JW418" s="138"/>
      <c r="JX418" s="138"/>
      <c r="JY418" s="138"/>
      <c r="JZ418" s="138"/>
      <c r="KA418" s="138"/>
      <c r="KB418" s="138"/>
      <c r="KC418" s="138"/>
      <c r="KD418" s="138"/>
      <c r="KE418" s="138"/>
      <c r="KF418" s="138"/>
      <c r="KG418" s="138"/>
      <c r="KH418" s="138"/>
      <c r="KI418" s="138"/>
      <c r="KJ418" s="138"/>
      <c r="KK418" s="138"/>
      <c r="KL418" s="138"/>
      <c r="KM418" s="138"/>
      <c r="KN418" s="138"/>
      <c r="KO418" s="138"/>
      <c r="KP418" s="138"/>
      <c r="KQ418" s="138"/>
      <c r="KR418" s="138"/>
      <c r="KS418" s="138"/>
      <c r="KT418" s="138"/>
      <c r="KU418" s="138"/>
      <c r="KV418" s="138"/>
      <c r="KW418" s="138"/>
      <c r="KX418" s="138"/>
      <c r="KY418" s="138"/>
      <c r="KZ418" s="138"/>
      <c r="LA418" s="138"/>
      <c r="LB418" s="138"/>
      <c r="LC418" s="138"/>
      <c r="LD418" s="138"/>
      <c r="LE418" s="138"/>
      <c r="LF418" s="138"/>
      <c r="LG418" s="138"/>
      <c r="LH418" s="138"/>
      <c r="LI418" s="138"/>
      <c r="LJ418" s="138"/>
      <c r="LK418" s="138"/>
      <c r="LL418" s="138"/>
      <c r="LM418" s="138"/>
      <c r="LN418" s="138"/>
      <c r="LO418" s="138"/>
      <c r="LP418" s="138"/>
      <c r="LQ418" s="138"/>
      <c r="LR418" s="138"/>
      <c r="LS418" s="138"/>
      <c r="LT418" s="138"/>
      <c r="LU418" s="138"/>
      <c r="LV418" s="138"/>
      <c r="LW418" s="138"/>
      <c r="LX418" s="138"/>
      <c r="LY418" s="138"/>
      <c r="LZ418" s="138"/>
      <c r="MA418" s="138"/>
      <c r="MB418" s="138"/>
      <c r="MC418" s="138"/>
      <c r="MD418" s="138"/>
      <c r="ME418" s="138"/>
      <c r="MF418" s="138"/>
      <c r="MG418" s="138"/>
      <c r="MH418" s="138"/>
      <c r="MI418" s="138"/>
      <c r="MJ418" s="138"/>
      <c r="MK418" s="138"/>
      <c r="ML418" s="138"/>
      <c r="MM418" s="138"/>
      <c r="MN418" s="138"/>
      <c r="MO418" s="138"/>
      <c r="MP418" s="138"/>
      <c r="MQ418" s="138"/>
      <c r="MR418" s="138"/>
      <c r="MS418" s="138"/>
      <c r="MT418" s="138"/>
      <c r="MU418" s="138"/>
      <c r="MV418" s="138"/>
      <c r="MW418" s="138"/>
      <c r="MX418" s="138"/>
      <c r="MY418" s="138"/>
      <c r="MZ418" s="138"/>
      <c r="NA418" s="138"/>
      <c r="NB418" s="138"/>
      <c r="NC418" s="138"/>
      <c r="ND418" s="138"/>
      <c r="NE418" s="138"/>
      <c r="NF418" s="138"/>
      <c r="NG418" s="138"/>
      <c r="NH418" s="138"/>
      <c r="NI418" s="138"/>
      <c r="NJ418" s="138"/>
      <c r="NK418" s="138"/>
      <c r="NL418" s="138"/>
      <c r="NM418" s="138"/>
      <c r="NN418" s="138"/>
      <c r="NO418" s="138"/>
      <c r="NP418" s="138"/>
      <c r="NQ418" s="138"/>
      <c r="NR418" s="138"/>
      <c r="NS418" s="138"/>
      <c r="NT418" s="138"/>
      <c r="NU418" s="138"/>
      <c r="NV418" s="138"/>
      <c r="NW418" s="138"/>
      <c r="NX418" s="138"/>
      <c r="NY418" s="138"/>
      <c r="NZ418" s="138"/>
      <c r="OA418" s="138"/>
      <c r="OB418" s="138"/>
      <c r="OC418" s="138"/>
      <c r="OD418" s="138"/>
      <c r="OE418" s="138"/>
      <c r="OF418" s="138"/>
      <c r="OG418" s="138"/>
      <c r="OH418" s="138"/>
      <c r="OI418" s="138"/>
      <c r="OJ418" s="138"/>
      <c r="OK418" s="138"/>
      <c r="OL418" s="138"/>
      <c r="OM418" s="138"/>
      <c r="ON418" s="138"/>
      <c r="OO418" s="138"/>
      <c r="OP418" s="138"/>
      <c r="OQ418" s="138"/>
      <c r="OR418" s="138"/>
      <c r="OS418" s="138"/>
      <c r="OT418" s="138"/>
      <c r="OU418" s="138"/>
      <c r="OV418" s="138"/>
      <c r="OW418" s="138"/>
      <c r="OX418" s="138"/>
      <c r="OY418" s="138"/>
      <c r="OZ418" s="138"/>
      <c r="PA418" s="138"/>
      <c r="PB418" s="138"/>
      <c r="PC418" s="138"/>
      <c r="PD418" s="138"/>
      <c r="PE418" s="138"/>
      <c r="PF418" s="138"/>
      <c r="PG418" s="138"/>
      <c r="PH418" s="138"/>
      <c r="PI418" s="138"/>
      <c r="PJ418" s="138"/>
      <c r="PK418" s="138"/>
      <c r="PL418" s="138"/>
      <c r="PM418" s="138"/>
      <c r="PN418" s="138"/>
      <c r="PO418" s="138"/>
      <c r="PP418" s="138"/>
      <c r="PQ418" s="138"/>
      <c r="PR418" s="138"/>
      <c r="PS418" s="138"/>
      <c r="PT418" s="138"/>
      <c r="PU418" s="138"/>
      <c r="PV418" s="138"/>
      <c r="PW418" s="138"/>
      <c r="PX418" s="138"/>
      <c r="PY418" s="138"/>
      <c r="PZ418" s="138"/>
      <c r="QA418" s="138"/>
      <c r="QB418" s="138"/>
      <c r="QC418" s="138"/>
      <c r="QD418" s="138"/>
      <c r="QE418" s="138"/>
      <c r="QF418" s="138"/>
      <c r="QG418" s="138"/>
      <c r="QH418" s="138"/>
      <c r="QI418" s="138"/>
      <c r="QJ418" s="138"/>
      <c r="QK418" s="138"/>
      <c r="QL418" s="138"/>
      <c r="QM418" s="138"/>
      <c r="QN418" s="138"/>
      <c r="QO418" s="138"/>
      <c r="QP418" s="138"/>
      <c r="QQ418" s="138"/>
      <c r="QR418" s="138"/>
      <c r="QS418" s="138"/>
      <c r="QT418" s="138"/>
      <c r="QU418" s="138"/>
      <c r="QV418" s="138"/>
      <c r="QW418" s="138"/>
      <c r="QX418" s="138"/>
      <c r="QY418" s="138"/>
      <c r="QZ418" s="138"/>
      <c r="RA418" s="138"/>
      <c r="RB418" s="138"/>
      <c r="RC418" s="138"/>
      <c r="RD418" s="138"/>
      <c r="RE418" s="138"/>
      <c r="RF418" s="138"/>
      <c r="RG418" s="138"/>
      <c r="RH418" s="138"/>
      <c r="RI418" s="138"/>
      <c r="RJ418" s="138"/>
      <c r="RK418" s="138"/>
      <c r="RL418" s="138"/>
      <c r="RM418" s="138"/>
      <c r="RN418" s="138"/>
      <c r="RO418" s="138"/>
      <c r="RP418" s="138"/>
      <c r="RQ418" s="138"/>
      <c r="RR418" s="138"/>
      <c r="RS418" s="138"/>
      <c r="RT418" s="138"/>
      <c r="RU418" s="138"/>
      <c r="RV418" s="138"/>
      <c r="RW418" s="138"/>
      <c r="RX418" s="138"/>
      <c r="RY418" s="138"/>
      <c r="RZ418" s="138"/>
      <c r="SA418" s="138"/>
      <c r="SB418" s="138"/>
      <c r="SC418" s="138"/>
      <c r="SD418" s="138"/>
      <c r="SE418" s="138"/>
      <c r="SF418" s="138"/>
      <c r="SG418" s="138"/>
      <c r="SH418" s="138"/>
      <c r="SI418" s="138"/>
      <c r="SJ418" s="138"/>
      <c r="SK418" s="138"/>
      <c r="SL418" s="138"/>
      <c r="SM418" s="138"/>
      <c r="SN418" s="138"/>
      <c r="SO418" s="138"/>
      <c r="SP418" s="138"/>
      <c r="SQ418" s="138"/>
      <c r="SR418" s="138"/>
      <c r="SS418" s="138"/>
      <c r="ST418" s="138"/>
      <c r="SU418" s="138"/>
      <c r="SV418" s="138"/>
      <c r="SW418" s="138"/>
      <c r="SX418" s="138"/>
      <c r="SY418" s="138"/>
      <c r="SZ418" s="138"/>
      <c r="TA418" s="138"/>
      <c r="TB418" s="138"/>
      <c r="TC418" s="138"/>
      <c r="TD418" s="138"/>
      <c r="TE418" s="138"/>
      <c r="TF418" s="138"/>
      <c r="TG418" s="138"/>
      <c r="TH418" s="138"/>
      <c r="TI418" s="138"/>
      <c r="TJ418" s="138"/>
      <c r="TK418" s="138"/>
      <c r="TL418" s="138"/>
      <c r="TM418" s="138"/>
      <c r="TN418" s="138"/>
      <c r="TO418" s="138"/>
      <c r="TP418" s="138"/>
      <c r="TQ418" s="138"/>
      <c r="TR418" s="138"/>
      <c r="TS418" s="138"/>
      <c r="TT418" s="138"/>
      <c r="TU418" s="138"/>
      <c r="TV418" s="138"/>
      <c r="TW418" s="138"/>
      <c r="TX418" s="138"/>
      <c r="TY418" s="138"/>
      <c r="TZ418" s="138"/>
      <c r="UA418" s="138"/>
      <c r="UB418" s="138"/>
      <c r="UC418" s="138"/>
      <c r="UD418" s="138"/>
      <c r="UE418" s="138"/>
      <c r="UF418" s="138"/>
      <c r="UG418" s="138"/>
      <c r="UH418" s="138"/>
      <c r="UI418" s="138"/>
      <c r="UJ418" s="138"/>
      <c r="UK418" s="138"/>
      <c r="UL418" s="138"/>
      <c r="UM418" s="138"/>
      <c r="UN418" s="138"/>
      <c r="UO418" s="138"/>
      <c r="UP418" s="138"/>
      <c r="UQ418" s="138"/>
      <c r="UR418" s="138"/>
      <c r="US418" s="138"/>
      <c r="UT418" s="138"/>
      <c r="UU418" s="138"/>
      <c r="UV418" s="138"/>
      <c r="UW418" s="138"/>
      <c r="UX418" s="138"/>
      <c r="UY418" s="138"/>
      <c r="UZ418" s="138"/>
      <c r="VA418" s="138"/>
      <c r="VB418" s="138"/>
      <c r="VC418" s="138"/>
      <c r="VD418" s="138"/>
      <c r="VE418" s="138"/>
      <c r="VF418" s="138"/>
      <c r="VG418" s="138"/>
      <c r="VH418" s="138"/>
      <c r="VI418" s="138"/>
      <c r="VJ418" s="138"/>
      <c r="VK418" s="138"/>
      <c r="VL418" s="138"/>
      <c r="VM418" s="138"/>
      <c r="VN418" s="138"/>
      <c r="VO418" s="138"/>
      <c r="VP418" s="138"/>
      <c r="VQ418" s="138"/>
      <c r="VR418" s="138"/>
      <c r="VS418" s="138"/>
      <c r="VT418" s="138"/>
      <c r="VU418" s="138"/>
      <c r="VV418" s="138"/>
      <c r="VW418" s="138"/>
      <c r="VX418" s="138"/>
      <c r="VY418" s="138"/>
      <c r="VZ418" s="138"/>
      <c r="WA418" s="138"/>
      <c r="WB418" s="138"/>
      <c r="WC418" s="138"/>
      <c r="WD418" s="138"/>
      <c r="WE418" s="138"/>
      <c r="WF418" s="138"/>
      <c r="WG418" s="138"/>
      <c r="WH418" s="138"/>
      <c r="WI418" s="138"/>
      <c r="WJ418" s="138"/>
      <c r="WK418" s="138"/>
      <c r="WL418" s="138"/>
      <c r="WM418" s="138"/>
      <c r="WN418" s="138"/>
      <c r="WO418" s="138"/>
      <c r="WP418" s="138"/>
      <c r="WQ418" s="138"/>
      <c r="WR418" s="138"/>
      <c r="WS418" s="138"/>
      <c r="WT418" s="138"/>
      <c r="WU418" s="138"/>
      <c r="WV418" s="138"/>
      <c r="WW418" s="138"/>
      <c r="WX418" s="138"/>
      <c r="WY418" s="138"/>
      <c r="WZ418" s="138"/>
      <c r="XA418" s="138"/>
      <c r="XB418" s="138"/>
      <c r="XC418" s="138"/>
      <c r="XD418" s="138"/>
      <c r="XE418" s="138"/>
      <c r="XF418" s="138"/>
      <c r="XG418" s="138"/>
      <c r="XH418" s="138"/>
      <c r="XI418" s="138"/>
      <c r="XJ418" s="138"/>
      <c r="XK418" s="138"/>
      <c r="XL418" s="138"/>
      <c r="XM418" s="138"/>
      <c r="XN418" s="138"/>
      <c r="XO418" s="138"/>
      <c r="XP418" s="138"/>
      <c r="XQ418" s="138"/>
      <c r="XR418" s="138"/>
      <c r="XS418" s="138"/>
      <c r="XT418" s="138"/>
      <c r="XU418" s="138"/>
      <c r="XV418" s="138"/>
      <c r="XW418" s="138"/>
      <c r="XX418" s="138"/>
      <c r="XY418" s="138"/>
      <c r="XZ418" s="138"/>
      <c r="YA418" s="138"/>
      <c r="YB418" s="138"/>
      <c r="YC418" s="138"/>
      <c r="YD418" s="138"/>
      <c r="YE418" s="138"/>
      <c r="YF418" s="138"/>
      <c r="YG418" s="138"/>
      <c r="YH418" s="138"/>
      <c r="YI418" s="138"/>
      <c r="YJ418" s="138"/>
      <c r="YK418" s="138"/>
      <c r="YL418" s="138"/>
      <c r="YM418" s="138"/>
      <c r="YN418" s="138"/>
      <c r="YO418" s="138"/>
      <c r="YP418" s="138"/>
      <c r="YQ418" s="138"/>
      <c r="YR418" s="138"/>
      <c r="YS418" s="138"/>
      <c r="YT418" s="138"/>
      <c r="YU418" s="138"/>
      <c r="YV418" s="138"/>
      <c r="YW418" s="138"/>
      <c r="YX418" s="138"/>
      <c r="YY418" s="138"/>
      <c r="YZ418" s="138"/>
      <c r="ZA418" s="138"/>
      <c r="ZB418" s="138"/>
      <c r="ZC418" s="138"/>
      <c r="ZD418" s="138"/>
      <c r="ZE418" s="138"/>
      <c r="ZF418" s="138"/>
      <c r="ZG418" s="138"/>
      <c r="ZH418" s="138"/>
      <c r="ZI418" s="138"/>
      <c r="ZJ418" s="138"/>
      <c r="ZK418" s="138"/>
      <c r="ZL418" s="138"/>
      <c r="ZM418" s="138"/>
      <c r="ZN418" s="138"/>
      <c r="ZO418" s="138"/>
      <c r="ZP418" s="138"/>
      <c r="ZQ418" s="138"/>
      <c r="ZR418" s="138"/>
      <c r="ZS418" s="138"/>
      <c r="ZT418" s="138"/>
      <c r="ZU418" s="138"/>
      <c r="ZV418" s="138"/>
      <c r="ZW418" s="138"/>
      <c r="ZX418" s="138"/>
      <c r="ZY418" s="138"/>
      <c r="ZZ418" s="138"/>
      <c r="AAA418" s="138"/>
      <c r="AAB418" s="138"/>
      <c r="AAC418" s="138"/>
      <c r="AAD418" s="138"/>
      <c r="AAE418" s="138"/>
      <c r="AAF418" s="138"/>
      <c r="AAG418" s="138"/>
      <c r="AAH418" s="138"/>
      <c r="AAI418" s="138"/>
      <c r="AAJ418" s="138"/>
      <c r="AAK418" s="138"/>
      <c r="AAL418" s="138"/>
      <c r="AAM418" s="138"/>
      <c r="AAN418" s="138"/>
      <c r="AAO418" s="138"/>
      <c r="AAP418" s="138"/>
      <c r="AAQ418" s="138"/>
      <c r="AAR418" s="138"/>
      <c r="AAS418" s="138"/>
      <c r="AAT418" s="138"/>
      <c r="AAU418" s="138"/>
      <c r="AAV418" s="138"/>
      <c r="AAW418" s="138"/>
      <c r="AAX418" s="138"/>
      <c r="AAY418" s="138"/>
      <c r="AAZ418" s="138"/>
      <c r="ABA418" s="138"/>
      <c r="ABB418" s="138"/>
      <c r="ABC418" s="138"/>
      <c r="ABD418" s="138"/>
      <c r="ABE418" s="138"/>
      <c r="ABF418" s="138"/>
      <c r="ABG418" s="138"/>
      <c r="ABH418" s="138"/>
      <c r="ABI418" s="138"/>
      <c r="ABJ418" s="138"/>
      <c r="ABK418" s="138"/>
      <c r="ABL418" s="138"/>
      <c r="ABM418" s="138"/>
      <c r="ABN418" s="138"/>
      <c r="ABO418" s="138"/>
      <c r="ABP418" s="138"/>
      <c r="ABQ418" s="138"/>
      <c r="ABR418" s="138"/>
      <c r="ABS418" s="138"/>
      <c r="ABT418" s="138"/>
      <c r="ABU418" s="138"/>
      <c r="ABV418" s="138"/>
      <c r="ABW418" s="138"/>
      <c r="ABX418" s="138"/>
      <c r="ABY418" s="138"/>
      <c r="ABZ418" s="138"/>
      <c r="ACA418" s="138"/>
      <c r="ACB418" s="138"/>
      <c r="ACC418" s="138"/>
      <c r="ACD418" s="138"/>
      <c r="ACE418" s="138"/>
      <c r="ACF418" s="138"/>
      <c r="ACG418" s="138"/>
      <c r="ACH418" s="138"/>
      <c r="ACI418" s="138"/>
      <c r="ACJ418" s="138"/>
      <c r="ACK418" s="138"/>
      <c r="ACL418" s="138"/>
      <c r="ACM418" s="138"/>
      <c r="ACN418" s="138"/>
      <c r="ACO418" s="138"/>
      <c r="ACP418" s="138"/>
      <c r="ACQ418" s="138"/>
      <c r="ACR418" s="138"/>
      <c r="ACS418" s="138"/>
      <c r="ACT418" s="138"/>
      <c r="ACU418" s="138"/>
      <c r="ACV418" s="138"/>
      <c r="ACW418" s="138"/>
      <c r="ACX418" s="138"/>
      <c r="ACY418" s="138"/>
      <c r="ACZ418" s="138"/>
      <c r="ADA418" s="138"/>
    </row>
    <row r="419" spans="1:781" ht="28.8" x14ac:dyDescent="0.3">
      <c r="A419" s="61">
        <v>2</v>
      </c>
      <c r="B419" s="180" t="s">
        <v>1129</v>
      </c>
      <c r="C419" s="165">
        <f>SUMIF($A$3:$A$414,"=2")/2</f>
        <v>81</v>
      </c>
      <c r="E419" s="181"/>
      <c r="F419" s="182"/>
      <c r="I419" s="183"/>
      <c r="J419" s="183"/>
      <c r="K419" s="184"/>
      <c r="M419" s="155"/>
      <c r="AB419" s="166"/>
      <c r="AC419" s="167"/>
      <c r="AD419" s="168" t="s">
        <v>1130</v>
      </c>
      <c r="AE419" s="169"/>
      <c r="AF419" s="170"/>
      <c r="AK419" s="137"/>
      <c r="AL419" s="146"/>
      <c r="AM419" s="146"/>
      <c r="AN419" s="146"/>
      <c r="AO419" s="146"/>
      <c r="AP419" s="146"/>
      <c r="AQ419" s="146"/>
      <c r="AR419" s="146"/>
      <c r="AS419" s="146"/>
      <c r="AT419" s="146"/>
      <c r="AU419" s="146"/>
      <c r="AV419" s="146"/>
      <c r="AW419" s="146"/>
      <c r="AX419" s="146"/>
      <c r="AY419" s="146"/>
      <c r="AZ419" s="146"/>
      <c r="BA419" s="146"/>
      <c r="BB419" s="146"/>
      <c r="BC419" s="146"/>
      <c r="BD419" s="146"/>
      <c r="BE419" s="146"/>
      <c r="BF419" s="146"/>
      <c r="BG419" s="146"/>
      <c r="BH419" s="146"/>
      <c r="BI419" s="146"/>
      <c r="BJ419" s="146"/>
      <c r="BK419" s="146"/>
      <c r="BL419" s="146"/>
      <c r="BM419" s="146"/>
      <c r="BN419" s="146"/>
      <c r="BO419" s="146"/>
      <c r="BP419" s="146"/>
      <c r="BQ419" s="146"/>
      <c r="BR419" s="146"/>
      <c r="BS419" s="146"/>
      <c r="BT419" s="146"/>
      <c r="BU419" s="146"/>
      <c r="BV419" s="146"/>
      <c r="BW419" s="146"/>
      <c r="BX419" s="146"/>
      <c r="BY419" s="146"/>
      <c r="BZ419" s="146"/>
      <c r="CA419" s="146"/>
      <c r="CB419" s="146"/>
      <c r="CC419" s="146"/>
      <c r="CD419" s="146"/>
      <c r="CE419" s="146"/>
      <c r="CF419" s="146"/>
      <c r="CG419" s="146"/>
      <c r="CH419" s="146"/>
      <c r="CI419" s="146"/>
      <c r="CJ419" s="146"/>
      <c r="CK419" s="146"/>
      <c r="CL419" s="146"/>
      <c r="CM419" s="146"/>
      <c r="CN419" s="146"/>
      <c r="CO419" s="146"/>
      <c r="CP419" s="146"/>
      <c r="CQ419" s="146"/>
      <c r="CR419" s="146"/>
      <c r="CS419" s="146"/>
      <c r="CT419" s="146"/>
      <c r="CU419" s="146"/>
      <c r="CV419" s="146"/>
      <c r="CW419" s="146"/>
      <c r="CX419" s="146"/>
      <c r="CY419" s="146"/>
      <c r="CZ419" s="146"/>
      <c r="DA419" s="146"/>
      <c r="DB419" s="146"/>
      <c r="DC419" s="146"/>
      <c r="DD419" s="146"/>
      <c r="DE419" s="146"/>
      <c r="DF419" s="146"/>
      <c r="DG419" s="146"/>
      <c r="DH419" s="146"/>
      <c r="DI419" s="146"/>
      <c r="DJ419" s="146"/>
      <c r="DK419" s="146"/>
      <c r="DL419" s="146"/>
      <c r="DM419" s="146"/>
      <c r="DN419" s="146"/>
      <c r="DO419" s="146"/>
      <c r="DP419" s="146"/>
      <c r="DQ419" s="146"/>
      <c r="DR419" s="146"/>
      <c r="DS419" s="146"/>
      <c r="DT419" s="146"/>
      <c r="DU419" s="146"/>
      <c r="DV419" s="146"/>
      <c r="DW419" s="146"/>
      <c r="DX419" s="146"/>
      <c r="DY419" s="146"/>
      <c r="DZ419" s="146"/>
      <c r="EA419" s="146"/>
      <c r="EB419" s="146"/>
      <c r="EC419" s="146"/>
      <c r="ED419" s="138"/>
      <c r="EE419" s="138"/>
      <c r="EF419" s="138"/>
      <c r="EG419" s="138"/>
      <c r="EH419" s="138"/>
      <c r="EI419" s="138"/>
      <c r="EJ419" s="138"/>
      <c r="EK419" s="138"/>
      <c r="EL419" s="138"/>
      <c r="EM419" s="138"/>
      <c r="EN419" s="138"/>
      <c r="EO419" s="138"/>
      <c r="EP419" s="138"/>
      <c r="EQ419" s="138"/>
      <c r="ER419" s="138"/>
      <c r="ES419" s="138"/>
      <c r="ET419" s="138"/>
      <c r="EU419" s="138"/>
      <c r="EV419" s="138"/>
      <c r="EW419" s="138"/>
      <c r="EX419" s="138"/>
      <c r="EY419" s="138"/>
      <c r="EZ419" s="138"/>
      <c r="FA419" s="138"/>
      <c r="FB419" s="138"/>
      <c r="FC419" s="138"/>
      <c r="FD419" s="138"/>
      <c r="FE419" s="138"/>
      <c r="FF419" s="138"/>
      <c r="FG419" s="138"/>
      <c r="FH419" s="138"/>
      <c r="FI419" s="138"/>
      <c r="FJ419" s="138"/>
      <c r="FK419" s="138"/>
      <c r="FL419" s="138"/>
      <c r="FM419" s="138"/>
      <c r="FN419" s="138"/>
      <c r="FO419" s="138"/>
      <c r="FP419" s="138"/>
      <c r="FQ419" s="138"/>
      <c r="FR419" s="138"/>
      <c r="FS419" s="138"/>
      <c r="FT419" s="138"/>
      <c r="FU419" s="138"/>
      <c r="FV419" s="138"/>
      <c r="FW419" s="138"/>
      <c r="FX419" s="138"/>
      <c r="FY419" s="138"/>
      <c r="FZ419" s="138"/>
      <c r="GA419" s="138"/>
      <c r="GB419" s="138"/>
      <c r="GC419" s="138"/>
      <c r="GD419" s="138"/>
      <c r="GE419" s="138"/>
      <c r="GF419" s="138"/>
      <c r="GG419" s="138"/>
      <c r="GH419" s="138"/>
      <c r="GI419" s="138"/>
      <c r="GJ419" s="138"/>
      <c r="GK419" s="138"/>
      <c r="GL419" s="138"/>
      <c r="GM419" s="138"/>
      <c r="GN419" s="138"/>
      <c r="GO419" s="138"/>
      <c r="GP419" s="138"/>
      <c r="GQ419" s="138"/>
      <c r="GR419" s="138"/>
      <c r="GS419" s="138"/>
      <c r="GT419" s="138"/>
      <c r="GU419" s="138"/>
      <c r="GV419" s="138"/>
      <c r="GW419" s="138"/>
      <c r="GX419" s="138"/>
      <c r="GY419" s="138"/>
      <c r="GZ419" s="138"/>
      <c r="HA419" s="138"/>
      <c r="HB419" s="138"/>
      <c r="HC419" s="138"/>
      <c r="HD419" s="138"/>
      <c r="HE419" s="138"/>
      <c r="HF419" s="138"/>
      <c r="HG419" s="138"/>
      <c r="HH419" s="138"/>
      <c r="HI419" s="138"/>
      <c r="HJ419" s="138"/>
      <c r="HK419" s="138"/>
      <c r="HL419" s="138"/>
      <c r="HM419" s="138"/>
      <c r="HN419" s="138"/>
      <c r="HO419" s="138"/>
      <c r="HP419" s="138"/>
      <c r="HQ419" s="138"/>
      <c r="HR419" s="138"/>
      <c r="HS419" s="138"/>
      <c r="HT419" s="138"/>
      <c r="HU419" s="138"/>
      <c r="HV419" s="138"/>
      <c r="HW419" s="138"/>
      <c r="HX419" s="138"/>
      <c r="HY419" s="138"/>
      <c r="HZ419" s="138"/>
      <c r="IA419" s="138"/>
      <c r="IB419" s="138"/>
      <c r="IC419" s="138"/>
      <c r="ID419" s="138"/>
      <c r="IE419" s="138"/>
      <c r="IF419" s="138"/>
      <c r="IG419" s="138"/>
      <c r="IH419" s="138"/>
      <c r="II419" s="138"/>
      <c r="IJ419" s="138"/>
      <c r="IK419" s="138"/>
      <c r="IL419" s="138"/>
      <c r="IM419" s="138"/>
      <c r="IN419" s="138"/>
      <c r="IO419" s="138"/>
      <c r="IP419" s="138"/>
      <c r="IQ419" s="138"/>
      <c r="IR419" s="138"/>
      <c r="IS419" s="138"/>
      <c r="IT419" s="138"/>
      <c r="IU419" s="138"/>
      <c r="IV419" s="138"/>
      <c r="IW419" s="138"/>
      <c r="IX419" s="138"/>
      <c r="IY419" s="138"/>
      <c r="IZ419" s="138"/>
      <c r="JA419" s="138"/>
      <c r="JB419" s="138"/>
      <c r="JC419" s="138"/>
      <c r="JD419" s="138"/>
      <c r="JE419" s="138"/>
      <c r="JF419" s="138"/>
      <c r="JG419" s="138"/>
      <c r="JH419" s="138"/>
      <c r="JI419" s="138"/>
      <c r="JJ419" s="138"/>
      <c r="JK419" s="138"/>
      <c r="JL419" s="138"/>
      <c r="JM419" s="138"/>
      <c r="JN419" s="138"/>
      <c r="JO419" s="138"/>
      <c r="JP419" s="138"/>
      <c r="JQ419" s="138"/>
      <c r="JR419" s="138"/>
      <c r="JS419" s="138"/>
      <c r="JT419" s="138"/>
      <c r="JU419" s="138"/>
      <c r="JV419" s="138"/>
      <c r="JW419" s="138"/>
      <c r="JX419" s="138"/>
      <c r="JY419" s="138"/>
      <c r="JZ419" s="138"/>
      <c r="KA419" s="138"/>
      <c r="KB419" s="138"/>
      <c r="KC419" s="138"/>
      <c r="KD419" s="138"/>
      <c r="KE419" s="138"/>
      <c r="KF419" s="138"/>
      <c r="KG419" s="138"/>
      <c r="KH419" s="138"/>
      <c r="KI419" s="138"/>
      <c r="KJ419" s="138"/>
      <c r="KK419" s="138"/>
      <c r="KL419" s="138"/>
      <c r="KM419" s="138"/>
      <c r="KN419" s="138"/>
      <c r="KO419" s="138"/>
      <c r="KP419" s="138"/>
      <c r="KQ419" s="138"/>
      <c r="KR419" s="138"/>
      <c r="KS419" s="138"/>
      <c r="KT419" s="138"/>
      <c r="KU419" s="138"/>
      <c r="KV419" s="138"/>
      <c r="KW419" s="138"/>
      <c r="KX419" s="138"/>
      <c r="KY419" s="138"/>
      <c r="KZ419" s="138"/>
      <c r="LA419" s="138"/>
      <c r="LB419" s="138"/>
      <c r="LC419" s="138"/>
      <c r="LD419" s="138"/>
      <c r="LE419" s="138"/>
      <c r="LF419" s="138"/>
      <c r="LG419" s="138"/>
      <c r="LH419" s="138"/>
      <c r="LI419" s="138"/>
      <c r="LJ419" s="138"/>
      <c r="LK419" s="138"/>
      <c r="LL419" s="138"/>
      <c r="LM419" s="138"/>
      <c r="LN419" s="138"/>
      <c r="LO419" s="138"/>
      <c r="LP419" s="138"/>
      <c r="LQ419" s="138"/>
      <c r="LR419" s="138"/>
      <c r="LS419" s="138"/>
      <c r="LT419" s="138"/>
      <c r="LU419" s="138"/>
      <c r="LV419" s="138"/>
      <c r="LW419" s="138"/>
      <c r="LX419" s="138"/>
      <c r="LY419" s="138"/>
      <c r="LZ419" s="138"/>
      <c r="MA419" s="138"/>
      <c r="MB419" s="138"/>
      <c r="MC419" s="138"/>
      <c r="MD419" s="138"/>
      <c r="ME419" s="138"/>
      <c r="MF419" s="138"/>
      <c r="MG419" s="138"/>
      <c r="MH419" s="138"/>
      <c r="MI419" s="138"/>
      <c r="MJ419" s="138"/>
      <c r="MK419" s="138"/>
      <c r="ML419" s="138"/>
      <c r="MM419" s="138"/>
      <c r="MN419" s="138"/>
      <c r="MO419" s="138"/>
      <c r="MP419" s="138"/>
      <c r="MQ419" s="138"/>
      <c r="MR419" s="138"/>
      <c r="MS419" s="138"/>
      <c r="MT419" s="138"/>
      <c r="MU419" s="138"/>
      <c r="MV419" s="138"/>
      <c r="MW419" s="138"/>
      <c r="MX419" s="138"/>
      <c r="MY419" s="138"/>
      <c r="MZ419" s="138"/>
      <c r="NA419" s="138"/>
      <c r="NB419" s="138"/>
      <c r="NC419" s="138"/>
      <c r="ND419" s="138"/>
      <c r="NE419" s="138"/>
      <c r="NF419" s="138"/>
      <c r="NG419" s="138"/>
      <c r="NH419" s="138"/>
      <c r="NI419" s="138"/>
      <c r="NJ419" s="138"/>
      <c r="NK419" s="138"/>
      <c r="NL419" s="138"/>
      <c r="NM419" s="138"/>
      <c r="NN419" s="138"/>
      <c r="NO419" s="138"/>
      <c r="NP419" s="138"/>
      <c r="NQ419" s="138"/>
      <c r="NR419" s="138"/>
      <c r="NS419" s="138"/>
      <c r="NT419" s="138"/>
      <c r="NU419" s="138"/>
      <c r="NV419" s="138"/>
      <c r="NW419" s="138"/>
      <c r="NX419" s="138"/>
      <c r="NY419" s="138"/>
      <c r="NZ419" s="138"/>
      <c r="OA419" s="138"/>
      <c r="OB419" s="138"/>
      <c r="OC419" s="138"/>
      <c r="OD419" s="138"/>
      <c r="OE419" s="138"/>
      <c r="OF419" s="138"/>
      <c r="OG419" s="138"/>
      <c r="OH419" s="138"/>
      <c r="OI419" s="138"/>
      <c r="OJ419" s="138"/>
      <c r="OK419" s="138"/>
      <c r="OL419" s="138"/>
      <c r="OM419" s="138"/>
      <c r="ON419" s="138"/>
      <c r="OO419" s="138"/>
      <c r="OP419" s="138"/>
      <c r="OQ419" s="138"/>
      <c r="OR419" s="138"/>
      <c r="OS419" s="138"/>
      <c r="OT419" s="138"/>
      <c r="OU419" s="138"/>
      <c r="OV419" s="138"/>
      <c r="OW419" s="138"/>
      <c r="OX419" s="138"/>
      <c r="OY419" s="138"/>
      <c r="OZ419" s="138"/>
      <c r="PA419" s="138"/>
      <c r="PB419" s="138"/>
      <c r="PC419" s="138"/>
      <c r="PD419" s="138"/>
      <c r="PE419" s="138"/>
      <c r="PF419" s="138"/>
      <c r="PG419" s="138"/>
      <c r="PH419" s="138"/>
      <c r="PI419" s="138"/>
      <c r="PJ419" s="138"/>
      <c r="PK419" s="138"/>
      <c r="PL419" s="138"/>
      <c r="PM419" s="138"/>
      <c r="PN419" s="138"/>
      <c r="PO419" s="138"/>
      <c r="PP419" s="138"/>
      <c r="PQ419" s="138"/>
      <c r="PR419" s="138"/>
      <c r="PS419" s="138"/>
      <c r="PT419" s="138"/>
      <c r="PU419" s="138"/>
      <c r="PV419" s="138"/>
      <c r="PW419" s="138"/>
      <c r="PX419" s="138"/>
      <c r="PY419" s="138"/>
      <c r="PZ419" s="138"/>
      <c r="QA419" s="138"/>
      <c r="QB419" s="138"/>
      <c r="QC419" s="138"/>
      <c r="QD419" s="138"/>
      <c r="QE419" s="138"/>
      <c r="QF419" s="138"/>
      <c r="QG419" s="138"/>
      <c r="QH419" s="138"/>
      <c r="QI419" s="138"/>
      <c r="QJ419" s="138"/>
      <c r="QK419" s="138"/>
      <c r="QL419" s="138"/>
      <c r="QM419" s="138"/>
      <c r="QN419" s="138"/>
      <c r="QO419" s="138"/>
      <c r="QP419" s="138"/>
      <c r="QQ419" s="138"/>
      <c r="QR419" s="138"/>
      <c r="QS419" s="138"/>
      <c r="QT419" s="138"/>
      <c r="QU419" s="138"/>
      <c r="QV419" s="138"/>
      <c r="QW419" s="138"/>
      <c r="QX419" s="138"/>
      <c r="QY419" s="138"/>
      <c r="QZ419" s="138"/>
      <c r="RA419" s="138"/>
      <c r="RB419" s="138"/>
      <c r="RC419" s="138"/>
      <c r="RD419" s="138"/>
      <c r="RE419" s="138"/>
      <c r="RF419" s="138"/>
      <c r="RG419" s="138"/>
      <c r="RH419" s="138"/>
      <c r="RI419" s="138"/>
      <c r="RJ419" s="138"/>
      <c r="RK419" s="138"/>
      <c r="RL419" s="138"/>
      <c r="RM419" s="138"/>
      <c r="RN419" s="138"/>
      <c r="RO419" s="138"/>
      <c r="RP419" s="138"/>
      <c r="RQ419" s="138"/>
      <c r="RR419" s="138"/>
      <c r="RS419" s="138"/>
      <c r="RT419" s="138"/>
      <c r="RU419" s="138"/>
      <c r="RV419" s="138"/>
      <c r="RW419" s="138"/>
      <c r="RX419" s="138"/>
      <c r="RY419" s="138"/>
      <c r="RZ419" s="138"/>
      <c r="SA419" s="138"/>
      <c r="SB419" s="138"/>
      <c r="SC419" s="138"/>
      <c r="SD419" s="138"/>
      <c r="SE419" s="138"/>
      <c r="SF419" s="138"/>
      <c r="SG419" s="138"/>
      <c r="SH419" s="138"/>
      <c r="SI419" s="138"/>
      <c r="SJ419" s="138"/>
      <c r="SK419" s="138"/>
      <c r="SL419" s="138"/>
      <c r="SM419" s="138"/>
      <c r="SN419" s="138"/>
      <c r="SO419" s="138"/>
      <c r="SP419" s="138"/>
      <c r="SQ419" s="138"/>
      <c r="SR419" s="138"/>
      <c r="SS419" s="138"/>
      <c r="ST419" s="138"/>
      <c r="SU419" s="138"/>
      <c r="SV419" s="138"/>
      <c r="SW419" s="138"/>
      <c r="SX419" s="138"/>
      <c r="SY419" s="138"/>
      <c r="SZ419" s="138"/>
      <c r="TA419" s="138"/>
      <c r="TB419" s="138"/>
      <c r="TC419" s="138"/>
      <c r="TD419" s="138"/>
      <c r="TE419" s="138"/>
      <c r="TF419" s="138"/>
      <c r="TG419" s="138"/>
      <c r="TH419" s="138"/>
      <c r="TI419" s="138"/>
      <c r="TJ419" s="138"/>
      <c r="TK419" s="138"/>
      <c r="TL419" s="138"/>
      <c r="TM419" s="138"/>
      <c r="TN419" s="138"/>
      <c r="TO419" s="138"/>
      <c r="TP419" s="138"/>
      <c r="TQ419" s="138"/>
      <c r="TR419" s="138"/>
      <c r="TS419" s="138"/>
      <c r="TT419" s="138"/>
      <c r="TU419" s="138"/>
      <c r="TV419" s="138"/>
      <c r="TW419" s="138"/>
      <c r="TX419" s="138"/>
      <c r="TY419" s="138"/>
      <c r="TZ419" s="138"/>
      <c r="UA419" s="138"/>
      <c r="UB419" s="138"/>
      <c r="UC419" s="138"/>
      <c r="UD419" s="138"/>
      <c r="UE419" s="138"/>
      <c r="UF419" s="138"/>
      <c r="UG419" s="138"/>
      <c r="UH419" s="138"/>
      <c r="UI419" s="138"/>
      <c r="UJ419" s="138"/>
      <c r="UK419" s="138"/>
      <c r="UL419" s="138"/>
      <c r="UM419" s="138"/>
      <c r="UN419" s="138"/>
      <c r="UO419" s="138"/>
      <c r="UP419" s="138"/>
      <c r="UQ419" s="138"/>
      <c r="UR419" s="138"/>
      <c r="US419" s="138"/>
      <c r="UT419" s="138"/>
      <c r="UU419" s="138"/>
      <c r="UV419" s="138"/>
      <c r="UW419" s="138"/>
      <c r="UX419" s="138"/>
      <c r="UY419" s="138"/>
      <c r="UZ419" s="138"/>
      <c r="VA419" s="138"/>
      <c r="VB419" s="138"/>
      <c r="VC419" s="138"/>
      <c r="VD419" s="138"/>
      <c r="VE419" s="138"/>
      <c r="VF419" s="138"/>
      <c r="VG419" s="138"/>
      <c r="VH419" s="138"/>
      <c r="VI419" s="138"/>
      <c r="VJ419" s="138"/>
      <c r="VK419" s="138"/>
      <c r="VL419" s="138"/>
      <c r="VM419" s="138"/>
      <c r="VN419" s="138"/>
      <c r="VO419" s="138"/>
      <c r="VP419" s="138"/>
      <c r="VQ419" s="138"/>
      <c r="VR419" s="138"/>
      <c r="VS419" s="138"/>
      <c r="VT419" s="138"/>
      <c r="VU419" s="138"/>
      <c r="VV419" s="138"/>
      <c r="VW419" s="138"/>
      <c r="VX419" s="138"/>
      <c r="VY419" s="138"/>
      <c r="VZ419" s="138"/>
      <c r="WA419" s="138"/>
      <c r="WB419" s="138"/>
      <c r="WC419" s="138"/>
      <c r="WD419" s="138"/>
      <c r="WE419" s="138"/>
      <c r="WF419" s="138"/>
      <c r="WG419" s="138"/>
      <c r="WH419" s="138"/>
      <c r="WI419" s="138"/>
      <c r="WJ419" s="138"/>
      <c r="WK419" s="138"/>
      <c r="WL419" s="138"/>
      <c r="WM419" s="138"/>
      <c r="WN419" s="138"/>
      <c r="WO419" s="138"/>
      <c r="WP419" s="138"/>
      <c r="WQ419" s="138"/>
      <c r="WR419" s="138"/>
      <c r="WS419" s="138"/>
      <c r="WT419" s="138"/>
      <c r="WU419" s="138"/>
      <c r="WV419" s="138"/>
      <c r="WW419" s="138"/>
      <c r="WX419" s="138"/>
      <c r="WY419" s="138"/>
      <c r="WZ419" s="138"/>
      <c r="XA419" s="138"/>
      <c r="XB419" s="138"/>
      <c r="XC419" s="138"/>
      <c r="XD419" s="138"/>
      <c r="XE419" s="138"/>
      <c r="XF419" s="138"/>
      <c r="XG419" s="138"/>
      <c r="XH419" s="138"/>
      <c r="XI419" s="138"/>
      <c r="XJ419" s="138"/>
      <c r="XK419" s="138"/>
      <c r="XL419" s="138"/>
      <c r="XM419" s="138"/>
      <c r="XN419" s="138"/>
      <c r="XO419" s="138"/>
      <c r="XP419" s="138"/>
      <c r="XQ419" s="138"/>
      <c r="XR419" s="138"/>
      <c r="XS419" s="138"/>
      <c r="XT419" s="138"/>
      <c r="XU419" s="138"/>
      <c r="XV419" s="138"/>
      <c r="XW419" s="138"/>
      <c r="XX419" s="138"/>
      <c r="XY419" s="138"/>
      <c r="XZ419" s="138"/>
      <c r="YA419" s="138"/>
      <c r="YB419" s="138"/>
      <c r="YC419" s="138"/>
      <c r="YD419" s="138"/>
      <c r="YE419" s="138"/>
      <c r="YF419" s="138"/>
      <c r="YG419" s="138"/>
      <c r="YH419" s="138"/>
      <c r="YI419" s="138"/>
      <c r="YJ419" s="138"/>
      <c r="YK419" s="138"/>
      <c r="YL419" s="138"/>
      <c r="YM419" s="138"/>
      <c r="YN419" s="138"/>
      <c r="YO419" s="138"/>
      <c r="YP419" s="138"/>
      <c r="YQ419" s="138"/>
      <c r="YR419" s="138"/>
      <c r="YS419" s="138"/>
      <c r="YT419" s="138"/>
      <c r="YU419" s="138"/>
      <c r="YV419" s="138"/>
      <c r="YW419" s="138"/>
      <c r="YX419" s="138"/>
      <c r="YY419" s="138"/>
      <c r="YZ419" s="138"/>
      <c r="ZA419" s="138"/>
      <c r="ZB419" s="138"/>
      <c r="ZC419" s="138"/>
      <c r="ZD419" s="138"/>
      <c r="ZE419" s="138"/>
      <c r="ZF419" s="138"/>
      <c r="ZG419" s="138"/>
      <c r="ZH419" s="138"/>
      <c r="ZI419" s="138"/>
      <c r="ZJ419" s="138"/>
      <c r="ZK419" s="138"/>
      <c r="ZL419" s="138"/>
      <c r="ZM419" s="138"/>
      <c r="ZN419" s="138"/>
      <c r="ZO419" s="138"/>
      <c r="ZP419" s="138"/>
      <c r="ZQ419" s="138"/>
      <c r="ZR419" s="138"/>
      <c r="ZS419" s="138"/>
      <c r="ZT419" s="138"/>
      <c r="ZU419" s="138"/>
      <c r="ZV419" s="138"/>
      <c r="ZW419" s="138"/>
      <c r="ZX419" s="138"/>
      <c r="ZY419" s="138"/>
      <c r="ZZ419" s="138"/>
      <c r="AAA419" s="138"/>
      <c r="AAB419" s="138"/>
      <c r="AAC419" s="138"/>
      <c r="AAD419" s="138"/>
      <c r="AAE419" s="138"/>
      <c r="AAF419" s="138"/>
      <c r="AAG419" s="138"/>
      <c r="AAH419" s="138"/>
      <c r="AAI419" s="138"/>
      <c r="AAJ419" s="138"/>
      <c r="AAK419" s="138"/>
      <c r="AAL419" s="138"/>
      <c r="AAM419" s="138"/>
      <c r="AAN419" s="138"/>
      <c r="AAO419" s="138"/>
      <c r="AAP419" s="138"/>
      <c r="AAQ419" s="138"/>
      <c r="AAR419" s="138"/>
      <c r="AAS419" s="138"/>
      <c r="AAT419" s="138"/>
      <c r="AAU419" s="138"/>
      <c r="AAV419" s="138"/>
      <c r="AAW419" s="138"/>
      <c r="AAX419" s="138"/>
      <c r="AAY419" s="138"/>
      <c r="AAZ419" s="138"/>
      <c r="ABA419" s="138"/>
      <c r="ABB419" s="138"/>
      <c r="ABC419" s="138"/>
      <c r="ABD419" s="138"/>
      <c r="ABE419" s="138"/>
      <c r="ABF419" s="138"/>
      <c r="ABG419" s="138"/>
      <c r="ABH419" s="138"/>
      <c r="ABI419" s="138"/>
      <c r="ABJ419" s="138"/>
      <c r="ABK419" s="138"/>
      <c r="ABL419" s="138"/>
      <c r="ABM419" s="138"/>
      <c r="ABN419" s="138"/>
      <c r="ABO419" s="138"/>
      <c r="ABP419" s="138"/>
      <c r="ABQ419" s="138"/>
      <c r="ABR419" s="138"/>
      <c r="ABS419" s="138"/>
      <c r="ABT419" s="138"/>
      <c r="ABU419" s="138"/>
      <c r="ABV419" s="138"/>
      <c r="ABW419" s="138"/>
      <c r="ABX419" s="138"/>
      <c r="ABY419" s="138"/>
      <c r="ABZ419" s="138"/>
      <c r="ACA419" s="138"/>
      <c r="ACB419" s="138"/>
      <c r="ACC419" s="138"/>
      <c r="ACD419" s="138"/>
      <c r="ACE419" s="138"/>
      <c r="ACF419" s="138"/>
      <c r="ACG419" s="138"/>
      <c r="ACH419" s="138"/>
      <c r="ACI419" s="138"/>
      <c r="ACJ419" s="138"/>
      <c r="ACK419" s="138"/>
      <c r="ACL419" s="138"/>
      <c r="ACM419" s="138"/>
      <c r="ACN419" s="138"/>
      <c r="ACO419" s="138"/>
      <c r="ACP419" s="138"/>
      <c r="ACQ419" s="138"/>
      <c r="ACR419" s="138"/>
      <c r="ACS419" s="138"/>
      <c r="ACT419" s="138"/>
      <c r="ACU419" s="138"/>
      <c r="ACV419" s="138"/>
      <c r="ACW419" s="138"/>
      <c r="ACX419" s="138"/>
      <c r="ACY419" s="138"/>
      <c r="ACZ419" s="138"/>
      <c r="ADA419" s="138"/>
    </row>
    <row r="420" spans="1:781" ht="43.2" x14ac:dyDescent="0.3">
      <c r="A420" s="64">
        <v>3</v>
      </c>
      <c r="B420" s="180" t="s">
        <v>1131</v>
      </c>
      <c r="C420" s="165">
        <f>SUMIF($A$2:$A$414,"=3")/3</f>
        <v>221</v>
      </c>
      <c r="E420" s="181"/>
      <c r="F420" s="182"/>
      <c r="I420" s="183"/>
      <c r="J420" s="183"/>
      <c r="K420" s="184"/>
      <c r="M420" s="155"/>
      <c r="AB420" s="186" t="s">
        <v>1123</v>
      </c>
      <c r="AC420" s="164">
        <f>SUMIF(AB150:AB205,"&gt;0")</f>
        <v>37.477568116044417</v>
      </c>
      <c r="AD420" s="164">
        <f>SUMIF(AC150:AC205,"&gt;0")</f>
        <v>18.269999999999996</v>
      </c>
      <c r="AE420" s="187">
        <f>SUMIF(AD150:AD205,"&gt;0")</f>
        <v>7.1428571428571432</v>
      </c>
      <c r="AF420" s="188">
        <f>SUMIF(AE150:AE205,"&gt;0")</f>
        <v>62.84297324738445</v>
      </c>
      <c r="AK420" s="189"/>
      <c r="AL420" s="146"/>
      <c r="AM420" s="146"/>
      <c r="AN420" s="146"/>
      <c r="AO420" s="146"/>
      <c r="AP420" s="146"/>
      <c r="AQ420" s="146"/>
      <c r="AR420" s="146"/>
      <c r="AS420" s="146"/>
      <c r="AT420" s="146"/>
      <c r="AU420" s="146"/>
      <c r="AV420" s="146"/>
      <c r="AW420" s="146"/>
      <c r="AX420" s="146"/>
      <c r="AY420" s="146"/>
      <c r="AZ420" s="146"/>
      <c r="BA420" s="146"/>
      <c r="BB420" s="146"/>
      <c r="BC420" s="146"/>
      <c r="BD420" s="146"/>
      <c r="BE420" s="146"/>
      <c r="BF420" s="146"/>
      <c r="BG420" s="146"/>
      <c r="BH420" s="146"/>
      <c r="BI420" s="146"/>
      <c r="BJ420" s="146"/>
      <c r="BK420" s="146"/>
      <c r="BL420" s="146"/>
      <c r="BM420" s="146"/>
      <c r="BN420" s="146"/>
      <c r="BO420" s="146"/>
      <c r="BP420" s="146"/>
      <c r="BQ420" s="146"/>
      <c r="BR420" s="146"/>
      <c r="BS420" s="146"/>
      <c r="BT420" s="146"/>
      <c r="BU420" s="146"/>
      <c r="BV420" s="146"/>
      <c r="BW420" s="146"/>
      <c r="BX420" s="146"/>
      <c r="BY420" s="146"/>
      <c r="BZ420" s="146"/>
      <c r="CA420" s="146"/>
      <c r="CB420" s="146"/>
      <c r="CC420" s="146"/>
      <c r="CD420" s="146"/>
      <c r="CE420" s="146"/>
      <c r="CF420" s="146"/>
      <c r="CG420" s="146"/>
      <c r="CH420" s="146"/>
      <c r="CI420" s="146"/>
      <c r="CJ420" s="146"/>
      <c r="CK420" s="146"/>
      <c r="CL420" s="146"/>
      <c r="CM420" s="146"/>
      <c r="CN420" s="146"/>
      <c r="CO420" s="146"/>
      <c r="CP420" s="146"/>
      <c r="CQ420" s="146"/>
      <c r="CR420" s="146"/>
      <c r="CS420" s="146"/>
      <c r="CT420" s="146"/>
      <c r="CU420" s="146"/>
      <c r="CV420" s="146"/>
      <c r="CW420" s="146"/>
      <c r="CX420" s="146"/>
      <c r="CY420" s="146"/>
      <c r="CZ420" s="146"/>
      <c r="DA420" s="146"/>
      <c r="DB420" s="146"/>
      <c r="DC420" s="146"/>
      <c r="DD420" s="146"/>
      <c r="DE420" s="146"/>
      <c r="DF420" s="146"/>
      <c r="DG420" s="146"/>
      <c r="DH420" s="146"/>
      <c r="DI420" s="146"/>
      <c r="DJ420" s="146"/>
      <c r="DK420" s="146"/>
      <c r="DL420" s="146"/>
      <c r="DM420" s="146"/>
      <c r="DN420" s="146"/>
      <c r="DO420" s="146"/>
      <c r="DP420" s="146"/>
      <c r="DQ420" s="146"/>
      <c r="DR420" s="146"/>
      <c r="DS420" s="146"/>
      <c r="DT420" s="146"/>
      <c r="DU420" s="146"/>
      <c r="DV420" s="146"/>
      <c r="DW420" s="146"/>
      <c r="DX420" s="146"/>
      <c r="DY420" s="146"/>
      <c r="DZ420" s="146"/>
      <c r="EA420" s="146"/>
      <c r="EB420" s="146"/>
      <c r="EC420" s="146"/>
      <c r="ED420" s="138"/>
      <c r="EE420" s="138"/>
      <c r="EF420" s="138"/>
      <c r="EG420" s="138"/>
      <c r="EH420" s="138"/>
      <c r="EI420" s="138"/>
      <c r="EJ420" s="138"/>
      <c r="EK420" s="138"/>
      <c r="EL420" s="138"/>
      <c r="EM420" s="138"/>
      <c r="EN420" s="138"/>
      <c r="EO420" s="138"/>
      <c r="EP420" s="138"/>
      <c r="EQ420" s="138"/>
      <c r="ER420" s="138"/>
      <c r="ES420" s="138"/>
      <c r="ET420" s="138"/>
      <c r="EU420" s="138"/>
      <c r="EV420" s="138"/>
      <c r="EW420" s="138"/>
      <c r="EX420" s="138"/>
      <c r="EY420" s="138"/>
      <c r="EZ420" s="138"/>
      <c r="FA420" s="138"/>
      <c r="FB420" s="138"/>
      <c r="FC420" s="138"/>
      <c r="FD420" s="138"/>
      <c r="FE420" s="138"/>
      <c r="FF420" s="138"/>
      <c r="FG420" s="138"/>
      <c r="FH420" s="138"/>
      <c r="FI420" s="138"/>
      <c r="FJ420" s="138"/>
      <c r="FK420" s="138"/>
      <c r="FL420" s="138"/>
      <c r="FM420" s="138"/>
      <c r="FN420" s="138"/>
      <c r="FO420" s="138"/>
      <c r="FP420" s="138"/>
      <c r="FQ420" s="138"/>
      <c r="FR420" s="138"/>
      <c r="FS420" s="138"/>
      <c r="FT420" s="138"/>
      <c r="FU420" s="138"/>
      <c r="FV420" s="138"/>
      <c r="FW420" s="138"/>
      <c r="FX420" s="138"/>
      <c r="FY420" s="138"/>
      <c r="FZ420" s="138"/>
      <c r="GA420" s="138"/>
      <c r="GB420" s="138"/>
      <c r="GC420" s="138"/>
      <c r="GD420" s="138"/>
      <c r="GE420" s="138"/>
      <c r="GF420" s="138"/>
      <c r="GG420" s="138"/>
      <c r="GH420" s="138"/>
      <c r="GI420" s="138"/>
      <c r="GJ420" s="138"/>
      <c r="GK420" s="138"/>
      <c r="GL420" s="138"/>
      <c r="GM420" s="138"/>
      <c r="GN420" s="138"/>
      <c r="GO420" s="138"/>
      <c r="GP420" s="138"/>
      <c r="GQ420" s="138"/>
      <c r="GR420" s="138"/>
      <c r="GS420" s="138"/>
      <c r="GT420" s="138"/>
      <c r="GU420" s="138"/>
      <c r="GV420" s="138"/>
      <c r="GW420" s="138"/>
      <c r="GX420" s="138"/>
      <c r="GY420" s="138"/>
      <c r="GZ420" s="138"/>
      <c r="HA420" s="138"/>
      <c r="HB420" s="138"/>
      <c r="HC420" s="138"/>
      <c r="HD420" s="138"/>
      <c r="HE420" s="138"/>
      <c r="HF420" s="138"/>
      <c r="HG420" s="138"/>
      <c r="HH420" s="138"/>
      <c r="HI420" s="138"/>
      <c r="HJ420" s="138"/>
      <c r="HK420" s="138"/>
      <c r="HL420" s="138"/>
      <c r="HM420" s="138"/>
      <c r="HN420" s="138"/>
      <c r="HO420" s="138"/>
      <c r="HP420" s="138"/>
      <c r="HQ420" s="138"/>
      <c r="HR420" s="138"/>
      <c r="HS420" s="138"/>
      <c r="HT420" s="138"/>
      <c r="HU420" s="138"/>
      <c r="HV420" s="138"/>
      <c r="HW420" s="138"/>
      <c r="HX420" s="138"/>
      <c r="HY420" s="138"/>
      <c r="HZ420" s="138"/>
      <c r="IA420" s="138"/>
      <c r="IB420" s="138"/>
      <c r="IC420" s="138"/>
      <c r="ID420" s="138"/>
      <c r="IE420" s="138"/>
      <c r="IF420" s="138"/>
      <c r="IG420" s="138"/>
      <c r="IH420" s="138"/>
      <c r="II420" s="138"/>
      <c r="IJ420" s="138"/>
      <c r="IK420" s="138"/>
      <c r="IL420" s="138"/>
      <c r="IM420" s="138"/>
      <c r="IN420" s="138"/>
      <c r="IO420" s="138"/>
      <c r="IP420" s="138"/>
      <c r="IQ420" s="138"/>
      <c r="IR420" s="138"/>
      <c r="IS420" s="138"/>
      <c r="IT420" s="138"/>
      <c r="IU420" s="138"/>
      <c r="IV420" s="138"/>
      <c r="IW420" s="138"/>
      <c r="IX420" s="138"/>
      <c r="IY420" s="138"/>
      <c r="IZ420" s="138"/>
      <c r="JA420" s="138"/>
      <c r="JB420" s="138"/>
      <c r="JC420" s="138"/>
      <c r="JD420" s="138"/>
      <c r="JE420" s="138"/>
      <c r="JF420" s="138"/>
      <c r="JG420" s="138"/>
      <c r="JH420" s="138"/>
      <c r="JI420" s="138"/>
      <c r="JJ420" s="138"/>
      <c r="JK420" s="138"/>
      <c r="JL420" s="138"/>
      <c r="JM420" s="138"/>
      <c r="JN420" s="138"/>
      <c r="JO420" s="138"/>
      <c r="JP420" s="138"/>
      <c r="JQ420" s="138"/>
      <c r="JR420" s="138"/>
      <c r="JS420" s="138"/>
      <c r="JT420" s="138"/>
      <c r="JU420" s="138"/>
      <c r="JV420" s="138"/>
      <c r="JW420" s="138"/>
      <c r="JX420" s="138"/>
      <c r="JY420" s="138"/>
      <c r="JZ420" s="138"/>
      <c r="KA420" s="138"/>
      <c r="KB420" s="138"/>
      <c r="KC420" s="138"/>
      <c r="KD420" s="138"/>
      <c r="KE420" s="138"/>
      <c r="KF420" s="138"/>
      <c r="KG420" s="138"/>
      <c r="KH420" s="138"/>
      <c r="KI420" s="138"/>
      <c r="KJ420" s="138"/>
      <c r="KK420" s="138"/>
      <c r="KL420" s="138"/>
      <c r="KM420" s="138"/>
      <c r="KN420" s="138"/>
      <c r="KO420" s="138"/>
      <c r="KP420" s="138"/>
      <c r="KQ420" s="138"/>
      <c r="KR420" s="138"/>
      <c r="KS420" s="138"/>
      <c r="KT420" s="138"/>
      <c r="KU420" s="138"/>
      <c r="KV420" s="138"/>
      <c r="KW420" s="138"/>
      <c r="KX420" s="138"/>
      <c r="KY420" s="138"/>
      <c r="KZ420" s="138"/>
      <c r="LA420" s="138"/>
      <c r="LB420" s="138"/>
      <c r="LC420" s="138"/>
      <c r="LD420" s="138"/>
      <c r="LE420" s="138"/>
      <c r="LF420" s="138"/>
      <c r="LG420" s="138"/>
      <c r="LH420" s="138"/>
      <c r="LI420" s="138"/>
      <c r="LJ420" s="138"/>
      <c r="LK420" s="138"/>
      <c r="LL420" s="138"/>
      <c r="LM420" s="138"/>
      <c r="LN420" s="138"/>
      <c r="LO420" s="138"/>
      <c r="LP420" s="138"/>
      <c r="LQ420" s="138"/>
      <c r="LR420" s="138"/>
      <c r="LS420" s="138"/>
      <c r="LT420" s="138"/>
      <c r="LU420" s="138"/>
      <c r="LV420" s="138"/>
      <c r="LW420" s="138"/>
      <c r="LX420" s="138"/>
      <c r="LY420" s="138"/>
      <c r="LZ420" s="138"/>
      <c r="MA420" s="138"/>
      <c r="MB420" s="138"/>
      <c r="MC420" s="138"/>
      <c r="MD420" s="138"/>
      <c r="ME420" s="138"/>
      <c r="MF420" s="138"/>
      <c r="MG420" s="138"/>
      <c r="MH420" s="138"/>
      <c r="MI420" s="138"/>
      <c r="MJ420" s="138"/>
      <c r="MK420" s="138"/>
      <c r="ML420" s="138"/>
      <c r="MM420" s="138"/>
      <c r="MN420" s="138"/>
      <c r="MO420" s="138"/>
      <c r="MP420" s="138"/>
      <c r="MQ420" s="138"/>
      <c r="MR420" s="138"/>
      <c r="MS420" s="138"/>
      <c r="MT420" s="138"/>
      <c r="MU420" s="138"/>
      <c r="MV420" s="138"/>
      <c r="MW420" s="138"/>
      <c r="MX420" s="138"/>
      <c r="MY420" s="138"/>
      <c r="MZ420" s="138"/>
      <c r="NA420" s="138"/>
      <c r="NB420" s="138"/>
      <c r="NC420" s="138"/>
      <c r="ND420" s="138"/>
      <c r="NE420" s="138"/>
      <c r="NF420" s="138"/>
      <c r="NG420" s="138"/>
      <c r="NH420" s="138"/>
      <c r="NI420" s="138"/>
      <c r="NJ420" s="138"/>
      <c r="NK420" s="138"/>
      <c r="NL420" s="138"/>
      <c r="NM420" s="138"/>
      <c r="NN420" s="138"/>
      <c r="NO420" s="138"/>
      <c r="NP420" s="138"/>
      <c r="NQ420" s="138"/>
      <c r="NR420" s="138"/>
      <c r="NS420" s="138"/>
      <c r="NT420" s="138"/>
      <c r="NU420" s="138"/>
      <c r="NV420" s="138"/>
      <c r="NW420" s="138"/>
      <c r="NX420" s="138"/>
      <c r="NY420" s="138"/>
      <c r="NZ420" s="138"/>
      <c r="OA420" s="138"/>
      <c r="OB420" s="138"/>
      <c r="OC420" s="138"/>
      <c r="OD420" s="138"/>
      <c r="OE420" s="138"/>
      <c r="OF420" s="138"/>
      <c r="OG420" s="138"/>
      <c r="OH420" s="138"/>
      <c r="OI420" s="138"/>
      <c r="OJ420" s="138"/>
      <c r="OK420" s="138"/>
      <c r="OL420" s="138"/>
      <c r="OM420" s="138"/>
      <c r="ON420" s="138"/>
      <c r="OO420" s="138"/>
      <c r="OP420" s="138"/>
      <c r="OQ420" s="138"/>
      <c r="OR420" s="138"/>
      <c r="OS420" s="138"/>
      <c r="OT420" s="138"/>
      <c r="OU420" s="138"/>
      <c r="OV420" s="138"/>
      <c r="OW420" s="138"/>
      <c r="OX420" s="138"/>
      <c r="OY420" s="138"/>
      <c r="OZ420" s="138"/>
      <c r="PA420" s="138"/>
      <c r="PB420" s="138"/>
      <c r="PC420" s="138"/>
      <c r="PD420" s="138"/>
      <c r="PE420" s="138"/>
      <c r="PF420" s="138"/>
      <c r="PG420" s="138"/>
      <c r="PH420" s="138"/>
      <c r="PI420" s="138"/>
      <c r="PJ420" s="138"/>
      <c r="PK420" s="138"/>
      <c r="PL420" s="138"/>
      <c r="PM420" s="138"/>
      <c r="PN420" s="138"/>
      <c r="PO420" s="138"/>
      <c r="PP420" s="138"/>
      <c r="PQ420" s="138"/>
      <c r="PR420" s="138"/>
      <c r="PS420" s="138"/>
      <c r="PT420" s="138"/>
      <c r="PU420" s="138"/>
      <c r="PV420" s="138"/>
      <c r="PW420" s="138"/>
      <c r="PX420" s="138"/>
      <c r="PY420" s="138"/>
      <c r="PZ420" s="138"/>
      <c r="QA420" s="138"/>
      <c r="QB420" s="138"/>
      <c r="QC420" s="138"/>
      <c r="QD420" s="138"/>
      <c r="QE420" s="138"/>
      <c r="QF420" s="138"/>
      <c r="QG420" s="138"/>
      <c r="QH420" s="138"/>
      <c r="QI420" s="138"/>
      <c r="QJ420" s="138"/>
      <c r="QK420" s="138"/>
      <c r="QL420" s="138"/>
      <c r="QM420" s="138"/>
      <c r="QN420" s="138"/>
      <c r="QO420" s="138"/>
      <c r="QP420" s="138"/>
      <c r="QQ420" s="138"/>
      <c r="QR420" s="138"/>
      <c r="QS420" s="138"/>
      <c r="QT420" s="138"/>
      <c r="QU420" s="138"/>
      <c r="QV420" s="138"/>
      <c r="QW420" s="138"/>
      <c r="QX420" s="138"/>
      <c r="QY420" s="138"/>
      <c r="QZ420" s="138"/>
      <c r="RA420" s="138"/>
      <c r="RB420" s="138"/>
      <c r="RC420" s="138"/>
      <c r="RD420" s="138"/>
      <c r="RE420" s="138"/>
      <c r="RF420" s="138"/>
      <c r="RG420" s="138"/>
      <c r="RH420" s="138"/>
      <c r="RI420" s="138"/>
      <c r="RJ420" s="138"/>
      <c r="RK420" s="138"/>
      <c r="RL420" s="138"/>
      <c r="RM420" s="138"/>
      <c r="RN420" s="138"/>
      <c r="RO420" s="138"/>
      <c r="RP420" s="138"/>
      <c r="RQ420" s="138"/>
      <c r="RR420" s="138"/>
      <c r="RS420" s="138"/>
      <c r="RT420" s="138"/>
      <c r="RU420" s="138"/>
      <c r="RV420" s="138"/>
      <c r="RW420" s="138"/>
      <c r="RX420" s="138"/>
      <c r="RY420" s="138"/>
      <c r="RZ420" s="138"/>
      <c r="SA420" s="138"/>
      <c r="SB420" s="138"/>
      <c r="SC420" s="138"/>
      <c r="SD420" s="138"/>
      <c r="SE420" s="138"/>
      <c r="SF420" s="138"/>
      <c r="SG420" s="138"/>
      <c r="SH420" s="138"/>
      <c r="SI420" s="138"/>
      <c r="SJ420" s="138"/>
      <c r="SK420" s="138"/>
      <c r="SL420" s="138"/>
      <c r="SM420" s="138"/>
      <c r="SN420" s="138"/>
      <c r="SO420" s="138"/>
      <c r="SP420" s="138"/>
      <c r="SQ420" s="138"/>
      <c r="SR420" s="138"/>
      <c r="SS420" s="138"/>
      <c r="ST420" s="138"/>
      <c r="SU420" s="138"/>
      <c r="SV420" s="138"/>
      <c r="SW420" s="138"/>
      <c r="SX420" s="138"/>
      <c r="SY420" s="138"/>
      <c r="SZ420" s="138"/>
      <c r="TA420" s="138"/>
      <c r="TB420" s="138"/>
      <c r="TC420" s="138"/>
      <c r="TD420" s="138"/>
      <c r="TE420" s="138"/>
      <c r="TF420" s="138"/>
      <c r="TG420" s="138"/>
      <c r="TH420" s="138"/>
      <c r="TI420" s="138"/>
      <c r="TJ420" s="138"/>
      <c r="TK420" s="138"/>
      <c r="TL420" s="138"/>
      <c r="TM420" s="138"/>
      <c r="TN420" s="138"/>
      <c r="TO420" s="138"/>
      <c r="TP420" s="138"/>
      <c r="TQ420" s="138"/>
      <c r="TR420" s="138"/>
      <c r="TS420" s="138"/>
      <c r="TT420" s="138"/>
      <c r="TU420" s="138"/>
      <c r="TV420" s="138"/>
      <c r="TW420" s="138"/>
      <c r="TX420" s="138"/>
      <c r="TY420" s="138"/>
      <c r="TZ420" s="138"/>
      <c r="UA420" s="138"/>
      <c r="UB420" s="138"/>
      <c r="UC420" s="138"/>
      <c r="UD420" s="138"/>
      <c r="UE420" s="138"/>
      <c r="UF420" s="138"/>
      <c r="UG420" s="138"/>
      <c r="UH420" s="138"/>
      <c r="UI420" s="138"/>
      <c r="UJ420" s="138"/>
      <c r="UK420" s="138"/>
      <c r="UL420" s="138"/>
      <c r="UM420" s="138"/>
      <c r="UN420" s="138"/>
      <c r="UO420" s="138"/>
      <c r="UP420" s="138"/>
      <c r="UQ420" s="138"/>
      <c r="UR420" s="138"/>
      <c r="US420" s="138"/>
      <c r="UT420" s="138"/>
      <c r="UU420" s="138"/>
      <c r="UV420" s="138"/>
      <c r="UW420" s="138"/>
      <c r="UX420" s="138"/>
      <c r="UY420" s="138"/>
      <c r="UZ420" s="138"/>
      <c r="VA420" s="138"/>
      <c r="VB420" s="138"/>
      <c r="VC420" s="138"/>
      <c r="VD420" s="138"/>
      <c r="VE420" s="138"/>
      <c r="VF420" s="138"/>
      <c r="VG420" s="138"/>
      <c r="VH420" s="138"/>
      <c r="VI420" s="138"/>
      <c r="VJ420" s="138"/>
      <c r="VK420" s="138"/>
      <c r="VL420" s="138"/>
      <c r="VM420" s="138"/>
      <c r="VN420" s="138"/>
      <c r="VO420" s="138"/>
      <c r="VP420" s="138"/>
      <c r="VQ420" s="138"/>
      <c r="VR420" s="138"/>
      <c r="VS420" s="138"/>
      <c r="VT420" s="138"/>
      <c r="VU420" s="138"/>
      <c r="VV420" s="138"/>
      <c r="VW420" s="138"/>
      <c r="VX420" s="138"/>
      <c r="VY420" s="138"/>
      <c r="VZ420" s="138"/>
      <c r="WA420" s="138"/>
      <c r="WB420" s="138"/>
      <c r="WC420" s="138"/>
      <c r="WD420" s="138"/>
      <c r="WE420" s="138"/>
      <c r="WF420" s="138"/>
      <c r="WG420" s="138"/>
      <c r="WH420" s="138"/>
      <c r="WI420" s="138"/>
      <c r="WJ420" s="138"/>
      <c r="WK420" s="138"/>
      <c r="WL420" s="138"/>
      <c r="WM420" s="138"/>
      <c r="WN420" s="138"/>
      <c r="WO420" s="138"/>
      <c r="WP420" s="138"/>
      <c r="WQ420" s="138"/>
      <c r="WR420" s="138"/>
      <c r="WS420" s="138"/>
      <c r="WT420" s="138"/>
      <c r="WU420" s="138"/>
      <c r="WV420" s="138"/>
      <c r="WW420" s="138"/>
      <c r="WX420" s="138"/>
      <c r="WY420" s="138"/>
      <c r="WZ420" s="138"/>
      <c r="XA420" s="138"/>
      <c r="XB420" s="138"/>
      <c r="XC420" s="138"/>
      <c r="XD420" s="138"/>
      <c r="XE420" s="138"/>
      <c r="XF420" s="138"/>
      <c r="XG420" s="138"/>
      <c r="XH420" s="138"/>
      <c r="XI420" s="138"/>
      <c r="XJ420" s="138"/>
      <c r="XK420" s="138"/>
      <c r="XL420" s="138"/>
      <c r="XM420" s="138"/>
      <c r="XN420" s="138"/>
      <c r="XO420" s="138"/>
      <c r="XP420" s="138"/>
      <c r="XQ420" s="138"/>
      <c r="XR420" s="138"/>
      <c r="XS420" s="138"/>
      <c r="XT420" s="138"/>
      <c r="XU420" s="138"/>
      <c r="XV420" s="138"/>
      <c r="XW420" s="138"/>
      <c r="XX420" s="138"/>
      <c r="XY420" s="138"/>
      <c r="XZ420" s="138"/>
      <c r="YA420" s="138"/>
      <c r="YB420" s="138"/>
      <c r="YC420" s="138"/>
      <c r="YD420" s="138"/>
      <c r="YE420" s="138"/>
      <c r="YF420" s="138"/>
      <c r="YG420" s="138"/>
      <c r="YH420" s="138"/>
      <c r="YI420" s="138"/>
      <c r="YJ420" s="138"/>
      <c r="YK420" s="138"/>
      <c r="YL420" s="138"/>
      <c r="YM420" s="138"/>
      <c r="YN420" s="138"/>
      <c r="YO420" s="138"/>
      <c r="YP420" s="138"/>
      <c r="YQ420" s="138"/>
      <c r="YR420" s="138"/>
      <c r="YS420" s="138"/>
      <c r="YT420" s="138"/>
      <c r="YU420" s="138"/>
      <c r="YV420" s="138"/>
      <c r="YW420" s="138"/>
      <c r="YX420" s="138"/>
      <c r="YY420" s="138"/>
      <c r="YZ420" s="138"/>
      <c r="ZA420" s="138"/>
      <c r="ZB420" s="138"/>
      <c r="ZC420" s="138"/>
      <c r="ZD420" s="138"/>
      <c r="ZE420" s="138"/>
      <c r="ZF420" s="138"/>
      <c r="ZG420" s="138"/>
      <c r="ZH420" s="138"/>
      <c r="ZI420" s="138"/>
      <c r="ZJ420" s="138"/>
      <c r="ZK420" s="138"/>
      <c r="ZL420" s="138"/>
      <c r="ZM420" s="138"/>
      <c r="ZN420" s="138"/>
      <c r="ZO420" s="138"/>
      <c r="ZP420" s="138"/>
      <c r="ZQ420" s="138"/>
      <c r="ZR420" s="138"/>
      <c r="ZS420" s="138"/>
      <c r="ZT420" s="138"/>
      <c r="ZU420" s="138"/>
      <c r="ZV420" s="138"/>
      <c r="ZW420" s="138"/>
      <c r="ZX420" s="138"/>
      <c r="ZY420" s="138"/>
      <c r="ZZ420" s="138"/>
      <c r="AAA420" s="138"/>
      <c r="AAB420" s="138"/>
      <c r="AAC420" s="138"/>
      <c r="AAD420" s="138"/>
      <c r="AAE420" s="138"/>
      <c r="AAF420" s="138"/>
      <c r="AAG420" s="138"/>
      <c r="AAH420" s="138"/>
      <c r="AAI420" s="138"/>
      <c r="AAJ420" s="138"/>
      <c r="AAK420" s="138"/>
      <c r="AAL420" s="138"/>
      <c r="AAM420" s="138"/>
      <c r="AAN420" s="138"/>
      <c r="AAO420" s="138"/>
      <c r="AAP420" s="138"/>
      <c r="AAQ420" s="138"/>
      <c r="AAR420" s="138"/>
      <c r="AAS420" s="138"/>
      <c r="AAT420" s="138"/>
      <c r="AAU420" s="138"/>
      <c r="AAV420" s="138"/>
      <c r="AAW420" s="138"/>
      <c r="AAX420" s="138"/>
      <c r="AAY420" s="138"/>
      <c r="AAZ420" s="138"/>
      <c r="ABA420" s="138"/>
      <c r="ABB420" s="138"/>
      <c r="ABC420" s="138"/>
      <c r="ABD420" s="138"/>
      <c r="ABE420" s="138"/>
      <c r="ABF420" s="138"/>
      <c r="ABG420" s="138"/>
      <c r="ABH420" s="138"/>
      <c r="ABI420" s="138"/>
      <c r="ABJ420" s="138"/>
      <c r="ABK420" s="138"/>
      <c r="ABL420" s="138"/>
      <c r="ABM420" s="138"/>
      <c r="ABN420" s="138"/>
      <c r="ABO420" s="138"/>
      <c r="ABP420" s="138"/>
      <c r="ABQ420" s="138"/>
      <c r="ABR420" s="138"/>
      <c r="ABS420" s="138"/>
      <c r="ABT420" s="138"/>
      <c r="ABU420" s="138"/>
      <c r="ABV420" s="138"/>
      <c r="ABW420" s="138"/>
      <c r="ABX420" s="138"/>
      <c r="ABY420" s="138"/>
      <c r="ABZ420" s="138"/>
      <c r="ACA420" s="138"/>
      <c r="ACB420" s="138"/>
      <c r="ACC420" s="138"/>
      <c r="ACD420" s="138"/>
      <c r="ACE420" s="138"/>
      <c r="ACF420" s="138"/>
      <c r="ACG420" s="138"/>
      <c r="ACH420" s="138"/>
      <c r="ACI420" s="138"/>
      <c r="ACJ420" s="138"/>
      <c r="ACK420" s="138"/>
      <c r="ACL420" s="138"/>
      <c r="ACM420" s="138"/>
      <c r="ACN420" s="138"/>
      <c r="ACO420" s="138"/>
      <c r="ACP420" s="138"/>
      <c r="ACQ420" s="138"/>
      <c r="ACR420" s="138"/>
      <c r="ACS420" s="138"/>
      <c r="ACT420" s="138"/>
      <c r="ACU420" s="138"/>
      <c r="ACV420" s="138"/>
      <c r="ACW420" s="138"/>
      <c r="ACX420" s="138"/>
      <c r="ACY420" s="138"/>
      <c r="ACZ420" s="138"/>
      <c r="ADA420" s="138"/>
    </row>
    <row r="421" spans="1:781" ht="43.8" customHeight="1" thickBot="1" x14ac:dyDescent="0.35">
      <c r="A421" s="65">
        <v>4</v>
      </c>
      <c r="B421" s="180" t="s">
        <v>1132</v>
      </c>
      <c r="C421" s="165">
        <f>SUMIF($A$2:$A$414,"=4")/4</f>
        <v>26</v>
      </c>
      <c r="E421" s="181"/>
      <c r="F421" s="190"/>
      <c r="I421" s="153"/>
      <c r="K421" s="184"/>
      <c r="M421" s="155"/>
      <c r="O421" s="153"/>
      <c r="AB421" s="191" t="s">
        <v>1126</v>
      </c>
      <c r="AC421" s="177">
        <f>AVERAGE(AB150:AB205)</f>
        <v>0.69402903918600767</v>
      </c>
      <c r="AD421" s="177">
        <f>AVERAGE(AC150:AC205)</f>
        <v>0.34471698113207538</v>
      </c>
      <c r="AE421" s="192">
        <f>AVERAGE(AD150:AD205)</f>
        <v>0.13477088948787064</v>
      </c>
      <c r="AF421" s="193">
        <f>AVERAGE(AE150:AE205)</f>
        <v>1.1857164763657444</v>
      </c>
      <c r="AK421" s="189"/>
      <c r="AL421" s="146"/>
      <c r="AM421" s="146"/>
      <c r="AN421" s="146"/>
      <c r="AO421" s="146"/>
      <c r="AP421" s="146"/>
      <c r="AQ421" s="146"/>
      <c r="AR421" s="146"/>
      <c r="AS421" s="146"/>
      <c r="AT421" s="146"/>
      <c r="AU421" s="146"/>
      <c r="AV421" s="146"/>
      <c r="AW421" s="146"/>
      <c r="AX421" s="146"/>
      <c r="AY421" s="146"/>
      <c r="AZ421" s="146"/>
      <c r="BA421" s="146"/>
      <c r="BB421" s="146"/>
      <c r="BC421" s="146"/>
      <c r="BD421" s="146"/>
      <c r="BE421" s="146"/>
      <c r="BF421" s="146"/>
      <c r="BG421" s="146"/>
      <c r="BH421" s="146"/>
      <c r="BI421" s="146"/>
      <c r="BJ421" s="146"/>
      <c r="BK421" s="146"/>
      <c r="BL421" s="146"/>
      <c r="BM421" s="146"/>
      <c r="BN421" s="146"/>
      <c r="BO421" s="146"/>
      <c r="BP421" s="146"/>
      <c r="BQ421" s="146"/>
      <c r="BR421" s="146"/>
      <c r="BS421" s="146"/>
      <c r="BT421" s="146"/>
      <c r="BU421" s="146"/>
      <c r="BV421" s="146"/>
      <c r="BW421" s="146"/>
      <c r="BX421" s="146"/>
      <c r="BY421" s="146"/>
      <c r="BZ421" s="146"/>
      <c r="CA421" s="146"/>
      <c r="CB421" s="146"/>
      <c r="CC421" s="146"/>
      <c r="CD421" s="146"/>
      <c r="CE421" s="146"/>
      <c r="CF421" s="146"/>
      <c r="CG421" s="146"/>
      <c r="CH421" s="146"/>
      <c r="CI421" s="146"/>
      <c r="CJ421" s="146"/>
      <c r="CK421" s="146"/>
      <c r="CL421" s="146"/>
      <c r="CM421" s="146"/>
      <c r="CN421" s="146"/>
      <c r="CO421" s="146"/>
      <c r="CP421" s="146"/>
      <c r="CQ421" s="146"/>
      <c r="CR421" s="146"/>
      <c r="CS421" s="146"/>
      <c r="CT421" s="146"/>
      <c r="CU421" s="146"/>
      <c r="CV421" s="146"/>
      <c r="CW421" s="146"/>
      <c r="CX421" s="146"/>
      <c r="CY421" s="146"/>
      <c r="CZ421" s="146"/>
      <c r="DA421" s="146"/>
      <c r="DB421" s="146"/>
      <c r="DC421" s="146"/>
      <c r="DD421" s="146"/>
      <c r="DE421" s="146"/>
      <c r="DF421" s="146"/>
      <c r="DG421" s="146"/>
      <c r="DH421" s="146"/>
      <c r="DI421" s="146"/>
      <c r="DJ421" s="146"/>
      <c r="DK421" s="146"/>
      <c r="DL421" s="146"/>
      <c r="DM421" s="146"/>
      <c r="DN421" s="146"/>
      <c r="DO421" s="146"/>
      <c r="DP421" s="146"/>
      <c r="DQ421" s="146"/>
      <c r="DR421" s="146"/>
      <c r="DS421" s="146"/>
      <c r="DT421" s="146"/>
      <c r="DU421" s="146"/>
      <c r="DV421" s="146"/>
      <c r="DW421" s="146"/>
      <c r="DX421" s="146"/>
      <c r="DY421" s="146"/>
      <c r="DZ421" s="146"/>
      <c r="EA421" s="146"/>
      <c r="EB421" s="146"/>
      <c r="EC421" s="146"/>
      <c r="ED421" s="138"/>
      <c r="EE421" s="138"/>
      <c r="EF421" s="138"/>
      <c r="EG421" s="138"/>
      <c r="EH421" s="138"/>
      <c r="EI421" s="138"/>
      <c r="EJ421" s="138"/>
      <c r="EK421" s="138"/>
      <c r="EL421" s="138"/>
      <c r="EM421" s="138"/>
      <c r="EN421" s="138"/>
      <c r="EO421" s="138"/>
      <c r="EP421" s="138"/>
      <c r="EQ421" s="138"/>
      <c r="ER421" s="138"/>
      <c r="ES421" s="138"/>
      <c r="ET421" s="138"/>
      <c r="EU421" s="138"/>
      <c r="EV421" s="138"/>
      <c r="EW421" s="138"/>
      <c r="EX421" s="138"/>
      <c r="EY421" s="138"/>
      <c r="EZ421" s="138"/>
      <c r="FA421" s="138"/>
      <c r="FB421" s="138"/>
      <c r="FC421" s="138"/>
      <c r="FD421" s="138"/>
      <c r="FE421" s="138"/>
      <c r="FF421" s="138"/>
      <c r="FG421" s="138"/>
      <c r="FH421" s="138"/>
      <c r="FI421" s="138"/>
      <c r="FJ421" s="138"/>
      <c r="FK421" s="138"/>
      <c r="FL421" s="138"/>
      <c r="FM421" s="138"/>
      <c r="FN421" s="138"/>
      <c r="FO421" s="138"/>
      <c r="FP421" s="138"/>
      <c r="FQ421" s="138"/>
      <c r="FR421" s="138"/>
      <c r="FS421" s="138"/>
      <c r="FT421" s="138"/>
      <c r="FU421" s="138"/>
      <c r="FV421" s="138"/>
      <c r="FW421" s="138"/>
      <c r="FX421" s="138"/>
      <c r="FY421" s="138"/>
      <c r="FZ421" s="138"/>
      <c r="GA421" s="138"/>
      <c r="GB421" s="138"/>
      <c r="GC421" s="138"/>
      <c r="GD421" s="138"/>
      <c r="GE421" s="138"/>
      <c r="GF421" s="138"/>
      <c r="GG421" s="138"/>
      <c r="GH421" s="138"/>
      <c r="GI421" s="138"/>
      <c r="GJ421" s="138"/>
      <c r="GK421" s="138"/>
      <c r="GL421" s="138"/>
      <c r="GM421" s="138"/>
      <c r="GN421" s="138"/>
      <c r="GO421" s="138"/>
      <c r="GP421" s="138"/>
      <c r="GQ421" s="138"/>
      <c r="GR421" s="138"/>
      <c r="GS421" s="138"/>
      <c r="GT421" s="138"/>
      <c r="GU421" s="138"/>
      <c r="GV421" s="138"/>
      <c r="GW421" s="138"/>
      <c r="GX421" s="138"/>
      <c r="GY421" s="138"/>
      <c r="GZ421" s="138"/>
      <c r="HA421" s="138"/>
      <c r="HB421" s="138"/>
      <c r="HC421" s="138"/>
      <c r="HD421" s="138"/>
      <c r="HE421" s="138"/>
      <c r="HF421" s="138"/>
      <c r="HG421" s="138"/>
      <c r="HH421" s="138"/>
      <c r="HI421" s="138"/>
      <c r="HJ421" s="138"/>
      <c r="HK421" s="138"/>
      <c r="HL421" s="138"/>
      <c r="HM421" s="138"/>
      <c r="HN421" s="138"/>
      <c r="HO421" s="138"/>
      <c r="HP421" s="138"/>
      <c r="HQ421" s="138"/>
      <c r="HR421" s="138"/>
      <c r="HS421" s="138"/>
      <c r="HT421" s="138"/>
      <c r="HU421" s="138"/>
      <c r="HV421" s="138"/>
      <c r="HW421" s="138"/>
      <c r="HX421" s="138"/>
      <c r="HY421" s="138"/>
      <c r="HZ421" s="138"/>
      <c r="IA421" s="138"/>
      <c r="IB421" s="138"/>
      <c r="IC421" s="138"/>
      <c r="ID421" s="138"/>
      <c r="IE421" s="138"/>
      <c r="IF421" s="138"/>
      <c r="IG421" s="138"/>
      <c r="IH421" s="138"/>
      <c r="II421" s="138"/>
      <c r="IJ421" s="138"/>
      <c r="IK421" s="138"/>
      <c r="IL421" s="138"/>
      <c r="IM421" s="138"/>
      <c r="IN421" s="138"/>
      <c r="IO421" s="138"/>
      <c r="IP421" s="138"/>
      <c r="IQ421" s="138"/>
      <c r="IR421" s="138"/>
      <c r="IS421" s="138"/>
      <c r="IT421" s="138"/>
      <c r="IU421" s="138"/>
      <c r="IV421" s="138"/>
      <c r="IW421" s="138"/>
      <c r="IX421" s="138"/>
      <c r="IY421" s="138"/>
      <c r="IZ421" s="138"/>
      <c r="JA421" s="138"/>
      <c r="JB421" s="138"/>
      <c r="JC421" s="138"/>
      <c r="JD421" s="138"/>
      <c r="JE421" s="138"/>
      <c r="JF421" s="138"/>
      <c r="JG421" s="138"/>
      <c r="JH421" s="138"/>
      <c r="JI421" s="138"/>
      <c r="JJ421" s="138"/>
      <c r="JK421" s="138"/>
      <c r="JL421" s="138"/>
      <c r="JM421" s="138"/>
      <c r="JN421" s="138"/>
      <c r="JO421" s="138"/>
      <c r="JP421" s="138"/>
      <c r="JQ421" s="138"/>
      <c r="JR421" s="138"/>
      <c r="JS421" s="138"/>
      <c r="JT421" s="138"/>
      <c r="JU421" s="138"/>
      <c r="JV421" s="138"/>
      <c r="JW421" s="138"/>
      <c r="JX421" s="138"/>
      <c r="JY421" s="138"/>
      <c r="JZ421" s="138"/>
      <c r="KA421" s="138"/>
      <c r="KB421" s="138"/>
      <c r="KC421" s="138"/>
      <c r="KD421" s="138"/>
      <c r="KE421" s="138"/>
      <c r="KF421" s="138"/>
      <c r="KG421" s="138"/>
      <c r="KH421" s="138"/>
      <c r="KI421" s="138"/>
      <c r="KJ421" s="138"/>
      <c r="KK421" s="138"/>
      <c r="KL421" s="138"/>
      <c r="KM421" s="138"/>
      <c r="KN421" s="138"/>
      <c r="KO421" s="138"/>
      <c r="KP421" s="138"/>
      <c r="KQ421" s="138"/>
      <c r="KR421" s="138"/>
      <c r="KS421" s="138"/>
      <c r="KT421" s="138"/>
      <c r="KU421" s="138"/>
      <c r="KV421" s="138"/>
      <c r="KW421" s="138"/>
      <c r="KX421" s="138"/>
      <c r="KY421" s="138"/>
      <c r="KZ421" s="138"/>
      <c r="LA421" s="138"/>
      <c r="LB421" s="138"/>
      <c r="LC421" s="138"/>
      <c r="LD421" s="138"/>
      <c r="LE421" s="138"/>
      <c r="LF421" s="138"/>
      <c r="LG421" s="138"/>
      <c r="LH421" s="138"/>
      <c r="LI421" s="138"/>
      <c r="LJ421" s="138"/>
      <c r="LK421" s="138"/>
      <c r="LL421" s="138"/>
      <c r="LM421" s="138"/>
      <c r="LN421" s="138"/>
      <c r="LO421" s="138"/>
      <c r="LP421" s="138"/>
      <c r="LQ421" s="138"/>
      <c r="LR421" s="138"/>
      <c r="LS421" s="138"/>
      <c r="LT421" s="138"/>
      <c r="LU421" s="138"/>
      <c r="LV421" s="138"/>
      <c r="LW421" s="138"/>
      <c r="LX421" s="138"/>
      <c r="LY421" s="138"/>
      <c r="LZ421" s="138"/>
      <c r="MA421" s="138"/>
      <c r="MB421" s="138"/>
      <c r="MC421" s="138"/>
      <c r="MD421" s="138"/>
      <c r="ME421" s="138"/>
      <c r="MF421" s="138"/>
      <c r="MG421" s="138"/>
      <c r="MH421" s="138"/>
      <c r="MI421" s="138"/>
      <c r="MJ421" s="138"/>
      <c r="MK421" s="138"/>
      <c r="ML421" s="138"/>
      <c r="MM421" s="138"/>
      <c r="MN421" s="138"/>
      <c r="MO421" s="138"/>
      <c r="MP421" s="138"/>
      <c r="MQ421" s="138"/>
      <c r="MR421" s="138"/>
      <c r="MS421" s="138"/>
      <c r="MT421" s="138"/>
      <c r="MU421" s="138"/>
      <c r="MV421" s="138"/>
      <c r="MW421" s="138"/>
      <c r="MX421" s="138"/>
      <c r="MY421" s="138"/>
      <c r="MZ421" s="138"/>
      <c r="NA421" s="138"/>
      <c r="NB421" s="138"/>
      <c r="NC421" s="138"/>
      <c r="ND421" s="138"/>
      <c r="NE421" s="138"/>
      <c r="NF421" s="138"/>
      <c r="NG421" s="138"/>
      <c r="NH421" s="138"/>
      <c r="NI421" s="138"/>
      <c r="NJ421" s="138"/>
      <c r="NK421" s="138"/>
      <c r="NL421" s="138"/>
      <c r="NM421" s="138"/>
      <c r="NN421" s="138"/>
      <c r="NO421" s="138"/>
      <c r="NP421" s="138"/>
      <c r="NQ421" s="138"/>
      <c r="NR421" s="138"/>
      <c r="NS421" s="138"/>
      <c r="NT421" s="138"/>
      <c r="NU421" s="138"/>
      <c r="NV421" s="138"/>
      <c r="NW421" s="138"/>
      <c r="NX421" s="138"/>
      <c r="NY421" s="138"/>
      <c r="NZ421" s="138"/>
      <c r="OA421" s="138"/>
      <c r="OB421" s="138"/>
      <c r="OC421" s="138"/>
      <c r="OD421" s="138"/>
      <c r="OE421" s="138"/>
      <c r="OF421" s="138"/>
      <c r="OG421" s="138"/>
      <c r="OH421" s="138"/>
      <c r="OI421" s="138"/>
      <c r="OJ421" s="138"/>
      <c r="OK421" s="138"/>
      <c r="OL421" s="138"/>
      <c r="OM421" s="138"/>
      <c r="ON421" s="138"/>
      <c r="OO421" s="138"/>
      <c r="OP421" s="138"/>
      <c r="OQ421" s="138"/>
      <c r="OR421" s="138"/>
      <c r="OS421" s="138"/>
      <c r="OT421" s="138"/>
      <c r="OU421" s="138"/>
      <c r="OV421" s="138"/>
      <c r="OW421" s="138"/>
      <c r="OX421" s="138"/>
      <c r="OY421" s="138"/>
      <c r="OZ421" s="138"/>
      <c r="PA421" s="138"/>
      <c r="PB421" s="138"/>
      <c r="PC421" s="138"/>
      <c r="PD421" s="138"/>
      <c r="PE421" s="138"/>
      <c r="PF421" s="138"/>
      <c r="PG421" s="138"/>
      <c r="PH421" s="138"/>
      <c r="PI421" s="138"/>
      <c r="PJ421" s="138"/>
      <c r="PK421" s="138"/>
      <c r="PL421" s="138"/>
      <c r="PM421" s="138"/>
      <c r="PN421" s="138"/>
      <c r="PO421" s="138"/>
      <c r="PP421" s="138"/>
      <c r="PQ421" s="138"/>
      <c r="PR421" s="138"/>
      <c r="PS421" s="138"/>
      <c r="PT421" s="138"/>
      <c r="PU421" s="138"/>
      <c r="PV421" s="138"/>
      <c r="PW421" s="138"/>
      <c r="PX421" s="138"/>
      <c r="PY421" s="138"/>
      <c r="PZ421" s="138"/>
      <c r="QA421" s="138"/>
      <c r="QB421" s="138"/>
      <c r="QC421" s="138"/>
      <c r="QD421" s="138"/>
      <c r="QE421" s="138"/>
      <c r="QF421" s="138"/>
      <c r="QG421" s="138"/>
      <c r="QH421" s="138"/>
      <c r="QI421" s="138"/>
      <c r="QJ421" s="138"/>
      <c r="QK421" s="138"/>
      <c r="QL421" s="138"/>
      <c r="QM421" s="138"/>
      <c r="QN421" s="138"/>
      <c r="QO421" s="138"/>
      <c r="QP421" s="138"/>
      <c r="QQ421" s="138"/>
      <c r="QR421" s="138"/>
      <c r="QS421" s="138"/>
      <c r="QT421" s="138"/>
      <c r="QU421" s="138"/>
      <c r="QV421" s="138"/>
      <c r="QW421" s="138"/>
      <c r="QX421" s="138"/>
      <c r="QY421" s="138"/>
      <c r="QZ421" s="138"/>
      <c r="RA421" s="138"/>
      <c r="RB421" s="138"/>
      <c r="RC421" s="138"/>
      <c r="RD421" s="138"/>
      <c r="RE421" s="138"/>
      <c r="RF421" s="138"/>
      <c r="RG421" s="138"/>
      <c r="RH421" s="138"/>
      <c r="RI421" s="138"/>
      <c r="RJ421" s="138"/>
      <c r="RK421" s="138"/>
      <c r="RL421" s="138"/>
      <c r="RM421" s="138"/>
      <c r="RN421" s="138"/>
      <c r="RO421" s="138"/>
      <c r="RP421" s="138"/>
      <c r="RQ421" s="138"/>
      <c r="RR421" s="138"/>
      <c r="RS421" s="138"/>
      <c r="RT421" s="138"/>
      <c r="RU421" s="138"/>
      <c r="RV421" s="138"/>
      <c r="RW421" s="138"/>
      <c r="RX421" s="138"/>
      <c r="RY421" s="138"/>
      <c r="RZ421" s="138"/>
      <c r="SA421" s="138"/>
      <c r="SB421" s="138"/>
      <c r="SC421" s="138"/>
      <c r="SD421" s="138"/>
      <c r="SE421" s="138"/>
      <c r="SF421" s="138"/>
      <c r="SG421" s="138"/>
      <c r="SH421" s="138"/>
      <c r="SI421" s="138"/>
      <c r="SJ421" s="138"/>
      <c r="SK421" s="138"/>
      <c r="SL421" s="138"/>
      <c r="SM421" s="138"/>
      <c r="SN421" s="138"/>
      <c r="SO421" s="138"/>
      <c r="SP421" s="138"/>
      <c r="SQ421" s="138"/>
      <c r="SR421" s="138"/>
      <c r="SS421" s="138"/>
      <c r="ST421" s="138"/>
      <c r="SU421" s="138"/>
      <c r="SV421" s="138"/>
      <c r="SW421" s="138"/>
      <c r="SX421" s="138"/>
      <c r="SY421" s="138"/>
      <c r="SZ421" s="138"/>
      <c r="TA421" s="138"/>
      <c r="TB421" s="138"/>
      <c r="TC421" s="138"/>
      <c r="TD421" s="138"/>
      <c r="TE421" s="138"/>
      <c r="TF421" s="138"/>
      <c r="TG421" s="138"/>
      <c r="TH421" s="138"/>
      <c r="TI421" s="138"/>
      <c r="TJ421" s="138"/>
      <c r="TK421" s="138"/>
      <c r="TL421" s="138"/>
      <c r="TM421" s="138"/>
      <c r="TN421" s="138"/>
      <c r="TO421" s="138"/>
      <c r="TP421" s="138"/>
      <c r="TQ421" s="138"/>
      <c r="TR421" s="138"/>
      <c r="TS421" s="138"/>
      <c r="TT421" s="138"/>
      <c r="TU421" s="138"/>
      <c r="TV421" s="138"/>
      <c r="TW421" s="138"/>
      <c r="TX421" s="138"/>
      <c r="TY421" s="138"/>
      <c r="TZ421" s="138"/>
      <c r="UA421" s="138"/>
      <c r="UB421" s="138"/>
      <c r="UC421" s="138"/>
      <c r="UD421" s="138"/>
      <c r="UE421" s="138"/>
      <c r="UF421" s="138"/>
      <c r="UG421" s="138"/>
      <c r="UH421" s="138"/>
      <c r="UI421" s="138"/>
      <c r="UJ421" s="138"/>
      <c r="UK421" s="138"/>
      <c r="UL421" s="138"/>
      <c r="UM421" s="138"/>
      <c r="UN421" s="138"/>
      <c r="UO421" s="138"/>
      <c r="UP421" s="138"/>
      <c r="UQ421" s="138"/>
      <c r="UR421" s="138"/>
      <c r="US421" s="138"/>
      <c r="UT421" s="138"/>
      <c r="UU421" s="138"/>
      <c r="UV421" s="138"/>
      <c r="UW421" s="138"/>
      <c r="UX421" s="138"/>
      <c r="UY421" s="138"/>
      <c r="UZ421" s="138"/>
      <c r="VA421" s="138"/>
      <c r="VB421" s="138"/>
      <c r="VC421" s="138"/>
      <c r="VD421" s="138"/>
      <c r="VE421" s="138"/>
      <c r="VF421" s="138"/>
      <c r="VG421" s="138"/>
      <c r="VH421" s="138"/>
      <c r="VI421" s="138"/>
      <c r="VJ421" s="138"/>
      <c r="VK421" s="138"/>
      <c r="VL421" s="138"/>
      <c r="VM421" s="138"/>
      <c r="VN421" s="138"/>
      <c r="VO421" s="138"/>
      <c r="VP421" s="138"/>
      <c r="VQ421" s="138"/>
      <c r="VR421" s="138"/>
      <c r="VS421" s="138"/>
      <c r="VT421" s="138"/>
      <c r="VU421" s="138"/>
      <c r="VV421" s="138"/>
      <c r="VW421" s="138"/>
      <c r="VX421" s="138"/>
      <c r="VY421" s="138"/>
      <c r="VZ421" s="138"/>
      <c r="WA421" s="138"/>
      <c r="WB421" s="138"/>
      <c r="WC421" s="138"/>
      <c r="WD421" s="138"/>
      <c r="WE421" s="138"/>
      <c r="WF421" s="138"/>
      <c r="WG421" s="138"/>
      <c r="WH421" s="138"/>
      <c r="WI421" s="138"/>
      <c r="WJ421" s="138"/>
      <c r="WK421" s="138"/>
      <c r="WL421" s="138"/>
      <c r="WM421" s="138"/>
      <c r="WN421" s="138"/>
      <c r="WO421" s="138"/>
      <c r="WP421" s="138"/>
      <c r="WQ421" s="138"/>
      <c r="WR421" s="138"/>
      <c r="WS421" s="138"/>
      <c r="WT421" s="138"/>
      <c r="WU421" s="138"/>
      <c r="WV421" s="138"/>
      <c r="WW421" s="138"/>
      <c r="WX421" s="138"/>
      <c r="WY421" s="138"/>
      <c r="WZ421" s="138"/>
      <c r="XA421" s="138"/>
      <c r="XB421" s="138"/>
      <c r="XC421" s="138"/>
      <c r="XD421" s="138"/>
      <c r="XE421" s="138"/>
      <c r="XF421" s="138"/>
      <c r="XG421" s="138"/>
      <c r="XH421" s="138"/>
      <c r="XI421" s="138"/>
      <c r="XJ421" s="138"/>
      <c r="XK421" s="138"/>
      <c r="XL421" s="138"/>
      <c r="XM421" s="138"/>
      <c r="XN421" s="138"/>
      <c r="XO421" s="138"/>
      <c r="XP421" s="138"/>
      <c r="XQ421" s="138"/>
      <c r="XR421" s="138"/>
      <c r="XS421" s="138"/>
      <c r="XT421" s="138"/>
      <c r="XU421" s="138"/>
      <c r="XV421" s="138"/>
      <c r="XW421" s="138"/>
      <c r="XX421" s="138"/>
      <c r="XY421" s="138"/>
      <c r="XZ421" s="138"/>
      <c r="YA421" s="138"/>
      <c r="YB421" s="138"/>
      <c r="YC421" s="138"/>
      <c r="YD421" s="138"/>
      <c r="YE421" s="138"/>
      <c r="YF421" s="138"/>
      <c r="YG421" s="138"/>
      <c r="YH421" s="138"/>
      <c r="YI421" s="138"/>
      <c r="YJ421" s="138"/>
      <c r="YK421" s="138"/>
      <c r="YL421" s="138"/>
      <c r="YM421" s="138"/>
      <c r="YN421" s="138"/>
      <c r="YO421" s="138"/>
      <c r="YP421" s="138"/>
      <c r="YQ421" s="138"/>
      <c r="YR421" s="138"/>
      <c r="YS421" s="138"/>
      <c r="YT421" s="138"/>
      <c r="YU421" s="138"/>
      <c r="YV421" s="138"/>
      <c r="YW421" s="138"/>
      <c r="YX421" s="138"/>
      <c r="YY421" s="138"/>
      <c r="YZ421" s="138"/>
      <c r="ZA421" s="138"/>
      <c r="ZB421" s="138"/>
      <c r="ZC421" s="138"/>
      <c r="ZD421" s="138"/>
      <c r="ZE421" s="138"/>
      <c r="ZF421" s="138"/>
      <c r="ZG421" s="138"/>
      <c r="ZH421" s="138"/>
      <c r="ZI421" s="138"/>
      <c r="ZJ421" s="138"/>
      <c r="ZK421" s="138"/>
      <c r="ZL421" s="138"/>
      <c r="ZM421" s="138"/>
      <c r="ZN421" s="138"/>
      <c r="ZO421" s="138"/>
      <c r="ZP421" s="138"/>
      <c r="ZQ421" s="138"/>
      <c r="ZR421" s="138"/>
      <c r="ZS421" s="138"/>
      <c r="ZT421" s="138"/>
      <c r="ZU421" s="138"/>
      <c r="ZV421" s="138"/>
      <c r="ZW421" s="138"/>
      <c r="ZX421" s="138"/>
      <c r="ZY421" s="138"/>
      <c r="ZZ421" s="138"/>
      <c r="AAA421" s="138"/>
      <c r="AAB421" s="138"/>
      <c r="AAC421" s="138"/>
      <c r="AAD421" s="138"/>
      <c r="AAE421" s="138"/>
      <c r="AAF421" s="138"/>
      <c r="AAG421" s="138"/>
      <c r="AAH421" s="138"/>
      <c r="AAI421" s="138"/>
      <c r="AAJ421" s="138"/>
      <c r="AAK421" s="138"/>
      <c r="AAL421" s="138"/>
      <c r="AAM421" s="138"/>
      <c r="AAN421" s="138"/>
      <c r="AAO421" s="138"/>
      <c r="AAP421" s="138"/>
      <c r="AAQ421" s="138"/>
      <c r="AAR421" s="138"/>
      <c r="AAS421" s="138"/>
      <c r="AAT421" s="138"/>
      <c r="AAU421" s="138"/>
      <c r="AAV421" s="138"/>
      <c r="AAW421" s="138"/>
      <c r="AAX421" s="138"/>
      <c r="AAY421" s="138"/>
      <c r="AAZ421" s="138"/>
      <c r="ABA421" s="138"/>
      <c r="ABB421" s="138"/>
      <c r="ABC421" s="138"/>
      <c r="ABD421" s="138"/>
      <c r="ABE421" s="138"/>
      <c r="ABF421" s="138"/>
      <c r="ABG421" s="138"/>
      <c r="ABH421" s="138"/>
      <c r="ABI421" s="138"/>
      <c r="ABJ421" s="138"/>
      <c r="ABK421" s="138"/>
      <c r="ABL421" s="138"/>
      <c r="ABM421" s="138"/>
      <c r="ABN421" s="138"/>
      <c r="ABO421" s="138"/>
      <c r="ABP421" s="138"/>
      <c r="ABQ421" s="138"/>
      <c r="ABR421" s="138"/>
      <c r="ABS421" s="138"/>
      <c r="ABT421" s="138"/>
      <c r="ABU421" s="138"/>
      <c r="ABV421" s="138"/>
      <c r="ABW421" s="138"/>
      <c r="ABX421" s="138"/>
      <c r="ABY421" s="138"/>
      <c r="ABZ421" s="138"/>
      <c r="ACA421" s="138"/>
      <c r="ACB421" s="138"/>
      <c r="ACC421" s="138"/>
      <c r="ACD421" s="138"/>
      <c r="ACE421" s="138"/>
      <c r="ACF421" s="138"/>
      <c r="ACG421" s="138"/>
      <c r="ACH421" s="138"/>
      <c r="ACI421" s="138"/>
      <c r="ACJ421" s="138"/>
      <c r="ACK421" s="138"/>
      <c r="ACL421" s="138"/>
      <c r="ACM421" s="138"/>
      <c r="ACN421" s="138"/>
      <c r="ACO421" s="138"/>
      <c r="ACP421" s="138"/>
      <c r="ACQ421" s="138"/>
      <c r="ACR421" s="138"/>
      <c r="ACS421" s="138"/>
      <c r="ACT421" s="138"/>
      <c r="ACU421" s="138"/>
      <c r="ACV421" s="138"/>
      <c r="ACW421" s="138"/>
      <c r="ACX421" s="138"/>
      <c r="ACY421" s="138"/>
      <c r="ACZ421" s="138"/>
      <c r="ADA421" s="138"/>
    </row>
    <row r="422" spans="1:781" ht="39" customHeight="1" x14ac:dyDescent="0.3">
      <c r="A422" s="63">
        <v>5</v>
      </c>
      <c r="B422" s="180" t="s">
        <v>1133</v>
      </c>
      <c r="C422" s="165">
        <f>SUMIF($A$2:$A$414,"=5")/5</f>
        <v>11</v>
      </c>
      <c r="E422" s="181"/>
      <c r="F422" s="190"/>
      <c r="I422" s="153"/>
      <c r="K422" s="184"/>
      <c r="M422" s="155"/>
      <c r="O422" s="153"/>
      <c r="AB422" s="194"/>
      <c r="AC422" s="162"/>
      <c r="AD422" s="162"/>
      <c r="AE422" s="195"/>
      <c r="AF422" s="196"/>
      <c r="AK422" s="189"/>
      <c r="AL422" s="146"/>
      <c r="AM422" s="146"/>
      <c r="AN422" s="146"/>
      <c r="AO422" s="146"/>
      <c r="AP422" s="146"/>
      <c r="AQ422" s="146"/>
      <c r="AR422" s="146"/>
      <c r="AS422" s="146"/>
      <c r="AT422" s="146"/>
      <c r="AU422" s="146"/>
      <c r="AV422" s="146"/>
      <c r="AW422" s="146"/>
      <c r="AX422" s="146"/>
      <c r="AY422" s="146"/>
      <c r="AZ422" s="146"/>
      <c r="BA422" s="146"/>
      <c r="BB422" s="146"/>
      <c r="BC422" s="146"/>
      <c r="BD422" s="146"/>
      <c r="BE422" s="146"/>
      <c r="BF422" s="146"/>
      <c r="BG422" s="146"/>
      <c r="BH422" s="146"/>
      <c r="BI422" s="146"/>
      <c r="BJ422" s="146"/>
      <c r="BK422" s="146"/>
      <c r="BL422" s="146"/>
      <c r="BM422" s="146"/>
      <c r="BN422" s="146"/>
      <c r="BO422" s="146"/>
      <c r="BP422" s="146"/>
      <c r="BQ422" s="146"/>
      <c r="BR422" s="146"/>
      <c r="BS422" s="146"/>
      <c r="BT422" s="146"/>
      <c r="BU422" s="146"/>
      <c r="BV422" s="146"/>
      <c r="BW422" s="146"/>
      <c r="BX422" s="146"/>
      <c r="BY422" s="146"/>
      <c r="BZ422" s="146"/>
      <c r="CA422" s="146"/>
      <c r="CB422" s="146"/>
      <c r="CC422" s="146"/>
      <c r="CD422" s="146"/>
      <c r="CE422" s="146"/>
      <c r="CF422" s="146"/>
      <c r="CG422" s="146"/>
      <c r="CH422" s="146"/>
      <c r="CI422" s="146"/>
      <c r="CJ422" s="146"/>
      <c r="CK422" s="146"/>
      <c r="CL422" s="146"/>
      <c r="CM422" s="146"/>
      <c r="CN422" s="146"/>
      <c r="CO422" s="146"/>
      <c r="CP422" s="146"/>
      <c r="CQ422" s="146"/>
      <c r="CR422" s="146"/>
      <c r="CS422" s="146"/>
      <c r="CT422" s="146"/>
      <c r="CU422" s="146"/>
      <c r="CV422" s="146"/>
      <c r="CW422" s="146"/>
      <c r="CX422" s="146"/>
      <c r="CY422" s="146"/>
      <c r="CZ422" s="146"/>
      <c r="DA422" s="146"/>
      <c r="DB422" s="146"/>
      <c r="DC422" s="146"/>
      <c r="DD422" s="146"/>
      <c r="DE422" s="146"/>
      <c r="DF422" s="146"/>
      <c r="DG422" s="146"/>
      <c r="DH422" s="146"/>
      <c r="DI422" s="146"/>
      <c r="DJ422" s="146"/>
      <c r="DK422" s="146"/>
      <c r="DL422" s="146"/>
      <c r="DM422" s="146"/>
      <c r="DN422" s="146"/>
      <c r="DO422" s="146"/>
      <c r="DP422" s="146"/>
      <c r="DQ422" s="146"/>
      <c r="DR422" s="146"/>
      <c r="DS422" s="146"/>
      <c r="DT422" s="146"/>
      <c r="DU422" s="146"/>
      <c r="DV422" s="146"/>
      <c r="DW422" s="146"/>
      <c r="DX422" s="146"/>
      <c r="DY422" s="146"/>
      <c r="DZ422" s="146"/>
      <c r="EA422" s="146"/>
      <c r="EB422" s="146"/>
      <c r="EC422" s="146"/>
      <c r="ED422" s="138"/>
      <c r="EE422" s="138"/>
      <c r="EF422" s="138"/>
      <c r="EG422" s="138"/>
      <c r="EH422" s="138"/>
      <c r="EI422" s="138"/>
      <c r="EJ422" s="138"/>
      <c r="EK422" s="138"/>
      <c r="EL422" s="138"/>
      <c r="EM422" s="138"/>
      <c r="EN422" s="138"/>
      <c r="EO422" s="138"/>
      <c r="EP422" s="138"/>
      <c r="EQ422" s="138"/>
      <c r="ER422" s="138"/>
      <c r="ES422" s="138"/>
      <c r="ET422" s="138"/>
      <c r="EU422" s="138"/>
      <c r="EV422" s="138"/>
      <c r="EW422" s="138"/>
      <c r="EX422" s="138"/>
      <c r="EY422" s="138"/>
      <c r="EZ422" s="138"/>
      <c r="FA422" s="138"/>
      <c r="FB422" s="138"/>
      <c r="FC422" s="138"/>
      <c r="FD422" s="138"/>
      <c r="FE422" s="138"/>
      <c r="FF422" s="138"/>
      <c r="FG422" s="138"/>
      <c r="FH422" s="138"/>
      <c r="FI422" s="138"/>
      <c r="FJ422" s="138"/>
      <c r="FK422" s="138"/>
      <c r="FL422" s="138"/>
      <c r="FM422" s="138"/>
      <c r="FN422" s="138"/>
      <c r="FO422" s="138"/>
      <c r="FP422" s="138"/>
      <c r="FQ422" s="138"/>
      <c r="FR422" s="138"/>
      <c r="FS422" s="138"/>
      <c r="FT422" s="138"/>
      <c r="FU422" s="138"/>
      <c r="FV422" s="138"/>
      <c r="FW422" s="138"/>
      <c r="FX422" s="138"/>
      <c r="FY422" s="138"/>
      <c r="FZ422" s="138"/>
      <c r="GA422" s="138"/>
      <c r="GB422" s="138"/>
      <c r="GC422" s="138"/>
      <c r="GD422" s="138"/>
      <c r="GE422" s="138"/>
      <c r="GF422" s="138"/>
      <c r="GG422" s="138"/>
      <c r="GH422" s="138"/>
      <c r="GI422" s="138"/>
      <c r="GJ422" s="138"/>
      <c r="GK422" s="138"/>
      <c r="GL422" s="138"/>
      <c r="GM422" s="138"/>
      <c r="GN422" s="138"/>
      <c r="GO422" s="138"/>
      <c r="GP422" s="138"/>
      <c r="GQ422" s="138"/>
      <c r="GR422" s="138"/>
      <c r="GS422" s="138"/>
      <c r="GT422" s="138"/>
      <c r="GU422" s="138"/>
      <c r="GV422" s="138"/>
      <c r="GW422" s="138"/>
      <c r="GX422" s="138"/>
      <c r="GY422" s="138"/>
      <c r="GZ422" s="138"/>
      <c r="HA422" s="138"/>
      <c r="HB422" s="138"/>
      <c r="HC422" s="138"/>
      <c r="HD422" s="138"/>
      <c r="HE422" s="138"/>
      <c r="HF422" s="138"/>
      <c r="HG422" s="138"/>
      <c r="HH422" s="138"/>
      <c r="HI422" s="138"/>
      <c r="HJ422" s="138"/>
      <c r="HK422" s="138"/>
      <c r="HL422" s="138"/>
      <c r="HM422" s="138"/>
      <c r="HN422" s="138"/>
      <c r="HO422" s="138"/>
      <c r="HP422" s="138"/>
      <c r="HQ422" s="138"/>
      <c r="HR422" s="138"/>
      <c r="HS422" s="138"/>
      <c r="HT422" s="138"/>
      <c r="HU422" s="138"/>
      <c r="HV422" s="138"/>
      <c r="HW422" s="138"/>
      <c r="HX422" s="138"/>
      <c r="HY422" s="138"/>
      <c r="HZ422" s="138"/>
      <c r="IA422" s="138"/>
      <c r="IB422" s="138"/>
      <c r="IC422" s="138"/>
      <c r="ID422" s="138"/>
      <c r="IE422" s="138"/>
      <c r="IF422" s="138"/>
      <c r="IG422" s="138"/>
      <c r="IH422" s="138"/>
      <c r="II422" s="138"/>
      <c r="IJ422" s="138"/>
      <c r="IK422" s="138"/>
      <c r="IL422" s="138"/>
      <c r="IM422" s="138"/>
      <c r="IN422" s="138"/>
      <c r="IO422" s="138"/>
      <c r="IP422" s="138"/>
      <c r="IQ422" s="138"/>
      <c r="IR422" s="138"/>
      <c r="IS422" s="138"/>
      <c r="IT422" s="138"/>
      <c r="IU422" s="138"/>
      <c r="IV422" s="138"/>
      <c r="IW422" s="138"/>
      <c r="IX422" s="138"/>
      <c r="IY422" s="138"/>
      <c r="IZ422" s="138"/>
      <c r="JA422" s="138"/>
      <c r="JB422" s="138"/>
      <c r="JC422" s="138"/>
      <c r="JD422" s="138"/>
      <c r="JE422" s="138"/>
      <c r="JF422" s="138"/>
      <c r="JG422" s="138"/>
      <c r="JH422" s="138"/>
      <c r="JI422" s="138"/>
      <c r="JJ422" s="138"/>
      <c r="JK422" s="138"/>
      <c r="JL422" s="138"/>
      <c r="JM422" s="138"/>
      <c r="JN422" s="138"/>
      <c r="JO422" s="138"/>
      <c r="JP422" s="138"/>
      <c r="JQ422" s="138"/>
      <c r="JR422" s="138"/>
      <c r="JS422" s="138"/>
      <c r="JT422" s="138"/>
      <c r="JU422" s="138"/>
      <c r="JV422" s="138"/>
      <c r="JW422" s="138"/>
      <c r="JX422" s="138"/>
      <c r="JY422" s="138"/>
      <c r="JZ422" s="138"/>
      <c r="KA422" s="138"/>
      <c r="KB422" s="138"/>
      <c r="KC422" s="138"/>
      <c r="KD422" s="138"/>
      <c r="KE422" s="138"/>
      <c r="KF422" s="138"/>
      <c r="KG422" s="138"/>
      <c r="KH422" s="138"/>
      <c r="KI422" s="138"/>
      <c r="KJ422" s="138"/>
      <c r="KK422" s="138"/>
      <c r="KL422" s="138"/>
      <c r="KM422" s="138"/>
      <c r="KN422" s="138"/>
      <c r="KO422" s="138"/>
      <c r="KP422" s="138"/>
      <c r="KQ422" s="138"/>
      <c r="KR422" s="138"/>
      <c r="KS422" s="138"/>
      <c r="KT422" s="138"/>
      <c r="KU422" s="138"/>
      <c r="KV422" s="138"/>
      <c r="KW422" s="138"/>
      <c r="KX422" s="138"/>
      <c r="KY422" s="138"/>
      <c r="KZ422" s="138"/>
      <c r="LA422" s="138"/>
      <c r="LB422" s="138"/>
      <c r="LC422" s="138"/>
      <c r="LD422" s="138"/>
      <c r="LE422" s="138"/>
      <c r="LF422" s="138"/>
      <c r="LG422" s="138"/>
      <c r="LH422" s="138"/>
      <c r="LI422" s="138"/>
      <c r="LJ422" s="138"/>
      <c r="LK422" s="138"/>
      <c r="LL422" s="138"/>
      <c r="LM422" s="138"/>
      <c r="LN422" s="138"/>
      <c r="LO422" s="138"/>
      <c r="LP422" s="138"/>
      <c r="LQ422" s="138"/>
      <c r="LR422" s="138"/>
      <c r="LS422" s="138"/>
      <c r="LT422" s="138"/>
      <c r="LU422" s="138"/>
      <c r="LV422" s="138"/>
      <c r="LW422" s="138"/>
      <c r="LX422" s="138"/>
      <c r="LY422" s="138"/>
      <c r="LZ422" s="138"/>
      <c r="MA422" s="138"/>
      <c r="MB422" s="138"/>
      <c r="MC422" s="138"/>
      <c r="MD422" s="138"/>
      <c r="ME422" s="138"/>
      <c r="MF422" s="138"/>
      <c r="MG422" s="138"/>
      <c r="MH422" s="138"/>
      <c r="MI422" s="138"/>
      <c r="MJ422" s="138"/>
      <c r="MK422" s="138"/>
      <c r="ML422" s="138"/>
      <c r="MM422" s="138"/>
      <c r="MN422" s="138"/>
      <c r="MO422" s="138"/>
      <c r="MP422" s="138"/>
      <c r="MQ422" s="138"/>
      <c r="MR422" s="138"/>
      <c r="MS422" s="138"/>
      <c r="MT422" s="138"/>
      <c r="MU422" s="138"/>
      <c r="MV422" s="138"/>
      <c r="MW422" s="138"/>
      <c r="MX422" s="138"/>
      <c r="MY422" s="138"/>
      <c r="MZ422" s="138"/>
      <c r="NA422" s="138"/>
      <c r="NB422" s="138"/>
      <c r="NC422" s="138"/>
      <c r="ND422" s="138"/>
      <c r="NE422" s="138"/>
      <c r="NF422" s="138"/>
      <c r="NG422" s="138"/>
      <c r="NH422" s="138"/>
      <c r="NI422" s="138"/>
      <c r="NJ422" s="138"/>
      <c r="NK422" s="138"/>
      <c r="NL422" s="138"/>
      <c r="NM422" s="138"/>
      <c r="NN422" s="138"/>
      <c r="NO422" s="138"/>
      <c r="NP422" s="138"/>
      <c r="NQ422" s="138"/>
      <c r="NR422" s="138"/>
      <c r="NS422" s="138"/>
      <c r="NT422" s="138"/>
      <c r="NU422" s="138"/>
      <c r="NV422" s="138"/>
      <c r="NW422" s="138"/>
      <c r="NX422" s="138"/>
      <c r="NY422" s="138"/>
      <c r="NZ422" s="138"/>
      <c r="OA422" s="138"/>
      <c r="OB422" s="138"/>
      <c r="OC422" s="138"/>
      <c r="OD422" s="138"/>
      <c r="OE422" s="138"/>
      <c r="OF422" s="138"/>
      <c r="OG422" s="138"/>
      <c r="OH422" s="138"/>
      <c r="OI422" s="138"/>
      <c r="OJ422" s="138"/>
      <c r="OK422" s="138"/>
      <c r="OL422" s="138"/>
      <c r="OM422" s="138"/>
      <c r="ON422" s="138"/>
      <c r="OO422" s="138"/>
      <c r="OP422" s="138"/>
      <c r="OQ422" s="138"/>
      <c r="OR422" s="138"/>
      <c r="OS422" s="138"/>
      <c r="OT422" s="138"/>
      <c r="OU422" s="138"/>
      <c r="OV422" s="138"/>
      <c r="OW422" s="138"/>
      <c r="OX422" s="138"/>
      <c r="OY422" s="138"/>
      <c r="OZ422" s="138"/>
      <c r="PA422" s="138"/>
      <c r="PB422" s="138"/>
      <c r="PC422" s="138"/>
      <c r="PD422" s="138"/>
      <c r="PE422" s="138"/>
      <c r="PF422" s="138"/>
      <c r="PG422" s="138"/>
      <c r="PH422" s="138"/>
      <c r="PI422" s="138"/>
      <c r="PJ422" s="138"/>
      <c r="PK422" s="138"/>
      <c r="PL422" s="138"/>
      <c r="PM422" s="138"/>
      <c r="PN422" s="138"/>
      <c r="PO422" s="138"/>
      <c r="PP422" s="138"/>
      <c r="PQ422" s="138"/>
      <c r="PR422" s="138"/>
      <c r="PS422" s="138"/>
      <c r="PT422" s="138"/>
      <c r="PU422" s="138"/>
      <c r="PV422" s="138"/>
      <c r="PW422" s="138"/>
      <c r="PX422" s="138"/>
      <c r="PY422" s="138"/>
      <c r="PZ422" s="138"/>
      <c r="QA422" s="138"/>
      <c r="QB422" s="138"/>
      <c r="QC422" s="138"/>
      <c r="QD422" s="138"/>
      <c r="QE422" s="138"/>
      <c r="QF422" s="138"/>
      <c r="QG422" s="138"/>
      <c r="QH422" s="138"/>
      <c r="QI422" s="138"/>
      <c r="QJ422" s="138"/>
      <c r="QK422" s="138"/>
      <c r="QL422" s="138"/>
      <c r="QM422" s="138"/>
      <c r="QN422" s="138"/>
      <c r="QO422" s="138"/>
      <c r="QP422" s="138"/>
      <c r="QQ422" s="138"/>
      <c r="QR422" s="138"/>
      <c r="QS422" s="138"/>
      <c r="QT422" s="138"/>
      <c r="QU422" s="138"/>
      <c r="QV422" s="138"/>
      <c r="QW422" s="138"/>
      <c r="QX422" s="138"/>
      <c r="QY422" s="138"/>
      <c r="QZ422" s="138"/>
      <c r="RA422" s="138"/>
      <c r="RB422" s="138"/>
      <c r="RC422" s="138"/>
      <c r="RD422" s="138"/>
      <c r="RE422" s="138"/>
      <c r="RF422" s="138"/>
      <c r="RG422" s="138"/>
      <c r="RH422" s="138"/>
      <c r="RI422" s="138"/>
      <c r="RJ422" s="138"/>
      <c r="RK422" s="138"/>
      <c r="RL422" s="138"/>
      <c r="RM422" s="138"/>
      <c r="RN422" s="138"/>
      <c r="RO422" s="138"/>
      <c r="RP422" s="138"/>
      <c r="RQ422" s="138"/>
      <c r="RR422" s="138"/>
      <c r="RS422" s="138"/>
      <c r="RT422" s="138"/>
      <c r="RU422" s="138"/>
      <c r="RV422" s="138"/>
      <c r="RW422" s="138"/>
      <c r="RX422" s="138"/>
      <c r="RY422" s="138"/>
      <c r="RZ422" s="138"/>
      <c r="SA422" s="138"/>
      <c r="SB422" s="138"/>
      <c r="SC422" s="138"/>
      <c r="SD422" s="138"/>
      <c r="SE422" s="138"/>
      <c r="SF422" s="138"/>
      <c r="SG422" s="138"/>
      <c r="SH422" s="138"/>
      <c r="SI422" s="138"/>
      <c r="SJ422" s="138"/>
      <c r="SK422" s="138"/>
      <c r="SL422" s="138"/>
      <c r="SM422" s="138"/>
      <c r="SN422" s="138"/>
      <c r="SO422" s="138"/>
      <c r="SP422" s="138"/>
      <c r="SQ422" s="138"/>
      <c r="SR422" s="138"/>
      <c r="SS422" s="138"/>
      <c r="ST422" s="138"/>
      <c r="SU422" s="138"/>
      <c r="SV422" s="138"/>
      <c r="SW422" s="138"/>
      <c r="SX422" s="138"/>
      <c r="SY422" s="138"/>
      <c r="SZ422" s="138"/>
      <c r="TA422" s="138"/>
      <c r="TB422" s="138"/>
      <c r="TC422" s="138"/>
      <c r="TD422" s="138"/>
      <c r="TE422" s="138"/>
      <c r="TF422" s="138"/>
      <c r="TG422" s="138"/>
      <c r="TH422" s="138"/>
      <c r="TI422" s="138"/>
      <c r="TJ422" s="138"/>
      <c r="TK422" s="138"/>
      <c r="TL422" s="138"/>
      <c r="TM422" s="138"/>
      <c r="TN422" s="138"/>
      <c r="TO422" s="138"/>
      <c r="TP422" s="138"/>
      <c r="TQ422" s="138"/>
      <c r="TR422" s="138"/>
      <c r="TS422" s="138"/>
      <c r="TT422" s="138"/>
      <c r="TU422" s="138"/>
      <c r="TV422" s="138"/>
      <c r="TW422" s="138"/>
      <c r="TX422" s="138"/>
      <c r="TY422" s="138"/>
      <c r="TZ422" s="138"/>
      <c r="UA422" s="138"/>
      <c r="UB422" s="138"/>
      <c r="UC422" s="138"/>
      <c r="UD422" s="138"/>
      <c r="UE422" s="138"/>
      <c r="UF422" s="138"/>
      <c r="UG422" s="138"/>
      <c r="UH422" s="138"/>
      <c r="UI422" s="138"/>
      <c r="UJ422" s="138"/>
      <c r="UK422" s="138"/>
      <c r="UL422" s="138"/>
      <c r="UM422" s="138"/>
      <c r="UN422" s="138"/>
      <c r="UO422" s="138"/>
      <c r="UP422" s="138"/>
      <c r="UQ422" s="138"/>
      <c r="UR422" s="138"/>
      <c r="US422" s="138"/>
      <c r="UT422" s="138"/>
      <c r="UU422" s="138"/>
      <c r="UV422" s="138"/>
      <c r="UW422" s="138"/>
      <c r="UX422" s="138"/>
      <c r="UY422" s="138"/>
      <c r="UZ422" s="138"/>
      <c r="VA422" s="138"/>
      <c r="VB422" s="138"/>
      <c r="VC422" s="138"/>
      <c r="VD422" s="138"/>
      <c r="VE422" s="138"/>
      <c r="VF422" s="138"/>
      <c r="VG422" s="138"/>
      <c r="VH422" s="138"/>
      <c r="VI422" s="138"/>
      <c r="VJ422" s="138"/>
      <c r="VK422" s="138"/>
      <c r="VL422" s="138"/>
      <c r="VM422" s="138"/>
      <c r="VN422" s="138"/>
      <c r="VO422" s="138"/>
      <c r="VP422" s="138"/>
      <c r="VQ422" s="138"/>
      <c r="VR422" s="138"/>
      <c r="VS422" s="138"/>
      <c r="VT422" s="138"/>
      <c r="VU422" s="138"/>
      <c r="VV422" s="138"/>
      <c r="VW422" s="138"/>
      <c r="VX422" s="138"/>
      <c r="VY422" s="138"/>
      <c r="VZ422" s="138"/>
      <c r="WA422" s="138"/>
      <c r="WB422" s="138"/>
      <c r="WC422" s="138"/>
      <c r="WD422" s="138"/>
      <c r="WE422" s="138"/>
      <c r="WF422" s="138"/>
      <c r="WG422" s="138"/>
      <c r="WH422" s="138"/>
      <c r="WI422" s="138"/>
      <c r="WJ422" s="138"/>
      <c r="WK422" s="138"/>
      <c r="WL422" s="138"/>
      <c r="WM422" s="138"/>
      <c r="WN422" s="138"/>
      <c r="WO422" s="138"/>
      <c r="WP422" s="138"/>
      <c r="WQ422" s="138"/>
      <c r="WR422" s="138"/>
      <c r="WS422" s="138"/>
      <c r="WT422" s="138"/>
      <c r="WU422" s="138"/>
      <c r="WV422" s="138"/>
      <c r="WW422" s="138"/>
      <c r="WX422" s="138"/>
      <c r="WY422" s="138"/>
      <c r="WZ422" s="138"/>
      <c r="XA422" s="138"/>
      <c r="XB422" s="138"/>
      <c r="XC422" s="138"/>
      <c r="XD422" s="138"/>
      <c r="XE422" s="138"/>
      <c r="XF422" s="138"/>
      <c r="XG422" s="138"/>
      <c r="XH422" s="138"/>
      <c r="XI422" s="138"/>
      <c r="XJ422" s="138"/>
      <c r="XK422" s="138"/>
      <c r="XL422" s="138"/>
      <c r="XM422" s="138"/>
      <c r="XN422" s="138"/>
      <c r="XO422" s="138"/>
      <c r="XP422" s="138"/>
      <c r="XQ422" s="138"/>
      <c r="XR422" s="138"/>
      <c r="XS422" s="138"/>
      <c r="XT422" s="138"/>
      <c r="XU422" s="138"/>
      <c r="XV422" s="138"/>
      <c r="XW422" s="138"/>
      <c r="XX422" s="138"/>
      <c r="XY422" s="138"/>
      <c r="XZ422" s="138"/>
      <c r="YA422" s="138"/>
      <c r="YB422" s="138"/>
      <c r="YC422" s="138"/>
      <c r="YD422" s="138"/>
      <c r="YE422" s="138"/>
      <c r="YF422" s="138"/>
      <c r="YG422" s="138"/>
      <c r="YH422" s="138"/>
      <c r="YI422" s="138"/>
      <c r="YJ422" s="138"/>
      <c r="YK422" s="138"/>
      <c r="YL422" s="138"/>
      <c r="YM422" s="138"/>
      <c r="YN422" s="138"/>
      <c r="YO422" s="138"/>
      <c r="YP422" s="138"/>
      <c r="YQ422" s="138"/>
      <c r="YR422" s="138"/>
      <c r="YS422" s="138"/>
      <c r="YT422" s="138"/>
      <c r="YU422" s="138"/>
      <c r="YV422" s="138"/>
      <c r="YW422" s="138"/>
      <c r="YX422" s="138"/>
      <c r="YY422" s="138"/>
      <c r="YZ422" s="138"/>
      <c r="ZA422" s="138"/>
      <c r="ZB422" s="138"/>
      <c r="ZC422" s="138"/>
      <c r="ZD422" s="138"/>
      <c r="ZE422" s="138"/>
      <c r="ZF422" s="138"/>
      <c r="ZG422" s="138"/>
      <c r="ZH422" s="138"/>
      <c r="ZI422" s="138"/>
      <c r="ZJ422" s="138"/>
      <c r="ZK422" s="138"/>
      <c r="ZL422" s="138"/>
      <c r="ZM422" s="138"/>
      <c r="ZN422" s="138"/>
      <c r="ZO422" s="138"/>
      <c r="ZP422" s="138"/>
      <c r="ZQ422" s="138"/>
      <c r="ZR422" s="138"/>
      <c r="ZS422" s="138"/>
      <c r="ZT422" s="138"/>
      <c r="ZU422" s="138"/>
      <c r="ZV422" s="138"/>
      <c r="ZW422" s="138"/>
      <c r="ZX422" s="138"/>
      <c r="ZY422" s="138"/>
      <c r="ZZ422" s="138"/>
      <c r="AAA422" s="138"/>
      <c r="AAB422" s="138"/>
      <c r="AAC422" s="138"/>
      <c r="AAD422" s="138"/>
      <c r="AAE422" s="138"/>
      <c r="AAF422" s="138"/>
      <c r="AAG422" s="138"/>
      <c r="AAH422" s="138"/>
      <c r="AAI422" s="138"/>
      <c r="AAJ422" s="138"/>
      <c r="AAK422" s="138"/>
      <c r="AAL422" s="138"/>
      <c r="AAM422" s="138"/>
      <c r="AAN422" s="138"/>
      <c r="AAO422" s="138"/>
      <c r="AAP422" s="138"/>
      <c r="AAQ422" s="138"/>
      <c r="AAR422" s="138"/>
      <c r="AAS422" s="138"/>
      <c r="AAT422" s="138"/>
      <c r="AAU422" s="138"/>
      <c r="AAV422" s="138"/>
      <c r="AAW422" s="138"/>
      <c r="AAX422" s="138"/>
      <c r="AAY422" s="138"/>
      <c r="AAZ422" s="138"/>
      <c r="ABA422" s="138"/>
      <c r="ABB422" s="138"/>
      <c r="ABC422" s="138"/>
      <c r="ABD422" s="138"/>
      <c r="ABE422" s="138"/>
      <c r="ABF422" s="138"/>
      <c r="ABG422" s="138"/>
      <c r="ABH422" s="138"/>
      <c r="ABI422" s="138"/>
      <c r="ABJ422" s="138"/>
      <c r="ABK422" s="138"/>
      <c r="ABL422" s="138"/>
      <c r="ABM422" s="138"/>
      <c r="ABN422" s="138"/>
      <c r="ABO422" s="138"/>
      <c r="ABP422" s="138"/>
      <c r="ABQ422" s="138"/>
      <c r="ABR422" s="138"/>
      <c r="ABS422" s="138"/>
      <c r="ABT422" s="138"/>
      <c r="ABU422" s="138"/>
      <c r="ABV422" s="138"/>
      <c r="ABW422" s="138"/>
      <c r="ABX422" s="138"/>
      <c r="ABY422" s="138"/>
      <c r="ABZ422" s="138"/>
      <c r="ACA422" s="138"/>
      <c r="ACB422" s="138"/>
      <c r="ACC422" s="138"/>
      <c r="ACD422" s="138"/>
      <c r="ACE422" s="138"/>
      <c r="ACF422" s="138"/>
      <c r="ACG422" s="138"/>
      <c r="ACH422" s="138"/>
      <c r="ACI422" s="138"/>
      <c r="ACJ422" s="138"/>
      <c r="ACK422" s="138"/>
      <c r="ACL422" s="138"/>
      <c r="ACM422" s="138"/>
      <c r="ACN422" s="138"/>
      <c r="ACO422" s="138"/>
      <c r="ACP422" s="138"/>
      <c r="ACQ422" s="138"/>
      <c r="ACR422" s="138"/>
      <c r="ACS422" s="138"/>
      <c r="ACT422" s="138"/>
      <c r="ACU422" s="138"/>
      <c r="ACV422" s="138"/>
      <c r="ACW422" s="138"/>
      <c r="ACX422" s="138"/>
      <c r="ACY422" s="138"/>
      <c r="ACZ422" s="138"/>
      <c r="ADA422" s="138"/>
    </row>
    <row r="423" spans="1:781" ht="15" customHeight="1" x14ac:dyDescent="0.3">
      <c r="A423" s="197"/>
      <c r="B423" s="198"/>
      <c r="C423" s="165" t="s">
        <v>1134</v>
      </c>
      <c r="E423" s="133"/>
      <c r="F423" s="182"/>
      <c r="I423" s="199"/>
      <c r="J423" s="199"/>
      <c r="K423" s="182"/>
      <c r="M423" s="155"/>
      <c r="O423" s="153"/>
      <c r="AC423" s="146"/>
      <c r="AD423" s="146"/>
      <c r="AE423" s="146"/>
      <c r="AF423" s="146"/>
      <c r="AG423" s="146"/>
      <c r="AH423" s="146"/>
      <c r="AI423" s="146"/>
      <c r="AJ423" s="146"/>
      <c r="AK423" s="146"/>
      <c r="AL423" s="146"/>
      <c r="AM423" s="146"/>
      <c r="AN423" s="146"/>
      <c r="AO423" s="146"/>
      <c r="AP423" s="146"/>
      <c r="AQ423" s="146"/>
      <c r="AR423" s="146"/>
      <c r="AS423" s="146"/>
      <c r="AT423" s="146"/>
      <c r="AU423" s="146"/>
      <c r="AV423" s="146"/>
      <c r="AW423" s="146"/>
      <c r="AX423" s="146"/>
      <c r="AY423" s="146"/>
      <c r="AZ423" s="146"/>
      <c r="BA423" s="146"/>
      <c r="BB423" s="146"/>
      <c r="BC423" s="146"/>
      <c r="BD423" s="146"/>
      <c r="BE423" s="146"/>
      <c r="BF423" s="146"/>
      <c r="BG423" s="146"/>
      <c r="BH423" s="146"/>
      <c r="BI423" s="146"/>
      <c r="BJ423" s="146"/>
      <c r="BK423" s="146"/>
      <c r="BL423" s="146"/>
      <c r="BM423" s="146"/>
      <c r="BN423" s="146"/>
      <c r="BO423" s="146"/>
      <c r="BP423" s="146"/>
      <c r="BQ423" s="146"/>
      <c r="BR423" s="146"/>
      <c r="BS423" s="146"/>
      <c r="BT423" s="146"/>
      <c r="BU423" s="146"/>
      <c r="BV423" s="146"/>
      <c r="BW423" s="146"/>
      <c r="BX423" s="146"/>
      <c r="BY423" s="146"/>
      <c r="BZ423" s="146"/>
      <c r="CA423" s="146"/>
      <c r="CB423" s="146"/>
      <c r="CC423" s="146"/>
      <c r="CD423" s="146"/>
      <c r="CE423" s="146"/>
      <c r="CF423" s="146"/>
      <c r="CG423" s="146"/>
      <c r="CH423" s="146"/>
      <c r="CI423" s="146"/>
      <c r="CJ423" s="146"/>
      <c r="CK423" s="146"/>
      <c r="CL423" s="146"/>
      <c r="CM423" s="146"/>
      <c r="CN423" s="146"/>
      <c r="CO423" s="146"/>
      <c r="CP423" s="146"/>
      <c r="CQ423" s="146"/>
      <c r="CR423" s="146"/>
      <c r="CS423" s="146"/>
      <c r="CT423" s="146"/>
      <c r="CU423" s="146"/>
      <c r="CV423" s="146"/>
      <c r="CW423" s="146"/>
      <c r="CX423" s="146"/>
      <c r="CY423" s="146"/>
      <c r="CZ423" s="146"/>
      <c r="DA423" s="146"/>
      <c r="DB423" s="146"/>
      <c r="DC423" s="146"/>
      <c r="DD423" s="146"/>
      <c r="DE423" s="146"/>
      <c r="DF423" s="146"/>
      <c r="DG423" s="146"/>
      <c r="DH423" s="146"/>
      <c r="DI423" s="146"/>
      <c r="DJ423" s="146"/>
      <c r="DK423" s="146"/>
      <c r="DL423" s="146"/>
      <c r="DM423" s="146"/>
      <c r="DN423" s="146"/>
      <c r="DO423" s="146"/>
      <c r="DP423" s="146"/>
      <c r="DQ423" s="146"/>
      <c r="DR423" s="146"/>
      <c r="DS423" s="146"/>
      <c r="DT423" s="146"/>
      <c r="DU423" s="146"/>
      <c r="DV423" s="146"/>
      <c r="DW423" s="146"/>
      <c r="DX423" s="146"/>
      <c r="DY423" s="146"/>
      <c r="DZ423" s="146"/>
      <c r="EA423" s="146"/>
      <c r="EB423" s="146"/>
      <c r="EC423" s="146"/>
      <c r="ED423" s="138"/>
      <c r="EE423" s="138"/>
      <c r="EF423" s="138"/>
      <c r="EG423" s="138"/>
      <c r="EH423" s="138"/>
      <c r="EI423" s="138"/>
      <c r="EJ423" s="138"/>
      <c r="EK423" s="138"/>
      <c r="EL423" s="138"/>
      <c r="EM423" s="138"/>
      <c r="EN423" s="138"/>
      <c r="EO423" s="138"/>
      <c r="EP423" s="138"/>
      <c r="EQ423" s="138"/>
      <c r="ER423" s="138"/>
      <c r="ES423" s="138"/>
      <c r="ET423" s="138"/>
      <c r="EU423" s="138"/>
      <c r="EV423" s="138"/>
      <c r="EW423" s="138"/>
      <c r="EX423" s="138"/>
      <c r="EY423" s="138"/>
      <c r="EZ423" s="138"/>
      <c r="FA423" s="138"/>
      <c r="FB423" s="138"/>
      <c r="FC423" s="138"/>
      <c r="FD423" s="138"/>
      <c r="FE423" s="138"/>
      <c r="FF423" s="138"/>
      <c r="FG423" s="138"/>
      <c r="FH423" s="138"/>
      <c r="FI423" s="138"/>
      <c r="FJ423" s="138"/>
      <c r="FK423" s="138"/>
      <c r="FL423" s="138"/>
      <c r="FM423" s="138"/>
      <c r="FN423" s="138"/>
      <c r="FO423" s="138"/>
      <c r="FP423" s="138"/>
      <c r="FQ423" s="138"/>
      <c r="FR423" s="138"/>
      <c r="FS423" s="138"/>
      <c r="FT423" s="138"/>
      <c r="FU423" s="138"/>
      <c r="FV423" s="138"/>
      <c r="FW423" s="138"/>
      <c r="FX423" s="138"/>
      <c r="FY423" s="138"/>
      <c r="FZ423" s="138"/>
      <c r="GA423" s="138"/>
      <c r="GB423" s="138"/>
      <c r="GC423" s="138"/>
      <c r="GD423" s="138"/>
      <c r="GE423" s="138"/>
      <c r="GF423" s="138"/>
      <c r="GG423" s="138"/>
      <c r="GH423" s="138"/>
      <c r="GI423" s="138"/>
      <c r="GJ423" s="138"/>
      <c r="GK423" s="138"/>
      <c r="GL423" s="138"/>
      <c r="GM423" s="138"/>
      <c r="GN423" s="138"/>
      <c r="GO423" s="138"/>
      <c r="GP423" s="138"/>
      <c r="GQ423" s="138"/>
      <c r="GR423" s="138"/>
      <c r="GS423" s="138"/>
      <c r="GT423" s="138"/>
      <c r="GU423" s="138"/>
      <c r="GV423" s="138"/>
      <c r="GW423" s="138"/>
      <c r="GX423" s="138"/>
      <c r="GY423" s="138"/>
      <c r="GZ423" s="138"/>
      <c r="HA423" s="138"/>
      <c r="HB423" s="138"/>
      <c r="HC423" s="138"/>
      <c r="HD423" s="138"/>
      <c r="HE423" s="138"/>
      <c r="HF423" s="138"/>
      <c r="HG423" s="138"/>
      <c r="HH423" s="138"/>
      <c r="HI423" s="138"/>
      <c r="HJ423" s="138"/>
      <c r="HK423" s="138"/>
      <c r="HL423" s="138"/>
      <c r="HM423" s="138"/>
      <c r="HN423" s="138"/>
      <c r="HO423" s="138"/>
      <c r="HP423" s="138"/>
      <c r="HQ423" s="138"/>
      <c r="HR423" s="138"/>
      <c r="HS423" s="138"/>
      <c r="HT423" s="138"/>
      <c r="HU423" s="138"/>
      <c r="HV423" s="138"/>
      <c r="HW423" s="138"/>
      <c r="HX423" s="138"/>
      <c r="HY423" s="138"/>
      <c r="HZ423" s="138"/>
      <c r="IA423" s="138"/>
      <c r="IB423" s="138"/>
      <c r="IC423" s="138"/>
      <c r="ID423" s="138"/>
      <c r="IE423" s="138"/>
      <c r="IF423" s="138"/>
      <c r="IG423" s="138"/>
      <c r="IH423" s="138"/>
      <c r="II423" s="138"/>
      <c r="IJ423" s="138"/>
      <c r="IK423" s="138"/>
      <c r="IL423" s="138"/>
      <c r="IM423" s="138"/>
      <c r="IN423" s="138"/>
      <c r="IO423" s="138"/>
      <c r="IP423" s="138"/>
      <c r="IQ423" s="138"/>
      <c r="IR423" s="138"/>
      <c r="IS423" s="138"/>
      <c r="IT423" s="138"/>
      <c r="IU423" s="138"/>
      <c r="IV423" s="138"/>
      <c r="IW423" s="138"/>
      <c r="IX423" s="138"/>
      <c r="IY423" s="138"/>
      <c r="IZ423" s="138"/>
      <c r="JA423" s="138"/>
      <c r="JB423" s="138"/>
      <c r="JC423" s="138"/>
      <c r="JD423" s="138"/>
      <c r="JE423" s="138"/>
      <c r="JF423" s="138"/>
      <c r="JG423" s="138"/>
      <c r="JH423" s="138"/>
      <c r="JI423" s="138"/>
      <c r="JJ423" s="138"/>
      <c r="JK423" s="138"/>
      <c r="JL423" s="138"/>
      <c r="JM423" s="138"/>
      <c r="JN423" s="138"/>
      <c r="JO423" s="138"/>
      <c r="JP423" s="138"/>
      <c r="JQ423" s="138"/>
      <c r="JR423" s="138"/>
      <c r="JS423" s="138"/>
      <c r="JT423" s="138"/>
      <c r="JU423" s="138"/>
      <c r="JV423" s="138"/>
      <c r="JW423" s="138"/>
      <c r="JX423" s="138"/>
      <c r="JY423" s="138"/>
      <c r="JZ423" s="138"/>
      <c r="KA423" s="138"/>
      <c r="KB423" s="138"/>
      <c r="KC423" s="138"/>
      <c r="KD423" s="138"/>
      <c r="KE423" s="138"/>
      <c r="KF423" s="138"/>
      <c r="KG423" s="138"/>
      <c r="KH423" s="138"/>
      <c r="KI423" s="138"/>
      <c r="KJ423" s="138"/>
      <c r="KK423" s="138"/>
      <c r="KL423" s="138"/>
      <c r="KM423" s="138"/>
      <c r="KN423" s="138"/>
      <c r="KO423" s="138"/>
      <c r="KP423" s="138"/>
      <c r="KQ423" s="138"/>
      <c r="KR423" s="138"/>
      <c r="KS423" s="138"/>
      <c r="KT423" s="138"/>
      <c r="KU423" s="138"/>
      <c r="KV423" s="138"/>
      <c r="KW423" s="138"/>
      <c r="KX423" s="138"/>
      <c r="KY423" s="138"/>
      <c r="KZ423" s="138"/>
      <c r="LA423" s="138"/>
      <c r="LB423" s="138"/>
      <c r="LC423" s="138"/>
      <c r="LD423" s="138"/>
      <c r="LE423" s="138"/>
      <c r="LF423" s="138"/>
      <c r="LG423" s="138"/>
      <c r="LH423" s="138"/>
      <c r="LI423" s="138"/>
      <c r="LJ423" s="138"/>
      <c r="LK423" s="138"/>
      <c r="LL423" s="138"/>
      <c r="LM423" s="138"/>
      <c r="LN423" s="138"/>
      <c r="LO423" s="138"/>
      <c r="LP423" s="138"/>
      <c r="LQ423" s="138"/>
      <c r="LR423" s="138"/>
      <c r="LS423" s="138"/>
      <c r="LT423" s="138"/>
      <c r="LU423" s="138"/>
      <c r="LV423" s="138"/>
      <c r="LW423" s="138"/>
      <c r="LX423" s="138"/>
      <c r="LY423" s="138"/>
      <c r="LZ423" s="138"/>
      <c r="MA423" s="138"/>
      <c r="MB423" s="138"/>
      <c r="MC423" s="138"/>
      <c r="MD423" s="138"/>
      <c r="ME423" s="138"/>
      <c r="MF423" s="138"/>
      <c r="MG423" s="138"/>
      <c r="MH423" s="138"/>
      <c r="MI423" s="138"/>
      <c r="MJ423" s="138"/>
      <c r="MK423" s="138"/>
      <c r="ML423" s="138"/>
      <c r="MM423" s="138"/>
      <c r="MN423" s="138"/>
      <c r="MO423" s="138"/>
      <c r="MP423" s="138"/>
      <c r="MQ423" s="138"/>
      <c r="MR423" s="138"/>
      <c r="MS423" s="138"/>
      <c r="MT423" s="138"/>
      <c r="MU423" s="138"/>
      <c r="MV423" s="138"/>
      <c r="MW423" s="138"/>
      <c r="MX423" s="138"/>
      <c r="MY423" s="138"/>
      <c r="MZ423" s="138"/>
      <c r="NA423" s="138"/>
      <c r="NB423" s="138"/>
      <c r="NC423" s="138"/>
      <c r="ND423" s="138"/>
      <c r="NE423" s="138"/>
      <c r="NF423" s="138"/>
      <c r="NG423" s="138"/>
      <c r="NH423" s="138"/>
      <c r="NI423" s="138"/>
      <c r="NJ423" s="138"/>
      <c r="NK423" s="138"/>
      <c r="NL423" s="138"/>
      <c r="NM423" s="138"/>
      <c r="NN423" s="138"/>
      <c r="NO423" s="138"/>
      <c r="NP423" s="138"/>
      <c r="NQ423" s="138"/>
      <c r="NR423" s="138"/>
      <c r="NS423" s="138"/>
      <c r="NT423" s="138"/>
      <c r="NU423" s="138"/>
      <c r="NV423" s="138"/>
      <c r="NW423" s="138"/>
      <c r="NX423" s="138"/>
      <c r="NY423" s="138"/>
      <c r="NZ423" s="138"/>
      <c r="OA423" s="138"/>
      <c r="OB423" s="138"/>
      <c r="OC423" s="138"/>
      <c r="OD423" s="138"/>
      <c r="OE423" s="138"/>
      <c r="OF423" s="138"/>
      <c r="OG423" s="138"/>
      <c r="OH423" s="138"/>
      <c r="OI423" s="138"/>
      <c r="OJ423" s="138"/>
      <c r="OK423" s="138"/>
      <c r="OL423" s="138"/>
      <c r="OM423" s="138"/>
      <c r="ON423" s="138"/>
      <c r="OO423" s="138"/>
      <c r="OP423" s="138"/>
      <c r="OQ423" s="138"/>
      <c r="OR423" s="138"/>
      <c r="OS423" s="138"/>
      <c r="OT423" s="138"/>
      <c r="OU423" s="138"/>
      <c r="OV423" s="138"/>
      <c r="OW423" s="138"/>
      <c r="OX423" s="138"/>
      <c r="OY423" s="138"/>
      <c r="OZ423" s="138"/>
      <c r="PA423" s="138"/>
      <c r="PB423" s="138"/>
      <c r="PC423" s="138"/>
      <c r="PD423" s="138"/>
      <c r="PE423" s="138"/>
      <c r="PF423" s="138"/>
      <c r="PG423" s="138"/>
      <c r="PH423" s="138"/>
      <c r="PI423" s="138"/>
      <c r="PJ423" s="138"/>
      <c r="PK423" s="138"/>
      <c r="PL423" s="138"/>
      <c r="PM423" s="138"/>
      <c r="PN423" s="138"/>
      <c r="PO423" s="138"/>
      <c r="PP423" s="138"/>
      <c r="PQ423" s="138"/>
      <c r="PR423" s="138"/>
      <c r="PS423" s="138"/>
      <c r="PT423" s="138"/>
      <c r="PU423" s="138"/>
      <c r="PV423" s="138"/>
      <c r="PW423" s="138"/>
      <c r="PX423" s="138"/>
      <c r="PY423" s="138"/>
      <c r="PZ423" s="138"/>
      <c r="QA423" s="138"/>
      <c r="QB423" s="138"/>
      <c r="QC423" s="138"/>
      <c r="QD423" s="138"/>
      <c r="QE423" s="138"/>
      <c r="QF423" s="138"/>
      <c r="QG423" s="138"/>
      <c r="QH423" s="138"/>
      <c r="QI423" s="138"/>
      <c r="QJ423" s="138"/>
      <c r="QK423" s="138"/>
      <c r="QL423" s="138"/>
      <c r="QM423" s="138"/>
      <c r="QN423" s="138"/>
      <c r="QO423" s="138"/>
      <c r="QP423" s="138"/>
      <c r="QQ423" s="138"/>
      <c r="QR423" s="138"/>
      <c r="QS423" s="138"/>
      <c r="QT423" s="138"/>
      <c r="QU423" s="138"/>
      <c r="QV423" s="138"/>
      <c r="QW423" s="138"/>
      <c r="QX423" s="138"/>
      <c r="QY423" s="138"/>
      <c r="QZ423" s="138"/>
      <c r="RA423" s="138"/>
      <c r="RB423" s="138"/>
      <c r="RC423" s="138"/>
      <c r="RD423" s="138"/>
      <c r="RE423" s="138"/>
      <c r="RF423" s="138"/>
      <c r="RG423" s="138"/>
      <c r="RH423" s="138"/>
      <c r="RI423" s="138"/>
      <c r="RJ423" s="138"/>
      <c r="RK423" s="138"/>
      <c r="RL423" s="138"/>
      <c r="RM423" s="138"/>
      <c r="RN423" s="138"/>
      <c r="RO423" s="138"/>
      <c r="RP423" s="138"/>
      <c r="RQ423" s="138"/>
      <c r="RR423" s="138"/>
      <c r="RS423" s="138"/>
      <c r="RT423" s="138"/>
      <c r="RU423" s="138"/>
      <c r="RV423" s="138"/>
      <c r="RW423" s="138"/>
      <c r="RX423" s="138"/>
      <c r="RY423" s="138"/>
      <c r="RZ423" s="138"/>
      <c r="SA423" s="138"/>
      <c r="SB423" s="138"/>
      <c r="SC423" s="138"/>
      <c r="SD423" s="138"/>
      <c r="SE423" s="138"/>
      <c r="SF423" s="138"/>
      <c r="SG423" s="138"/>
      <c r="SH423" s="138"/>
      <c r="SI423" s="138"/>
      <c r="SJ423" s="138"/>
      <c r="SK423" s="138"/>
      <c r="SL423" s="138"/>
      <c r="SM423" s="138"/>
      <c r="SN423" s="138"/>
      <c r="SO423" s="138"/>
      <c r="SP423" s="138"/>
      <c r="SQ423" s="138"/>
      <c r="SR423" s="138"/>
      <c r="SS423" s="138"/>
      <c r="ST423" s="138"/>
      <c r="SU423" s="138"/>
      <c r="SV423" s="138"/>
      <c r="SW423" s="138"/>
      <c r="SX423" s="138"/>
      <c r="SY423" s="138"/>
      <c r="SZ423" s="138"/>
      <c r="TA423" s="138"/>
      <c r="TB423" s="138"/>
      <c r="TC423" s="138"/>
      <c r="TD423" s="138"/>
      <c r="TE423" s="138"/>
      <c r="TF423" s="138"/>
      <c r="TG423" s="138"/>
      <c r="TH423" s="138"/>
      <c r="TI423" s="138"/>
      <c r="TJ423" s="138"/>
      <c r="TK423" s="138"/>
      <c r="TL423" s="138"/>
      <c r="TM423" s="138"/>
      <c r="TN423" s="138"/>
      <c r="TO423" s="138"/>
      <c r="TP423" s="138"/>
      <c r="TQ423" s="138"/>
      <c r="TR423" s="138"/>
      <c r="TS423" s="138"/>
      <c r="TT423" s="138"/>
      <c r="TU423" s="138"/>
      <c r="TV423" s="138"/>
      <c r="TW423" s="138"/>
      <c r="TX423" s="138"/>
      <c r="TY423" s="138"/>
      <c r="TZ423" s="138"/>
      <c r="UA423" s="138"/>
      <c r="UB423" s="138"/>
      <c r="UC423" s="138"/>
      <c r="UD423" s="138"/>
      <c r="UE423" s="138"/>
      <c r="UF423" s="138"/>
      <c r="UG423" s="138"/>
      <c r="UH423" s="138"/>
      <c r="UI423" s="138"/>
      <c r="UJ423" s="138"/>
      <c r="UK423" s="138"/>
      <c r="UL423" s="138"/>
      <c r="UM423" s="138"/>
      <c r="UN423" s="138"/>
      <c r="UO423" s="138"/>
      <c r="UP423" s="138"/>
      <c r="UQ423" s="138"/>
      <c r="UR423" s="138"/>
      <c r="US423" s="138"/>
      <c r="UT423" s="138"/>
      <c r="UU423" s="138"/>
      <c r="UV423" s="138"/>
      <c r="UW423" s="138"/>
      <c r="UX423" s="138"/>
      <c r="UY423" s="138"/>
      <c r="UZ423" s="138"/>
      <c r="VA423" s="138"/>
      <c r="VB423" s="138"/>
      <c r="VC423" s="138"/>
      <c r="VD423" s="138"/>
      <c r="VE423" s="138"/>
      <c r="VF423" s="138"/>
      <c r="VG423" s="138"/>
      <c r="VH423" s="138"/>
      <c r="VI423" s="138"/>
      <c r="VJ423" s="138"/>
      <c r="VK423" s="138"/>
      <c r="VL423" s="138"/>
      <c r="VM423" s="138"/>
      <c r="VN423" s="138"/>
      <c r="VO423" s="138"/>
      <c r="VP423" s="138"/>
      <c r="VQ423" s="138"/>
      <c r="VR423" s="138"/>
      <c r="VS423" s="138"/>
      <c r="VT423" s="138"/>
      <c r="VU423" s="138"/>
      <c r="VV423" s="138"/>
      <c r="VW423" s="138"/>
      <c r="VX423" s="138"/>
      <c r="VY423" s="138"/>
      <c r="VZ423" s="138"/>
      <c r="WA423" s="138"/>
      <c r="WB423" s="138"/>
      <c r="WC423" s="138"/>
      <c r="WD423" s="138"/>
      <c r="WE423" s="138"/>
      <c r="WF423" s="138"/>
      <c r="WG423" s="138"/>
      <c r="WH423" s="138"/>
      <c r="WI423" s="138"/>
      <c r="WJ423" s="138"/>
      <c r="WK423" s="138"/>
      <c r="WL423" s="138"/>
      <c r="WM423" s="138"/>
      <c r="WN423" s="138"/>
      <c r="WO423" s="138"/>
      <c r="WP423" s="138"/>
      <c r="WQ423" s="138"/>
      <c r="WR423" s="138"/>
      <c r="WS423" s="138"/>
      <c r="WT423" s="138"/>
      <c r="WU423" s="138"/>
      <c r="WV423" s="138"/>
      <c r="WW423" s="138"/>
      <c r="WX423" s="138"/>
      <c r="WY423" s="138"/>
      <c r="WZ423" s="138"/>
      <c r="XA423" s="138"/>
      <c r="XB423" s="138"/>
      <c r="XC423" s="138"/>
      <c r="XD423" s="138"/>
      <c r="XE423" s="138"/>
      <c r="XF423" s="138"/>
      <c r="XG423" s="138"/>
      <c r="XH423" s="138"/>
      <c r="XI423" s="138"/>
      <c r="XJ423" s="138"/>
      <c r="XK423" s="138"/>
      <c r="XL423" s="138"/>
      <c r="XM423" s="138"/>
      <c r="XN423" s="138"/>
      <c r="XO423" s="138"/>
      <c r="XP423" s="138"/>
      <c r="XQ423" s="138"/>
      <c r="XR423" s="138"/>
      <c r="XS423" s="138"/>
      <c r="XT423" s="138"/>
      <c r="XU423" s="138"/>
      <c r="XV423" s="138"/>
      <c r="XW423" s="138"/>
      <c r="XX423" s="138"/>
      <c r="XY423" s="138"/>
      <c r="XZ423" s="138"/>
      <c r="YA423" s="138"/>
      <c r="YB423" s="138"/>
      <c r="YC423" s="138"/>
      <c r="YD423" s="138"/>
      <c r="YE423" s="138"/>
      <c r="YF423" s="138"/>
      <c r="YG423" s="138"/>
      <c r="YH423" s="138"/>
      <c r="YI423" s="138"/>
      <c r="YJ423" s="138"/>
      <c r="YK423" s="138"/>
      <c r="YL423" s="138"/>
      <c r="YM423" s="138"/>
      <c r="YN423" s="138"/>
      <c r="YO423" s="138"/>
      <c r="YP423" s="138"/>
      <c r="YQ423" s="138"/>
      <c r="YR423" s="138"/>
      <c r="YS423" s="138"/>
      <c r="YT423" s="138"/>
      <c r="YU423" s="138"/>
      <c r="YV423" s="138"/>
      <c r="YW423" s="138"/>
      <c r="YX423" s="138"/>
      <c r="YY423" s="138"/>
      <c r="YZ423" s="138"/>
      <c r="ZA423" s="138"/>
      <c r="ZB423" s="138"/>
      <c r="ZC423" s="138"/>
      <c r="ZD423" s="138"/>
      <c r="ZE423" s="138"/>
      <c r="ZF423" s="138"/>
      <c r="ZG423" s="138"/>
      <c r="ZH423" s="138"/>
      <c r="ZI423" s="138"/>
      <c r="ZJ423" s="138"/>
      <c r="ZK423" s="138"/>
      <c r="ZL423" s="138"/>
      <c r="ZM423" s="138"/>
      <c r="ZN423" s="138"/>
      <c r="ZO423" s="138"/>
      <c r="ZP423" s="138"/>
      <c r="ZQ423" s="138"/>
      <c r="ZR423" s="138"/>
      <c r="ZS423" s="138"/>
      <c r="ZT423" s="138"/>
      <c r="ZU423" s="138"/>
      <c r="ZV423" s="138"/>
      <c r="ZW423" s="138"/>
      <c r="ZX423" s="138"/>
      <c r="ZY423" s="138"/>
      <c r="ZZ423" s="138"/>
      <c r="AAA423" s="138"/>
      <c r="AAB423" s="138"/>
      <c r="AAC423" s="138"/>
      <c r="AAD423" s="138"/>
      <c r="AAE423" s="138"/>
      <c r="AAF423" s="138"/>
      <c r="AAG423" s="138"/>
      <c r="AAH423" s="138"/>
      <c r="AAI423" s="138"/>
      <c r="AAJ423" s="138"/>
      <c r="AAK423" s="138"/>
      <c r="AAL423" s="138"/>
      <c r="AAM423" s="138"/>
      <c r="AAN423" s="138"/>
      <c r="AAO423" s="138"/>
      <c r="AAP423" s="138"/>
      <c r="AAQ423" s="138"/>
      <c r="AAR423" s="138"/>
      <c r="AAS423" s="138"/>
      <c r="AAT423" s="138"/>
      <c r="AAU423" s="138"/>
      <c r="AAV423" s="138"/>
      <c r="AAW423" s="138"/>
      <c r="AAX423" s="138"/>
      <c r="AAY423" s="138"/>
      <c r="AAZ423" s="138"/>
      <c r="ABA423" s="138"/>
      <c r="ABB423" s="138"/>
      <c r="ABC423" s="138"/>
      <c r="ABD423" s="138"/>
      <c r="ABE423" s="138"/>
      <c r="ABF423" s="138"/>
      <c r="ABG423" s="138"/>
      <c r="ABH423" s="138"/>
      <c r="ABI423" s="138"/>
      <c r="ABJ423" s="138"/>
      <c r="ABK423" s="138"/>
      <c r="ABL423" s="138"/>
      <c r="ABM423" s="138"/>
      <c r="ABN423" s="138"/>
      <c r="ABO423" s="138"/>
      <c r="ABP423" s="138"/>
      <c r="ABQ423" s="138"/>
      <c r="ABR423" s="138"/>
      <c r="ABS423" s="138"/>
      <c r="ABT423" s="138"/>
      <c r="ABU423" s="138"/>
      <c r="ABV423" s="138"/>
      <c r="ABW423" s="138"/>
      <c r="ABX423" s="138"/>
      <c r="ABY423" s="138"/>
      <c r="ABZ423" s="138"/>
      <c r="ACA423" s="138"/>
      <c r="ACB423" s="138"/>
      <c r="ACC423" s="138"/>
      <c r="ACD423" s="138"/>
      <c r="ACE423" s="138"/>
      <c r="ACF423" s="138"/>
      <c r="ACG423" s="138"/>
      <c r="ACH423" s="138"/>
      <c r="ACI423" s="138"/>
      <c r="ACJ423" s="138"/>
      <c r="ACK423" s="138"/>
      <c r="ACL423" s="138"/>
      <c r="ACM423" s="138"/>
      <c r="ACN423" s="138"/>
      <c r="ACO423" s="138"/>
      <c r="ACP423" s="138"/>
      <c r="ACQ423" s="138"/>
      <c r="ACR423" s="138"/>
      <c r="ACS423" s="138"/>
      <c r="ACT423" s="138"/>
      <c r="ACU423" s="138"/>
      <c r="ACV423" s="138"/>
      <c r="ACW423" s="138"/>
      <c r="ACX423" s="138"/>
      <c r="ACY423" s="138"/>
      <c r="ACZ423" s="138"/>
      <c r="ADA423" s="138"/>
    </row>
    <row r="424" spans="1:781" s="201" customFormat="1" ht="15" customHeight="1" x14ac:dyDescent="0.3">
      <c r="A424" s="200"/>
      <c r="C424" s="165">
        <f>SUM(C418:C423)</f>
        <v>409</v>
      </c>
      <c r="G424" s="154"/>
      <c r="I424" s="202" t="s">
        <v>1135</v>
      </c>
      <c r="J424" s="203"/>
      <c r="K424" s="182"/>
      <c r="M424" s="155"/>
      <c r="N424" s="154"/>
      <c r="O424" s="153"/>
      <c r="P424" s="204"/>
      <c r="Q424" s="205"/>
      <c r="R424" s="159"/>
      <c r="S424" s="160"/>
      <c r="T424" s="84"/>
      <c r="U424" s="84"/>
      <c r="V424" s="84"/>
      <c r="W424" s="84"/>
      <c r="X424" s="84"/>
      <c r="Y424" s="84"/>
      <c r="Z424" s="84"/>
      <c r="AA424" s="84"/>
      <c r="AB424" s="12"/>
      <c r="AC424" s="146"/>
      <c r="AD424" s="146"/>
      <c r="AE424" s="146"/>
      <c r="AF424" s="146"/>
      <c r="AG424" s="146"/>
      <c r="AH424" s="146"/>
      <c r="AI424" s="146"/>
      <c r="AJ424" s="146"/>
      <c r="AK424" s="146"/>
      <c r="AL424" s="146"/>
      <c r="AM424" s="146"/>
      <c r="AN424" s="146"/>
      <c r="AO424" s="146"/>
      <c r="AP424" s="146"/>
      <c r="AQ424" s="146"/>
      <c r="AR424" s="146"/>
      <c r="AS424" s="146"/>
      <c r="AT424" s="146"/>
      <c r="AU424" s="146"/>
      <c r="AV424" s="146"/>
      <c r="AW424" s="146"/>
      <c r="AX424" s="146"/>
      <c r="AY424" s="146"/>
      <c r="AZ424" s="146"/>
      <c r="BA424" s="146"/>
      <c r="BB424" s="146"/>
      <c r="BC424" s="146"/>
      <c r="BD424" s="146"/>
      <c r="BE424" s="146"/>
      <c r="BF424" s="146"/>
      <c r="BG424" s="146"/>
      <c r="BH424" s="146"/>
      <c r="BI424" s="146"/>
      <c r="BJ424" s="146"/>
      <c r="BK424" s="146"/>
      <c r="BL424" s="146"/>
      <c r="BM424" s="146"/>
      <c r="BN424" s="146"/>
      <c r="BO424" s="146"/>
      <c r="BP424" s="146"/>
      <c r="BQ424" s="146"/>
      <c r="BR424" s="146"/>
      <c r="BS424" s="146"/>
      <c r="BT424" s="146"/>
      <c r="BU424" s="146"/>
      <c r="BV424" s="146"/>
      <c r="BW424" s="146"/>
      <c r="BX424" s="146"/>
      <c r="BY424" s="146"/>
      <c r="BZ424" s="146"/>
      <c r="CA424" s="146"/>
      <c r="CB424" s="146"/>
      <c r="CC424" s="146"/>
      <c r="CD424" s="146"/>
      <c r="CE424" s="146"/>
      <c r="CF424" s="146"/>
      <c r="CG424" s="146"/>
      <c r="CH424" s="146"/>
      <c r="CI424" s="146"/>
      <c r="CJ424" s="146"/>
      <c r="CK424" s="146"/>
      <c r="CL424" s="146"/>
      <c r="CM424" s="146"/>
      <c r="CN424" s="146"/>
      <c r="CO424" s="146"/>
      <c r="CP424" s="146"/>
      <c r="CQ424" s="146"/>
      <c r="CR424" s="146"/>
      <c r="CS424" s="146"/>
      <c r="CT424" s="146"/>
      <c r="CU424" s="146"/>
      <c r="CV424" s="146"/>
      <c r="CW424" s="146"/>
      <c r="CX424" s="146"/>
      <c r="CY424" s="146"/>
      <c r="CZ424" s="146"/>
      <c r="DA424" s="146"/>
      <c r="DB424" s="146"/>
      <c r="DC424" s="146"/>
      <c r="DD424" s="146"/>
      <c r="DE424" s="146"/>
      <c r="DF424" s="146"/>
      <c r="DG424" s="146"/>
      <c r="DH424" s="146"/>
      <c r="DI424" s="146"/>
      <c r="DJ424" s="146"/>
      <c r="DK424" s="146"/>
      <c r="DL424" s="146"/>
      <c r="DM424" s="146"/>
      <c r="DN424" s="146"/>
      <c r="DO424" s="146"/>
      <c r="DP424" s="146"/>
      <c r="DQ424" s="146"/>
      <c r="DR424" s="146"/>
      <c r="DS424" s="146"/>
      <c r="DT424" s="146"/>
      <c r="DU424" s="146"/>
      <c r="DV424" s="146"/>
      <c r="DW424" s="146"/>
      <c r="DX424" s="146"/>
      <c r="DY424" s="146"/>
      <c r="DZ424" s="146"/>
      <c r="EA424" s="146"/>
      <c r="EB424" s="146"/>
      <c r="EC424" s="146"/>
    </row>
    <row r="425" spans="1:781" ht="15" customHeight="1" x14ac:dyDescent="0.3">
      <c r="A425" s="206"/>
      <c r="B425" s="207"/>
      <c r="C425" s="207"/>
      <c r="D425" s="208"/>
      <c r="E425" s="209"/>
      <c r="F425" s="210"/>
      <c r="G425" s="211"/>
      <c r="H425" s="210"/>
      <c r="I425" s="212"/>
      <c r="J425" s="138"/>
      <c r="K425" s="206"/>
      <c r="L425" s="213"/>
      <c r="M425" s="211"/>
      <c r="N425" s="209"/>
      <c r="O425" s="208"/>
      <c r="P425" s="207"/>
      <c r="Q425" s="214"/>
      <c r="R425" s="215"/>
      <c r="S425" s="216"/>
      <c r="T425" s="217"/>
      <c r="U425" s="217"/>
      <c r="V425" s="217"/>
      <c r="W425" s="217"/>
      <c r="X425" s="217"/>
      <c r="Y425" s="217"/>
      <c r="Z425" s="217"/>
      <c r="AA425" s="217"/>
      <c r="AB425" s="137"/>
      <c r="AC425" s="138"/>
      <c r="AD425" s="138"/>
      <c r="AE425" s="138"/>
      <c r="AF425" s="138"/>
      <c r="AG425" s="138"/>
      <c r="AH425" s="138"/>
      <c r="AI425" s="138"/>
      <c r="AJ425" s="138"/>
      <c r="AK425" s="138"/>
      <c r="AL425" s="138"/>
      <c r="AM425" s="138"/>
      <c r="AN425" s="138"/>
      <c r="AO425" s="138"/>
      <c r="AP425" s="138"/>
      <c r="AQ425" s="138"/>
      <c r="AR425" s="138"/>
      <c r="AS425" s="138"/>
      <c r="AT425" s="138"/>
      <c r="AU425" s="138"/>
      <c r="AV425" s="138"/>
      <c r="AW425" s="138"/>
      <c r="AX425" s="138"/>
      <c r="AY425" s="138"/>
      <c r="AZ425" s="138"/>
      <c r="BA425" s="138"/>
      <c r="BB425" s="138"/>
      <c r="BC425" s="138"/>
      <c r="BD425" s="138"/>
      <c r="BE425" s="138"/>
      <c r="BF425" s="138"/>
      <c r="BG425" s="138"/>
      <c r="BH425" s="138"/>
      <c r="BI425" s="138"/>
      <c r="BJ425" s="138"/>
      <c r="BK425" s="138"/>
      <c r="BL425" s="138"/>
      <c r="BM425" s="138"/>
      <c r="BN425" s="138"/>
      <c r="BO425" s="138"/>
      <c r="BP425" s="138"/>
      <c r="BQ425" s="138"/>
      <c r="BR425" s="138"/>
      <c r="BS425" s="138"/>
      <c r="BT425" s="138"/>
      <c r="BU425" s="138"/>
      <c r="BV425" s="138"/>
      <c r="BW425" s="138"/>
      <c r="BX425" s="138"/>
      <c r="BY425" s="138"/>
      <c r="BZ425" s="138"/>
      <c r="CA425" s="138"/>
      <c r="CB425" s="138"/>
      <c r="CC425" s="138"/>
      <c r="CD425" s="138"/>
      <c r="CE425" s="138"/>
      <c r="CF425" s="138"/>
      <c r="CG425" s="138"/>
      <c r="CH425" s="138"/>
      <c r="CI425" s="138"/>
      <c r="CJ425" s="138"/>
      <c r="CK425" s="138"/>
      <c r="CL425" s="138"/>
      <c r="CM425" s="138"/>
      <c r="CN425" s="138"/>
      <c r="CO425" s="138"/>
      <c r="CP425" s="138"/>
      <c r="CQ425" s="138"/>
      <c r="CR425" s="138"/>
      <c r="CS425" s="138"/>
      <c r="CT425" s="138"/>
      <c r="CU425" s="138"/>
      <c r="CV425" s="138"/>
      <c r="CW425" s="138"/>
      <c r="CX425" s="138"/>
      <c r="CY425" s="138"/>
      <c r="CZ425" s="138"/>
      <c r="DA425" s="138"/>
      <c r="DB425" s="138"/>
      <c r="DC425" s="138"/>
      <c r="DD425" s="138"/>
      <c r="DE425" s="138"/>
      <c r="DF425" s="138"/>
      <c r="DG425" s="138"/>
      <c r="DH425" s="138"/>
      <c r="DI425" s="138"/>
      <c r="DJ425" s="138"/>
      <c r="DK425" s="138"/>
      <c r="DL425" s="138"/>
      <c r="DM425" s="138"/>
      <c r="DN425" s="138"/>
      <c r="DO425" s="138"/>
      <c r="DP425" s="138"/>
      <c r="DQ425" s="138"/>
      <c r="DR425" s="138"/>
      <c r="DS425" s="138"/>
      <c r="DT425" s="138"/>
      <c r="DU425" s="138"/>
      <c r="DV425" s="138"/>
      <c r="DW425" s="138"/>
      <c r="DX425" s="138"/>
      <c r="DY425" s="138"/>
      <c r="DZ425" s="138"/>
      <c r="EA425" s="138"/>
      <c r="EB425" s="138"/>
      <c r="EC425" s="138"/>
      <c r="ED425" s="138"/>
      <c r="EE425" s="138"/>
      <c r="EF425" s="138"/>
      <c r="EG425" s="138"/>
      <c r="EH425" s="138"/>
      <c r="EI425" s="138"/>
      <c r="EJ425" s="138"/>
      <c r="EK425" s="138"/>
      <c r="EL425" s="138"/>
      <c r="EM425" s="138"/>
      <c r="EN425" s="138"/>
      <c r="EO425" s="138"/>
      <c r="EP425" s="138"/>
      <c r="EQ425" s="138"/>
      <c r="ER425" s="138"/>
      <c r="ES425" s="138"/>
      <c r="ET425" s="138"/>
      <c r="EU425" s="138"/>
      <c r="EV425" s="138"/>
      <c r="EW425" s="138"/>
      <c r="EX425" s="138"/>
      <c r="EY425" s="138"/>
      <c r="EZ425" s="138"/>
      <c r="FA425" s="138"/>
      <c r="FB425" s="138"/>
      <c r="FC425" s="138"/>
      <c r="FD425" s="138"/>
      <c r="FE425" s="138"/>
      <c r="FF425" s="138"/>
      <c r="FG425" s="138"/>
      <c r="FH425" s="138"/>
      <c r="FI425" s="138"/>
      <c r="FJ425" s="138"/>
      <c r="FK425" s="138"/>
      <c r="FL425" s="138"/>
      <c r="FM425" s="138"/>
      <c r="FN425" s="138"/>
      <c r="FO425" s="138"/>
      <c r="FP425" s="138"/>
      <c r="FQ425" s="138"/>
      <c r="FR425" s="138"/>
      <c r="FS425" s="138"/>
      <c r="FT425" s="138"/>
      <c r="FU425" s="138"/>
      <c r="FV425" s="138"/>
      <c r="FW425" s="138"/>
      <c r="FX425" s="138"/>
      <c r="FY425" s="138"/>
      <c r="FZ425" s="138"/>
      <c r="GA425" s="138"/>
      <c r="GB425" s="138"/>
      <c r="GC425" s="138"/>
      <c r="GD425" s="138"/>
      <c r="GE425" s="138"/>
      <c r="GF425" s="138"/>
      <c r="GG425" s="138"/>
      <c r="GH425" s="138"/>
      <c r="GI425" s="138"/>
      <c r="GJ425" s="138"/>
      <c r="GK425" s="138"/>
      <c r="GL425" s="138"/>
      <c r="GM425" s="138"/>
      <c r="GN425" s="138"/>
      <c r="GO425" s="138"/>
      <c r="GP425" s="138"/>
      <c r="GQ425" s="138"/>
      <c r="GR425" s="138"/>
      <c r="GS425" s="138"/>
      <c r="GT425" s="138"/>
      <c r="GU425" s="138"/>
      <c r="GV425" s="138"/>
      <c r="GW425" s="138"/>
      <c r="GX425" s="138"/>
      <c r="GY425" s="138"/>
      <c r="GZ425" s="138"/>
      <c r="HA425" s="138"/>
      <c r="HB425" s="138"/>
      <c r="HC425" s="138"/>
      <c r="HD425" s="138"/>
      <c r="HE425" s="138"/>
      <c r="HF425" s="138"/>
      <c r="HG425" s="138"/>
      <c r="HH425" s="138"/>
      <c r="HI425" s="138"/>
      <c r="HJ425" s="138"/>
      <c r="HK425" s="138"/>
      <c r="HL425" s="138"/>
      <c r="HM425" s="138"/>
      <c r="HN425" s="138"/>
      <c r="HO425" s="138"/>
      <c r="HP425" s="138"/>
      <c r="HQ425" s="138"/>
      <c r="HR425" s="138"/>
      <c r="HS425" s="138"/>
      <c r="HT425" s="138"/>
      <c r="HU425" s="138"/>
      <c r="HV425" s="138"/>
      <c r="HW425" s="138"/>
      <c r="HX425" s="138"/>
      <c r="HY425" s="138"/>
      <c r="HZ425" s="138"/>
      <c r="IA425" s="138"/>
      <c r="IB425" s="138"/>
      <c r="IC425" s="138"/>
      <c r="ID425" s="138"/>
      <c r="IE425" s="138"/>
      <c r="IF425" s="138"/>
      <c r="IG425" s="138"/>
      <c r="IH425" s="138"/>
      <c r="II425" s="138"/>
      <c r="IJ425" s="138"/>
      <c r="IK425" s="138"/>
      <c r="IL425" s="138"/>
      <c r="IM425" s="138"/>
      <c r="IN425" s="138"/>
      <c r="IO425" s="138"/>
      <c r="IP425" s="138"/>
      <c r="IQ425" s="138"/>
      <c r="IR425" s="138"/>
      <c r="IS425" s="138"/>
      <c r="IT425" s="138"/>
      <c r="IU425" s="138"/>
      <c r="IV425" s="138"/>
      <c r="IW425" s="138"/>
      <c r="IX425" s="138"/>
      <c r="IY425" s="138"/>
      <c r="IZ425" s="138"/>
      <c r="JA425" s="138"/>
      <c r="JB425" s="138"/>
      <c r="JC425" s="138"/>
      <c r="JD425" s="138"/>
      <c r="JE425" s="138"/>
      <c r="JF425" s="138"/>
      <c r="JG425" s="138"/>
      <c r="JH425" s="138"/>
      <c r="JI425" s="138"/>
      <c r="JJ425" s="138"/>
      <c r="JK425" s="138"/>
      <c r="JL425" s="138"/>
      <c r="JM425" s="138"/>
      <c r="JN425" s="138"/>
      <c r="JO425" s="138"/>
      <c r="JP425" s="138"/>
      <c r="JQ425" s="138"/>
      <c r="JR425" s="138"/>
      <c r="JS425" s="138"/>
      <c r="JT425" s="138"/>
      <c r="JU425" s="138"/>
      <c r="JV425" s="138"/>
      <c r="JW425" s="138"/>
      <c r="JX425" s="138"/>
      <c r="JY425" s="138"/>
      <c r="JZ425" s="138"/>
      <c r="KA425" s="138"/>
      <c r="KB425" s="138"/>
      <c r="KC425" s="138"/>
      <c r="KD425" s="138"/>
      <c r="KE425" s="138"/>
      <c r="KF425" s="138"/>
      <c r="KG425" s="138"/>
      <c r="KH425" s="138"/>
      <c r="KI425" s="138"/>
      <c r="KJ425" s="138"/>
      <c r="KK425" s="138"/>
      <c r="KL425" s="138"/>
      <c r="KM425" s="138"/>
      <c r="KN425" s="138"/>
      <c r="KO425" s="138"/>
      <c r="KP425" s="138"/>
      <c r="KQ425" s="138"/>
      <c r="KR425" s="138"/>
      <c r="KS425" s="138"/>
      <c r="KT425" s="138"/>
      <c r="KU425" s="138"/>
      <c r="KV425" s="138"/>
      <c r="KW425" s="138"/>
      <c r="KX425" s="138"/>
      <c r="KY425" s="138"/>
      <c r="KZ425" s="138"/>
      <c r="LA425" s="138"/>
      <c r="LB425" s="138"/>
      <c r="LC425" s="138"/>
      <c r="LD425" s="138"/>
      <c r="LE425" s="138"/>
      <c r="LF425" s="138"/>
      <c r="LG425" s="138"/>
      <c r="LH425" s="138"/>
      <c r="LI425" s="138"/>
      <c r="LJ425" s="138"/>
      <c r="LK425" s="138"/>
      <c r="LL425" s="138"/>
      <c r="LM425" s="138"/>
      <c r="LN425" s="138"/>
      <c r="LO425" s="138"/>
      <c r="LP425" s="138"/>
      <c r="LQ425" s="138"/>
      <c r="LR425" s="138"/>
      <c r="LS425" s="138"/>
      <c r="LT425" s="138"/>
      <c r="LU425" s="138"/>
      <c r="LV425" s="138"/>
      <c r="LW425" s="138"/>
      <c r="LX425" s="138"/>
      <c r="LY425" s="138"/>
      <c r="LZ425" s="138"/>
      <c r="MA425" s="138"/>
      <c r="MB425" s="138"/>
      <c r="MC425" s="138"/>
      <c r="MD425" s="138"/>
      <c r="ME425" s="138"/>
      <c r="MF425" s="138"/>
      <c r="MG425" s="138"/>
      <c r="MH425" s="138"/>
      <c r="MI425" s="138"/>
      <c r="MJ425" s="138"/>
      <c r="MK425" s="138"/>
      <c r="ML425" s="138"/>
      <c r="MM425" s="138"/>
      <c r="MN425" s="138"/>
      <c r="MO425" s="138"/>
      <c r="MP425" s="138"/>
      <c r="MQ425" s="138"/>
      <c r="MR425" s="138"/>
      <c r="MS425" s="138"/>
      <c r="MT425" s="138"/>
      <c r="MU425" s="138"/>
      <c r="MV425" s="138"/>
      <c r="MW425" s="138"/>
      <c r="MX425" s="138"/>
      <c r="MY425" s="138"/>
      <c r="MZ425" s="138"/>
      <c r="NA425" s="138"/>
      <c r="NB425" s="138"/>
      <c r="NC425" s="138"/>
      <c r="ND425" s="138"/>
      <c r="NE425" s="138"/>
      <c r="NF425" s="138"/>
      <c r="NG425" s="138"/>
      <c r="NH425" s="138"/>
      <c r="NI425" s="138"/>
      <c r="NJ425" s="138"/>
      <c r="NK425" s="138"/>
      <c r="NL425" s="138"/>
      <c r="NM425" s="138"/>
      <c r="NN425" s="138"/>
      <c r="NO425" s="138"/>
      <c r="NP425" s="138"/>
      <c r="NQ425" s="138"/>
      <c r="NR425" s="138"/>
      <c r="NS425" s="138"/>
      <c r="NT425" s="138"/>
      <c r="NU425" s="138"/>
      <c r="NV425" s="138"/>
      <c r="NW425" s="138"/>
      <c r="NX425" s="138"/>
      <c r="NY425" s="138"/>
      <c r="NZ425" s="138"/>
      <c r="OA425" s="138"/>
      <c r="OB425" s="138"/>
      <c r="OC425" s="138"/>
      <c r="OD425" s="138"/>
      <c r="OE425" s="138"/>
      <c r="OF425" s="138"/>
      <c r="OG425" s="138"/>
      <c r="OH425" s="138"/>
      <c r="OI425" s="138"/>
      <c r="OJ425" s="138"/>
      <c r="OK425" s="138"/>
      <c r="OL425" s="138"/>
      <c r="OM425" s="138"/>
      <c r="ON425" s="138"/>
      <c r="OO425" s="138"/>
      <c r="OP425" s="138"/>
      <c r="OQ425" s="138"/>
      <c r="OR425" s="138"/>
      <c r="OS425" s="138"/>
      <c r="OT425" s="138"/>
      <c r="OU425" s="138"/>
      <c r="OV425" s="138"/>
      <c r="OW425" s="138"/>
      <c r="OX425" s="138"/>
      <c r="OY425" s="138"/>
      <c r="OZ425" s="138"/>
      <c r="PA425" s="138"/>
      <c r="PB425" s="138"/>
      <c r="PC425" s="138"/>
      <c r="PD425" s="138"/>
      <c r="PE425" s="138"/>
      <c r="PF425" s="138"/>
      <c r="PG425" s="138"/>
      <c r="PH425" s="138"/>
      <c r="PI425" s="138"/>
      <c r="PJ425" s="138"/>
      <c r="PK425" s="138"/>
      <c r="PL425" s="138"/>
      <c r="PM425" s="138"/>
      <c r="PN425" s="138"/>
      <c r="PO425" s="138"/>
      <c r="PP425" s="138"/>
      <c r="PQ425" s="138"/>
      <c r="PR425" s="138"/>
      <c r="PS425" s="138"/>
      <c r="PT425" s="138"/>
      <c r="PU425" s="138"/>
      <c r="PV425" s="138"/>
      <c r="PW425" s="138"/>
      <c r="PX425" s="138"/>
      <c r="PY425" s="138"/>
      <c r="PZ425" s="138"/>
      <c r="QA425" s="138"/>
      <c r="QB425" s="138"/>
      <c r="QC425" s="138"/>
      <c r="QD425" s="138"/>
      <c r="QE425" s="138"/>
      <c r="QF425" s="138"/>
      <c r="QG425" s="138"/>
      <c r="QH425" s="138"/>
      <c r="QI425" s="138"/>
      <c r="QJ425" s="138"/>
      <c r="QK425" s="138"/>
      <c r="QL425" s="138"/>
      <c r="QM425" s="138"/>
      <c r="QN425" s="138"/>
      <c r="QO425" s="138"/>
      <c r="QP425" s="138"/>
      <c r="QQ425" s="138"/>
      <c r="QR425" s="138"/>
      <c r="QS425" s="138"/>
      <c r="QT425" s="138"/>
      <c r="QU425" s="138"/>
      <c r="QV425" s="138"/>
      <c r="QW425" s="138"/>
      <c r="QX425" s="138"/>
      <c r="QY425" s="138"/>
      <c r="QZ425" s="138"/>
      <c r="RA425" s="138"/>
      <c r="RB425" s="138"/>
      <c r="RC425" s="138"/>
      <c r="RD425" s="138"/>
      <c r="RE425" s="138"/>
      <c r="RF425" s="138"/>
      <c r="RG425" s="138"/>
      <c r="RH425" s="138"/>
      <c r="RI425" s="138"/>
      <c r="RJ425" s="138"/>
      <c r="RK425" s="138"/>
      <c r="RL425" s="138"/>
      <c r="RM425" s="138"/>
      <c r="RN425" s="138"/>
      <c r="RO425" s="138"/>
      <c r="RP425" s="138"/>
      <c r="RQ425" s="138"/>
      <c r="RR425" s="138"/>
      <c r="RS425" s="138"/>
      <c r="RT425" s="138"/>
      <c r="RU425" s="138"/>
      <c r="RV425" s="138"/>
      <c r="RW425" s="138"/>
      <c r="RX425" s="138"/>
      <c r="RY425" s="138"/>
      <c r="RZ425" s="138"/>
      <c r="SA425" s="138"/>
      <c r="SB425" s="138"/>
      <c r="SC425" s="138"/>
      <c r="SD425" s="138"/>
      <c r="SE425" s="138"/>
      <c r="SF425" s="138"/>
      <c r="SG425" s="138"/>
      <c r="SH425" s="138"/>
      <c r="SI425" s="138"/>
      <c r="SJ425" s="138"/>
      <c r="SK425" s="138"/>
      <c r="SL425" s="138"/>
      <c r="SM425" s="138"/>
      <c r="SN425" s="138"/>
      <c r="SO425" s="138"/>
      <c r="SP425" s="138"/>
      <c r="SQ425" s="138"/>
      <c r="SR425" s="138"/>
      <c r="SS425" s="138"/>
      <c r="ST425" s="138"/>
      <c r="SU425" s="138"/>
      <c r="SV425" s="138"/>
      <c r="SW425" s="138"/>
      <c r="SX425" s="138"/>
      <c r="SY425" s="138"/>
      <c r="SZ425" s="138"/>
      <c r="TA425" s="138"/>
      <c r="TB425" s="138"/>
      <c r="TC425" s="138"/>
      <c r="TD425" s="138"/>
      <c r="TE425" s="138"/>
      <c r="TF425" s="138"/>
      <c r="TG425" s="138"/>
      <c r="TH425" s="138"/>
      <c r="TI425" s="138"/>
      <c r="TJ425" s="138"/>
      <c r="TK425" s="138"/>
      <c r="TL425" s="138"/>
      <c r="TM425" s="138"/>
      <c r="TN425" s="138"/>
      <c r="TO425" s="138"/>
      <c r="TP425" s="138"/>
      <c r="TQ425" s="138"/>
      <c r="TR425" s="138"/>
      <c r="TS425" s="138"/>
      <c r="TT425" s="138"/>
      <c r="TU425" s="138"/>
      <c r="TV425" s="138"/>
      <c r="TW425" s="138"/>
      <c r="TX425" s="138"/>
      <c r="TY425" s="138"/>
      <c r="TZ425" s="138"/>
      <c r="UA425" s="138"/>
      <c r="UB425" s="138"/>
      <c r="UC425" s="138"/>
      <c r="UD425" s="138"/>
      <c r="UE425" s="138"/>
      <c r="UF425" s="138"/>
      <c r="UG425" s="138"/>
      <c r="UH425" s="138"/>
      <c r="UI425" s="138"/>
      <c r="UJ425" s="138"/>
      <c r="UK425" s="138"/>
      <c r="UL425" s="138"/>
      <c r="UM425" s="138"/>
      <c r="UN425" s="138"/>
      <c r="UO425" s="138"/>
      <c r="UP425" s="138"/>
      <c r="UQ425" s="138"/>
      <c r="UR425" s="138"/>
      <c r="US425" s="138"/>
      <c r="UT425" s="138"/>
      <c r="UU425" s="138"/>
      <c r="UV425" s="138"/>
      <c r="UW425" s="138"/>
      <c r="UX425" s="138"/>
      <c r="UY425" s="138"/>
      <c r="UZ425" s="138"/>
      <c r="VA425" s="138"/>
      <c r="VB425" s="138"/>
      <c r="VC425" s="138"/>
      <c r="VD425" s="138"/>
      <c r="VE425" s="138"/>
      <c r="VF425" s="138"/>
      <c r="VG425" s="138"/>
      <c r="VH425" s="138"/>
      <c r="VI425" s="138"/>
      <c r="VJ425" s="138"/>
      <c r="VK425" s="138"/>
      <c r="VL425" s="138"/>
      <c r="VM425" s="138"/>
      <c r="VN425" s="138"/>
      <c r="VO425" s="138"/>
      <c r="VP425" s="138"/>
      <c r="VQ425" s="138"/>
      <c r="VR425" s="138"/>
      <c r="VS425" s="138"/>
      <c r="VT425" s="138"/>
      <c r="VU425" s="138"/>
      <c r="VV425" s="138"/>
      <c r="VW425" s="138"/>
      <c r="VX425" s="138"/>
      <c r="VY425" s="138"/>
      <c r="VZ425" s="138"/>
      <c r="WA425" s="138"/>
      <c r="WB425" s="138"/>
      <c r="WC425" s="138"/>
      <c r="WD425" s="138"/>
      <c r="WE425" s="138"/>
      <c r="WF425" s="138"/>
      <c r="WG425" s="138"/>
      <c r="WH425" s="138"/>
      <c r="WI425" s="138"/>
      <c r="WJ425" s="138"/>
      <c r="WK425" s="138"/>
      <c r="WL425" s="138"/>
      <c r="WM425" s="138"/>
      <c r="WN425" s="138"/>
      <c r="WO425" s="138"/>
      <c r="WP425" s="138"/>
      <c r="WQ425" s="138"/>
      <c r="WR425" s="138"/>
      <c r="WS425" s="138"/>
      <c r="WT425" s="138"/>
      <c r="WU425" s="138"/>
      <c r="WV425" s="138"/>
      <c r="WW425" s="138"/>
      <c r="WX425" s="138"/>
      <c r="WY425" s="138"/>
      <c r="WZ425" s="138"/>
      <c r="XA425" s="138"/>
      <c r="XB425" s="138"/>
      <c r="XC425" s="138"/>
      <c r="XD425" s="138"/>
      <c r="XE425" s="138"/>
      <c r="XF425" s="138"/>
      <c r="XG425" s="138"/>
      <c r="XH425" s="138"/>
      <c r="XI425" s="138"/>
      <c r="XJ425" s="138"/>
      <c r="XK425" s="138"/>
      <c r="XL425" s="138"/>
      <c r="XM425" s="138"/>
      <c r="XN425" s="138"/>
      <c r="XO425" s="138"/>
      <c r="XP425" s="138"/>
      <c r="XQ425" s="138"/>
      <c r="XR425" s="138"/>
      <c r="XS425" s="138"/>
      <c r="XT425" s="138"/>
      <c r="XU425" s="138"/>
      <c r="XV425" s="138"/>
      <c r="XW425" s="138"/>
      <c r="XX425" s="138"/>
      <c r="XY425" s="138"/>
      <c r="XZ425" s="138"/>
      <c r="YA425" s="138"/>
      <c r="YB425" s="138"/>
      <c r="YC425" s="138"/>
      <c r="YD425" s="138"/>
      <c r="YE425" s="138"/>
      <c r="YF425" s="138"/>
      <c r="YG425" s="138"/>
      <c r="YH425" s="138"/>
      <c r="YI425" s="138"/>
      <c r="YJ425" s="138"/>
      <c r="YK425" s="138"/>
      <c r="YL425" s="138"/>
      <c r="YM425" s="138"/>
      <c r="YN425" s="138"/>
      <c r="YO425" s="138"/>
      <c r="YP425" s="138"/>
      <c r="YQ425" s="138"/>
      <c r="YR425" s="138"/>
      <c r="YS425" s="138"/>
      <c r="YT425" s="138"/>
      <c r="YU425" s="138"/>
      <c r="YV425" s="138"/>
      <c r="YW425" s="138"/>
      <c r="YX425" s="138"/>
      <c r="YY425" s="138"/>
      <c r="YZ425" s="138"/>
      <c r="ZA425" s="138"/>
      <c r="ZB425" s="138"/>
      <c r="ZC425" s="138"/>
      <c r="ZD425" s="138"/>
      <c r="ZE425" s="138"/>
      <c r="ZF425" s="138"/>
      <c r="ZG425" s="138"/>
      <c r="ZH425" s="138"/>
      <c r="ZI425" s="138"/>
      <c r="ZJ425" s="138"/>
      <c r="ZK425" s="138"/>
      <c r="ZL425" s="138"/>
      <c r="ZM425" s="138"/>
      <c r="ZN425" s="138"/>
      <c r="ZO425" s="138"/>
      <c r="ZP425" s="138"/>
      <c r="ZQ425" s="138"/>
      <c r="ZR425" s="138"/>
      <c r="ZS425" s="138"/>
      <c r="ZT425" s="138"/>
      <c r="ZU425" s="138"/>
      <c r="ZV425" s="138"/>
      <c r="ZW425" s="138"/>
      <c r="ZX425" s="138"/>
      <c r="ZY425" s="138"/>
      <c r="ZZ425" s="138"/>
      <c r="AAA425" s="138"/>
      <c r="AAB425" s="138"/>
      <c r="AAC425" s="138"/>
      <c r="AAD425" s="138"/>
      <c r="AAE425" s="138"/>
      <c r="AAF425" s="138"/>
      <c r="AAG425" s="138"/>
      <c r="AAH425" s="138"/>
      <c r="AAI425" s="138"/>
      <c r="AAJ425" s="138"/>
      <c r="AAK425" s="138"/>
      <c r="AAL425" s="138"/>
      <c r="AAM425" s="138"/>
      <c r="AAN425" s="138"/>
      <c r="AAO425" s="138"/>
      <c r="AAP425" s="138"/>
      <c r="AAQ425" s="138"/>
      <c r="AAR425" s="138"/>
      <c r="AAS425" s="138"/>
      <c r="AAT425" s="138"/>
      <c r="AAU425" s="138"/>
      <c r="AAV425" s="138"/>
      <c r="AAW425" s="138"/>
      <c r="AAX425" s="138"/>
      <c r="AAY425" s="138"/>
      <c r="AAZ425" s="138"/>
      <c r="ABA425" s="138"/>
      <c r="ABB425" s="138"/>
      <c r="ABC425" s="138"/>
      <c r="ABD425" s="138"/>
      <c r="ABE425" s="138"/>
      <c r="ABF425" s="138"/>
      <c r="ABG425" s="138"/>
      <c r="ABH425" s="138"/>
      <c r="ABI425" s="138"/>
      <c r="ABJ425" s="138"/>
      <c r="ABK425" s="138"/>
      <c r="ABL425" s="138"/>
      <c r="ABM425" s="138"/>
      <c r="ABN425" s="138"/>
      <c r="ABO425" s="138"/>
      <c r="ABP425" s="138"/>
      <c r="ABQ425" s="138"/>
      <c r="ABR425" s="138"/>
      <c r="ABS425" s="138"/>
      <c r="ABT425" s="138"/>
      <c r="ABU425" s="138"/>
      <c r="ABV425" s="138"/>
      <c r="ABW425" s="138"/>
      <c r="ABX425" s="138"/>
      <c r="ABY425" s="138"/>
      <c r="ABZ425" s="138"/>
      <c r="ACA425" s="138"/>
      <c r="ACB425" s="138"/>
      <c r="ACC425" s="138"/>
      <c r="ACD425" s="138"/>
      <c r="ACE425" s="138"/>
      <c r="ACF425" s="138"/>
      <c r="ACG425" s="138"/>
      <c r="ACH425" s="138"/>
      <c r="ACI425" s="138"/>
      <c r="ACJ425" s="138"/>
      <c r="ACK425" s="138"/>
      <c r="ACL425" s="138"/>
      <c r="ACM425" s="138"/>
      <c r="ACN425" s="138"/>
      <c r="ACO425" s="138"/>
      <c r="ACP425" s="138"/>
      <c r="ACQ425" s="138"/>
      <c r="ACR425" s="138"/>
      <c r="ACS425" s="138"/>
      <c r="ACT425" s="138"/>
      <c r="ACU425" s="138"/>
      <c r="ACV425" s="138"/>
      <c r="ACW425" s="138"/>
      <c r="ACX425" s="138"/>
      <c r="ACY425" s="138"/>
      <c r="ACZ425" s="138"/>
      <c r="ADA425" s="138"/>
    </row>
    <row r="426" spans="1:781" s="189" customFormat="1" ht="15" customHeight="1" x14ac:dyDescent="0.25">
      <c r="A426" s="61"/>
      <c r="B426" s="218"/>
      <c r="C426" s="219"/>
      <c r="D426" s="220"/>
      <c r="E426" s="220"/>
      <c r="F426" s="220"/>
      <c r="G426" s="220"/>
      <c r="H426" s="220"/>
      <c r="I426" s="221"/>
      <c r="J426" s="222"/>
      <c r="K426" s="222"/>
      <c r="L426" s="220"/>
      <c r="M426" s="220"/>
      <c r="N426" s="220"/>
      <c r="O426" s="220"/>
      <c r="P426" s="223"/>
      <c r="Q426" s="224"/>
      <c r="R426" s="225"/>
      <c r="S426" s="226" t="s">
        <v>1136</v>
      </c>
      <c r="T426" s="227"/>
      <c r="U426" s="227"/>
      <c r="V426" s="228"/>
      <c r="W426" s="228"/>
      <c r="X426" s="228"/>
      <c r="Y426" s="228"/>
      <c r="Z426" s="228"/>
      <c r="AA426" s="228"/>
      <c r="AB426" s="229"/>
      <c r="AC426" s="230"/>
      <c r="AD426" s="230"/>
      <c r="AE426" s="230"/>
      <c r="AF426" s="230"/>
      <c r="AG426" s="230"/>
      <c r="AH426" s="230"/>
      <c r="AI426" s="230"/>
      <c r="AJ426" s="230"/>
      <c r="AK426" s="230"/>
      <c r="AL426" s="230"/>
      <c r="AM426" s="230"/>
      <c r="AN426" s="230"/>
      <c r="AO426" s="230"/>
    </row>
    <row r="427" spans="1:781" s="189" customFormat="1" ht="30" customHeight="1" x14ac:dyDescent="0.3">
      <c r="B427" s="218"/>
      <c r="C427" s="219"/>
      <c r="D427" s="231" t="s">
        <v>1137</v>
      </c>
      <c r="E427" s="232"/>
      <c r="F427" s="233" t="s">
        <v>1138</v>
      </c>
      <c r="G427" s="233"/>
      <c r="H427" s="234" t="s">
        <v>1139</v>
      </c>
      <c r="I427" s="232"/>
      <c r="J427" s="232"/>
      <c r="K427" s="232"/>
      <c r="L427" s="232" t="s">
        <v>1140</v>
      </c>
      <c r="M427" s="232"/>
      <c r="N427" s="235"/>
      <c r="O427" s="235"/>
      <c r="P427" s="235"/>
      <c r="Q427" s="236"/>
      <c r="R427" s="225"/>
      <c r="S427" s="237" t="s">
        <v>1141</v>
      </c>
      <c r="T427" s="227" t="s">
        <v>1142</v>
      </c>
      <c r="U427" s="227"/>
      <c r="V427" s="228"/>
      <c r="W427" s="228"/>
      <c r="X427" s="228"/>
      <c r="Y427" s="228"/>
      <c r="Z427" s="228"/>
      <c r="AA427" s="228"/>
      <c r="AB427" s="229"/>
      <c r="AC427" s="230"/>
      <c r="AD427" s="230"/>
      <c r="AE427" s="230"/>
      <c r="AF427" s="230"/>
      <c r="AG427" s="230"/>
      <c r="AH427" s="230"/>
      <c r="AI427" s="230"/>
      <c r="AJ427" s="230"/>
      <c r="AK427" s="230"/>
      <c r="AL427" s="230"/>
      <c r="AM427" s="230"/>
      <c r="AN427" s="230"/>
      <c r="AO427" s="230"/>
    </row>
    <row r="428" spans="1:781" s="189" customFormat="1" ht="15" customHeight="1" x14ac:dyDescent="0.25">
      <c r="B428" s="218"/>
      <c r="C428" s="238"/>
      <c r="D428" s="239" t="s">
        <v>212</v>
      </c>
      <c r="E428" s="240" t="s">
        <v>1143</v>
      </c>
      <c r="F428" s="241" t="s">
        <v>230</v>
      </c>
      <c r="G428" s="240" t="s">
        <v>538</v>
      </c>
      <c r="H428" s="241" t="s">
        <v>1144</v>
      </c>
      <c r="I428" s="242" t="s">
        <v>1145</v>
      </c>
      <c r="J428" s="243"/>
      <c r="K428" s="240"/>
      <c r="L428" s="241" t="s">
        <v>82</v>
      </c>
      <c r="M428" s="244" t="s">
        <v>1146</v>
      </c>
      <c r="N428" s="245"/>
      <c r="O428" s="245"/>
      <c r="P428" s="246"/>
      <c r="Q428" s="247"/>
      <c r="R428" s="248"/>
      <c r="S428" s="237" t="s">
        <v>1147</v>
      </c>
      <c r="T428" s="227" t="s">
        <v>1148</v>
      </c>
      <c r="U428" s="227"/>
      <c r="V428" s="228"/>
      <c r="W428" s="228"/>
      <c r="X428" s="228"/>
      <c r="Y428" s="228"/>
      <c r="Z428" s="228"/>
      <c r="AA428" s="228"/>
      <c r="AB428" s="249"/>
      <c r="AC428" s="250"/>
      <c r="AD428" s="250"/>
      <c r="AE428" s="230"/>
      <c r="AF428" s="230"/>
      <c r="AG428" s="230"/>
      <c r="AH428" s="230"/>
      <c r="AI428" s="230"/>
      <c r="AJ428" s="230"/>
      <c r="AK428" s="230"/>
      <c r="AL428" s="230"/>
      <c r="AM428" s="230"/>
      <c r="AN428" s="230"/>
      <c r="AO428" s="230"/>
    </row>
    <row r="429" spans="1:781" s="189" customFormat="1" ht="15" customHeight="1" x14ac:dyDescent="0.25">
      <c r="B429" s="218"/>
      <c r="C429" s="238"/>
      <c r="D429" s="241" t="s">
        <v>131</v>
      </c>
      <c r="E429" s="240" t="s">
        <v>1149</v>
      </c>
      <c r="F429" s="241" t="s">
        <v>411</v>
      </c>
      <c r="G429" s="240" t="s">
        <v>1150</v>
      </c>
      <c r="H429" s="241" t="s">
        <v>1151</v>
      </c>
      <c r="I429" s="242" t="s">
        <v>1152</v>
      </c>
      <c r="J429" s="243"/>
      <c r="K429" s="240"/>
      <c r="L429" s="241" t="s">
        <v>95</v>
      </c>
      <c r="M429" s="244" t="s">
        <v>1153</v>
      </c>
      <c r="N429" s="245"/>
      <c r="O429" s="245"/>
      <c r="P429" s="246"/>
      <c r="Q429" s="247"/>
      <c r="R429" s="224"/>
      <c r="S429" s="237" t="s">
        <v>1154</v>
      </c>
      <c r="T429" s="227" t="s">
        <v>1155</v>
      </c>
      <c r="U429" s="227"/>
      <c r="V429" s="228"/>
      <c r="W429" s="228"/>
      <c r="X429" s="228"/>
      <c r="Y429" s="228"/>
      <c r="Z429" s="228"/>
      <c r="AA429" s="228"/>
      <c r="AB429" s="249"/>
      <c r="AC429" s="250"/>
      <c r="AD429" s="250"/>
      <c r="AE429" s="230"/>
      <c r="AF429" s="230"/>
      <c r="AG429" s="230"/>
      <c r="AH429" s="230"/>
      <c r="AI429" s="230"/>
      <c r="AJ429" s="230"/>
      <c r="AK429" s="230"/>
      <c r="AL429" s="230"/>
      <c r="AM429" s="230"/>
      <c r="AN429" s="230"/>
      <c r="AO429" s="230"/>
    </row>
    <row r="430" spans="1:781" s="189" customFormat="1" ht="13.8" x14ac:dyDescent="0.25">
      <c r="B430" s="218"/>
      <c r="C430" s="238"/>
      <c r="D430" s="241" t="s">
        <v>110</v>
      </c>
      <c r="E430" s="240" t="s">
        <v>1156</v>
      </c>
      <c r="F430" s="241" t="s">
        <v>252</v>
      </c>
      <c r="G430" s="240" t="s">
        <v>1157</v>
      </c>
      <c r="H430" s="241" t="s">
        <v>1158</v>
      </c>
      <c r="I430" s="242" t="s">
        <v>1159</v>
      </c>
      <c r="J430" s="243"/>
      <c r="K430" s="240"/>
      <c r="L430" s="241" t="s">
        <v>141</v>
      </c>
      <c r="M430" s="251" t="s">
        <v>1160</v>
      </c>
      <c r="N430" s="251"/>
      <c r="O430" s="251"/>
      <c r="P430" s="251"/>
      <c r="Q430" s="252"/>
      <c r="R430" s="248"/>
      <c r="S430" s="237" t="s">
        <v>1161</v>
      </c>
      <c r="T430" s="227" t="s">
        <v>1162</v>
      </c>
      <c r="U430" s="227"/>
      <c r="V430" s="228"/>
      <c r="W430" s="228"/>
      <c r="X430" s="228"/>
      <c r="Y430" s="228"/>
      <c r="Z430" s="228"/>
      <c r="AA430" s="228"/>
      <c r="AB430" s="249"/>
      <c r="AC430" s="250"/>
      <c r="AD430" s="250"/>
      <c r="AE430" s="230"/>
      <c r="AF430" s="230"/>
      <c r="AG430" s="230"/>
      <c r="AH430" s="230"/>
      <c r="AI430" s="230"/>
      <c r="AJ430" s="230"/>
      <c r="AK430" s="230"/>
      <c r="AL430" s="230"/>
      <c r="AM430" s="230"/>
      <c r="AN430" s="230"/>
      <c r="AO430" s="230"/>
    </row>
    <row r="431" spans="1:781" s="189" customFormat="1" ht="15" customHeight="1" x14ac:dyDescent="0.25">
      <c r="B431" s="218"/>
      <c r="C431" s="238"/>
      <c r="D431" s="241" t="s">
        <v>1163</v>
      </c>
      <c r="E431" s="240" t="s">
        <v>1164</v>
      </c>
      <c r="F431" s="241" t="s">
        <v>364</v>
      </c>
      <c r="G431" s="240" t="s">
        <v>1165</v>
      </c>
      <c r="H431" s="241" t="s">
        <v>1166</v>
      </c>
      <c r="I431" s="242" t="s">
        <v>1167</v>
      </c>
      <c r="J431" s="243"/>
      <c r="K431" s="240"/>
      <c r="L431" s="241" t="s">
        <v>56</v>
      </c>
      <c r="M431" s="244" t="s">
        <v>1168</v>
      </c>
      <c r="N431" s="245"/>
      <c r="O431" s="245"/>
      <c r="P431" s="246"/>
      <c r="Q431" s="247"/>
      <c r="R431" s="253"/>
      <c r="S431" s="237" t="s">
        <v>1169</v>
      </c>
      <c r="T431" s="227" t="s">
        <v>1170</v>
      </c>
      <c r="U431" s="227"/>
      <c r="V431" s="228"/>
      <c r="W431" s="228"/>
      <c r="X431" s="228"/>
      <c r="Y431" s="228"/>
      <c r="Z431" s="228"/>
      <c r="AA431" s="228"/>
      <c r="AB431" s="249"/>
      <c r="AC431" s="250"/>
      <c r="AD431" s="250"/>
      <c r="AE431" s="230"/>
      <c r="AF431" s="230"/>
      <c r="AG431" s="230"/>
      <c r="AH431" s="230"/>
      <c r="AI431" s="230"/>
      <c r="AJ431" s="230"/>
      <c r="AK431" s="230"/>
      <c r="AL431" s="230"/>
      <c r="AM431" s="230"/>
      <c r="AN431" s="230"/>
      <c r="AO431" s="230"/>
    </row>
    <row r="432" spans="1:781" s="189" customFormat="1" ht="15" customHeight="1" x14ac:dyDescent="0.25">
      <c r="B432" s="218"/>
      <c r="C432" s="238"/>
      <c r="D432" s="241" t="s">
        <v>66</v>
      </c>
      <c r="E432" s="240" t="s">
        <v>1171</v>
      </c>
      <c r="F432" s="241" t="s">
        <v>599</v>
      </c>
      <c r="G432" s="240" t="s">
        <v>1172</v>
      </c>
      <c r="H432" s="241">
        <v>3</v>
      </c>
      <c r="I432" s="242" t="s">
        <v>1173</v>
      </c>
      <c r="J432" s="243"/>
      <c r="K432" s="240"/>
      <c r="L432" s="241" t="s">
        <v>51</v>
      </c>
      <c r="M432" s="244" t="s">
        <v>1174</v>
      </c>
      <c r="N432" s="245"/>
      <c r="O432" s="245"/>
      <c r="P432" s="246"/>
      <c r="Q432" s="247"/>
      <c r="R432" s="248"/>
      <c r="S432" s="237" t="s">
        <v>1175</v>
      </c>
      <c r="T432" s="227" t="s">
        <v>1176</v>
      </c>
      <c r="U432" s="227"/>
      <c r="V432" s="228"/>
      <c r="W432" s="228"/>
      <c r="X432" s="228"/>
      <c r="Y432" s="228"/>
      <c r="Z432" s="228"/>
      <c r="AA432" s="228"/>
      <c r="AB432" s="249"/>
      <c r="AC432" s="250"/>
      <c r="AD432" s="250"/>
      <c r="AE432" s="230"/>
      <c r="AF432" s="230"/>
      <c r="AG432" s="230"/>
      <c r="AH432" s="230"/>
      <c r="AI432" s="230"/>
      <c r="AJ432" s="230"/>
      <c r="AK432" s="230"/>
      <c r="AL432" s="230"/>
      <c r="AM432" s="230"/>
      <c r="AN432" s="230"/>
      <c r="AO432" s="230"/>
    </row>
    <row r="433" spans="1:781" s="189" customFormat="1" ht="15" customHeight="1" x14ac:dyDescent="0.25">
      <c r="B433" s="218"/>
      <c r="C433" s="238"/>
      <c r="D433" s="241" t="s">
        <v>113</v>
      </c>
      <c r="E433" s="240" t="s">
        <v>1177</v>
      </c>
      <c r="G433" s="240"/>
      <c r="H433" s="240"/>
      <c r="I433" s="243"/>
      <c r="J433" s="242"/>
      <c r="K433" s="240"/>
      <c r="L433" s="241" t="s">
        <v>394</v>
      </c>
      <c r="M433" s="244" t="s">
        <v>1178</v>
      </c>
      <c r="N433" s="245"/>
      <c r="O433" s="245"/>
      <c r="P433" s="246"/>
      <c r="Q433" s="247"/>
      <c r="R433" s="248"/>
      <c r="S433" s="237" t="s">
        <v>1179</v>
      </c>
      <c r="T433" s="227" t="s">
        <v>1180</v>
      </c>
      <c r="U433" s="227"/>
      <c r="V433" s="228"/>
      <c r="W433" s="228"/>
      <c r="X433" s="228"/>
      <c r="Y433" s="228"/>
      <c r="Z433" s="228"/>
      <c r="AA433" s="228"/>
      <c r="AB433" s="229"/>
      <c r="AC433" s="230"/>
      <c r="AD433" s="230"/>
      <c r="AE433" s="230"/>
      <c r="AF433" s="230"/>
      <c r="AG433" s="230"/>
      <c r="AH433" s="230"/>
      <c r="AI433" s="230"/>
      <c r="AJ433" s="230"/>
      <c r="AK433" s="230"/>
      <c r="AL433" s="230"/>
      <c r="AM433" s="230"/>
      <c r="AN433" s="230"/>
      <c r="AO433" s="230"/>
    </row>
    <row r="434" spans="1:781" s="189" customFormat="1" ht="15" customHeight="1" x14ac:dyDescent="0.25">
      <c r="B434" s="218"/>
      <c r="C434" s="238"/>
      <c r="D434" s="241" t="s">
        <v>434</v>
      </c>
      <c r="E434" s="240" t="s">
        <v>1181</v>
      </c>
      <c r="F434" s="240"/>
      <c r="G434" s="240"/>
      <c r="H434" s="240"/>
      <c r="I434" s="240"/>
      <c r="J434" s="242"/>
      <c r="K434" s="240"/>
      <c r="L434" s="241" t="s">
        <v>508</v>
      </c>
      <c r="M434" s="244" t="s">
        <v>1182</v>
      </c>
      <c r="N434" s="245"/>
      <c r="O434" s="245"/>
      <c r="P434" s="246"/>
      <c r="Q434" s="247"/>
      <c r="R434" s="253"/>
      <c r="S434" s="237" t="s">
        <v>1183</v>
      </c>
      <c r="T434" s="227" t="s">
        <v>1184</v>
      </c>
      <c r="U434" s="227"/>
      <c r="V434" s="228"/>
      <c r="W434" s="228"/>
      <c r="X434" s="228"/>
      <c r="Y434" s="228"/>
      <c r="Z434" s="228"/>
      <c r="AA434" s="228"/>
      <c r="AB434" s="229"/>
      <c r="AC434" s="230"/>
      <c r="AD434" s="230"/>
      <c r="AE434" s="230"/>
      <c r="AF434" s="230"/>
      <c r="AG434" s="230"/>
      <c r="AH434" s="230"/>
      <c r="AI434" s="230"/>
      <c r="AJ434" s="230"/>
      <c r="AK434" s="230"/>
      <c r="AL434" s="230"/>
      <c r="AM434" s="230"/>
      <c r="AN434" s="230"/>
      <c r="AO434" s="230"/>
    </row>
    <row r="435" spans="1:781" s="189" customFormat="1" ht="15" customHeight="1" x14ac:dyDescent="0.25">
      <c r="B435" s="218"/>
      <c r="C435" s="238"/>
      <c r="D435" s="241" t="s">
        <v>50</v>
      </c>
      <c r="E435" s="240" t="s">
        <v>1185</v>
      </c>
      <c r="F435" s="240"/>
      <c r="G435" s="240"/>
      <c r="H435" s="240"/>
      <c r="I435" s="243"/>
      <c r="J435" s="242"/>
      <c r="K435" s="240"/>
      <c r="L435" s="241" t="s">
        <v>91</v>
      </c>
      <c r="M435" s="244" t="s">
        <v>1186</v>
      </c>
      <c r="N435" s="245"/>
      <c r="O435" s="245"/>
      <c r="P435" s="246"/>
      <c r="Q435" s="247"/>
      <c r="R435" s="248"/>
      <c r="S435" s="237" t="s">
        <v>1187</v>
      </c>
      <c r="T435" s="227" t="s">
        <v>1188</v>
      </c>
      <c r="U435" s="227"/>
      <c r="V435" s="228"/>
      <c r="W435" s="228"/>
      <c r="X435" s="228"/>
      <c r="Y435" s="228"/>
      <c r="Z435" s="228"/>
      <c r="AA435" s="228"/>
      <c r="AB435" s="229"/>
      <c r="AC435" s="230"/>
      <c r="AD435" s="230"/>
      <c r="AE435" s="230"/>
      <c r="AF435" s="230"/>
      <c r="AG435" s="230"/>
      <c r="AH435" s="230"/>
      <c r="AI435" s="230"/>
      <c r="AJ435" s="230"/>
      <c r="AK435" s="230"/>
      <c r="AL435" s="230"/>
      <c r="AM435" s="230"/>
      <c r="AN435" s="230"/>
      <c r="AO435" s="230"/>
    </row>
    <row r="436" spans="1:781" s="189" customFormat="1" ht="15" customHeight="1" x14ac:dyDescent="0.25">
      <c r="B436" s="218"/>
      <c r="C436" s="238"/>
      <c r="D436" s="241"/>
      <c r="E436" s="240"/>
      <c r="F436" s="240"/>
      <c r="G436" s="240"/>
      <c r="H436" s="240"/>
      <c r="I436" s="243"/>
      <c r="J436" s="242"/>
      <c r="L436" s="241" t="s">
        <v>243</v>
      </c>
      <c r="M436" s="244" t="s">
        <v>1189</v>
      </c>
      <c r="N436" s="245"/>
      <c r="O436" s="245"/>
      <c r="P436" s="246"/>
      <c r="Q436" s="247"/>
      <c r="R436" s="248"/>
      <c r="S436" s="237" t="s">
        <v>1190</v>
      </c>
      <c r="T436" s="227" t="s">
        <v>1191</v>
      </c>
      <c r="U436" s="227"/>
      <c r="V436" s="228"/>
      <c r="W436" s="228"/>
      <c r="X436" s="228"/>
      <c r="Y436" s="228"/>
      <c r="Z436" s="228"/>
      <c r="AA436" s="228"/>
      <c r="AB436" s="229"/>
      <c r="AC436" s="230"/>
      <c r="AD436" s="230"/>
      <c r="AE436" s="230"/>
      <c r="AF436" s="230"/>
      <c r="AG436" s="230"/>
      <c r="AH436" s="230"/>
      <c r="AI436" s="230"/>
      <c r="AJ436" s="230"/>
      <c r="AK436" s="230"/>
      <c r="AL436" s="230"/>
      <c r="AM436" s="230"/>
      <c r="AN436" s="230"/>
      <c r="AO436" s="230"/>
    </row>
    <row r="437" spans="1:781" s="189" customFormat="1" ht="15" customHeight="1" x14ac:dyDescent="0.25">
      <c r="B437" s="218"/>
      <c r="C437" s="254"/>
      <c r="D437" s="255"/>
      <c r="E437" s="255"/>
      <c r="F437" s="255"/>
      <c r="G437" s="255"/>
      <c r="H437" s="255"/>
      <c r="I437" s="256"/>
      <c r="J437" s="255"/>
      <c r="K437" s="255"/>
      <c r="L437" s="257"/>
      <c r="M437" s="257"/>
      <c r="N437" s="257"/>
      <c r="O437" s="257"/>
      <c r="P437" s="258"/>
      <c r="Q437" s="247"/>
      <c r="R437" s="253"/>
      <c r="S437" s="237" t="s">
        <v>1192</v>
      </c>
      <c r="T437" s="227" t="s">
        <v>1193</v>
      </c>
      <c r="U437" s="227"/>
      <c r="V437" s="228"/>
      <c r="W437" s="228"/>
      <c r="X437" s="228"/>
      <c r="Y437" s="228"/>
      <c r="Z437" s="228"/>
      <c r="AA437" s="228"/>
      <c r="AB437" s="229"/>
      <c r="AC437" s="230"/>
      <c r="AD437" s="230"/>
      <c r="AE437" s="230"/>
      <c r="AF437" s="230"/>
      <c r="AG437" s="230"/>
      <c r="AH437" s="230"/>
      <c r="AI437" s="230"/>
      <c r="AJ437" s="230"/>
      <c r="AK437" s="230"/>
      <c r="AL437" s="230"/>
      <c r="AM437" s="230"/>
      <c r="AN437" s="230"/>
      <c r="AO437" s="230"/>
    </row>
    <row r="438" spans="1:781" ht="15" customHeight="1" x14ac:dyDescent="0.3">
      <c r="A438" s="206"/>
      <c r="B438" s="207"/>
      <c r="C438" s="254"/>
      <c r="D438" s="208"/>
      <c r="E438" s="209"/>
      <c r="F438" s="210"/>
      <c r="G438" s="211"/>
      <c r="H438" s="210"/>
      <c r="I438" s="259"/>
      <c r="J438" s="138"/>
      <c r="K438" s="206"/>
      <c r="L438" s="213"/>
      <c r="M438" s="211"/>
      <c r="N438" s="209"/>
      <c r="O438" s="208"/>
      <c r="P438" s="207"/>
      <c r="Q438" s="247"/>
      <c r="R438" s="248"/>
      <c r="S438" s="260"/>
      <c r="T438" s="227"/>
      <c r="U438" s="227"/>
      <c r="V438" s="261"/>
      <c r="W438" s="261"/>
      <c r="X438" s="261"/>
      <c r="Y438" s="261"/>
      <c r="Z438" s="261"/>
      <c r="AA438" s="261"/>
      <c r="AB438" s="262"/>
      <c r="AC438" s="263"/>
      <c r="AD438" s="263"/>
      <c r="AE438" s="263"/>
      <c r="AF438" s="263"/>
      <c r="AG438" s="263"/>
      <c r="AH438" s="263"/>
      <c r="AI438" s="263"/>
      <c r="AJ438" s="263"/>
      <c r="AK438" s="263"/>
      <c r="AL438" s="263"/>
      <c r="AM438" s="263"/>
      <c r="AN438" s="263"/>
      <c r="AO438" s="263"/>
      <c r="AP438" s="138"/>
      <c r="AQ438" s="138"/>
      <c r="AR438" s="138"/>
      <c r="AS438" s="138"/>
      <c r="AT438" s="138"/>
      <c r="AU438" s="138"/>
      <c r="AV438" s="138"/>
      <c r="AW438" s="138"/>
      <c r="AX438" s="138"/>
      <c r="AY438" s="138"/>
      <c r="AZ438" s="138"/>
      <c r="BA438" s="138"/>
      <c r="BB438" s="138"/>
      <c r="BC438" s="138"/>
      <c r="BD438" s="138"/>
      <c r="BE438" s="138"/>
      <c r="BF438" s="138"/>
      <c r="BG438" s="138"/>
      <c r="BH438" s="138"/>
      <c r="BI438" s="138"/>
      <c r="BJ438" s="138"/>
      <c r="BK438" s="138"/>
      <c r="BL438" s="138"/>
      <c r="BM438" s="138"/>
      <c r="BN438" s="138"/>
      <c r="BO438" s="138"/>
      <c r="BP438" s="138"/>
      <c r="BQ438" s="138"/>
      <c r="BR438" s="138"/>
      <c r="BS438" s="138"/>
      <c r="BT438" s="138"/>
      <c r="BU438" s="138"/>
      <c r="BV438" s="138"/>
      <c r="BW438" s="138"/>
      <c r="BX438" s="138"/>
      <c r="BY438" s="138"/>
      <c r="BZ438" s="138"/>
      <c r="CA438" s="138"/>
      <c r="CB438" s="138"/>
      <c r="CC438" s="138"/>
      <c r="CD438" s="138"/>
      <c r="CE438" s="138"/>
      <c r="CF438" s="138"/>
      <c r="CG438" s="138"/>
      <c r="CH438" s="138"/>
      <c r="CI438" s="138"/>
      <c r="CJ438" s="138"/>
      <c r="CK438" s="138"/>
      <c r="CL438" s="138"/>
      <c r="CM438" s="138"/>
      <c r="CN438" s="138"/>
      <c r="CO438" s="138"/>
      <c r="CP438" s="138"/>
      <c r="CQ438" s="138"/>
      <c r="CR438" s="138"/>
      <c r="CS438" s="138"/>
      <c r="CT438" s="138"/>
      <c r="CU438" s="138"/>
      <c r="CV438" s="138"/>
      <c r="CW438" s="138"/>
      <c r="CX438" s="138"/>
      <c r="CY438" s="138"/>
      <c r="CZ438" s="138"/>
      <c r="DA438" s="138"/>
      <c r="DB438" s="138"/>
      <c r="DC438" s="138"/>
      <c r="DD438" s="138"/>
      <c r="DE438" s="138"/>
      <c r="DF438" s="138"/>
      <c r="DG438" s="138"/>
      <c r="DH438" s="138"/>
      <c r="DI438" s="138"/>
      <c r="DJ438" s="138"/>
      <c r="DK438" s="138"/>
      <c r="DL438" s="138"/>
      <c r="DM438" s="138"/>
      <c r="DN438" s="138"/>
      <c r="DO438" s="138"/>
      <c r="DP438" s="138"/>
      <c r="DQ438" s="138"/>
      <c r="DR438" s="138"/>
      <c r="DS438" s="138"/>
      <c r="DT438" s="138"/>
      <c r="DU438" s="138"/>
      <c r="DV438" s="138"/>
      <c r="DW438" s="138"/>
      <c r="DX438" s="138"/>
      <c r="DY438" s="138"/>
      <c r="DZ438" s="138"/>
      <c r="EA438" s="138"/>
      <c r="EB438" s="138"/>
      <c r="EC438" s="138"/>
      <c r="ED438" s="138"/>
      <c r="EE438" s="138"/>
      <c r="EF438" s="138"/>
      <c r="EG438" s="138"/>
      <c r="EH438" s="138"/>
      <c r="EI438" s="138"/>
      <c r="EJ438" s="138"/>
      <c r="EK438" s="138"/>
      <c r="EL438" s="138"/>
      <c r="EM438" s="138"/>
      <c r="EN438" s="138"/>
      <c r="EO438" s="138"/>
      <c r="EP438" s="138"/>
      <c r="EQ438" s="138"/>
      <c r="ER438" s="138"/>
      <c r="ES438" s="138"/>
      <c r="ET438" s="138"/>
      <c r="EU438" s="138"/>
      <c r="EV438" s="138"/>
      <c r="EW438" s="138"/>
      <c r="EX438" s="138"/>
      <c r="EY438" s="138"/>
      <c r="EZ438" s="138"/>
      <c r="FA438" s="138"/>
      <c r="FB438" s="138"/>
      <c r="FC438" s="138"/>
      <c r="FD438" s="138"/>
      <c r="FE438" s="138"/>
      <c r="FF438" s="138"/>
      <c r="FG438" s="138"/>
      <c r="FH438" s="138"/>
      <c r="FI438" s="138"/>
      <c r="FJ438" s="138"/>
      <c r="FK438" s="138"/>
      <c r="FL438" s="138"/>
      <c r="FM438" s="138"/>
      <c r="FN438" s="138"/>
      <c r="FO438" s="138"/>
      <c r="FP438" s="138"/>
      <c r="FQ438" s="138"/>
      <c r="FR438" s="138"/>
      <c r="FS438" s="138"/>
      <c r="FT438" s="138"/>
      <c r="FU438" s="138"/>
      <c r="FV438" s="138"/>
      <c r="FW438" s="138"/>
      <c r="FX438" s="138"/>
      <c r="FY438" s="138"/>
      <c r="FZ438" s="138"/>
      <c r="GA438" s="138"/>
      <c r="GB438" s="138"/>
      <c r="GC438" s="138"/>
      <c r="GD438" s="138"/>
      <c r="GE438" s="138"/>
      <c r="GF438" s="138"/>
      <c r="GG438" s="138"/>
      <c r="GH438" s="138"/>
      <c r="GI438" s="138"/>
      <c r="GJ438" s="138"/>
      <c r="GK438" s="138"/>
      <c r="GL438" s="138"/>
      <c r="GM438" s="138"/>
      <c r="GN438" s="138"/>
      <c r="GO438" s="138"/>
      <c r="GP438" s="138"/>
      <c r="GQ438" s="138"/>
      <c r="GR438" s="138"/>
      <c r="GS438" s="138"/>
      <c r="GT438" s="138"/>
      <c r="GU438" s="138"/>
      <c r="GV438" s="138"/>
      <c r="GW438" s="138"/>
      <c r="GX438" s="138"/>
      <c r="GY438" s="138"/>
      <c r="GZ438" s="138"/>
      <c r="HA438" s="138"/>
      <c r="HB438" s="138"/>
      <c r="HC438" s="138"/>
      <c r="HD438" s="138"/>
      <c r="HE438" s="138"/>
      <c r="HF438" s="138"/>
      <c r="HG438" s="138"/>
      <c r="HH438" s="138"/>
      <c r="HI438" s="138"/>
      <c r="HJ438" s="138"/>
      <c r="HK438" s="138"/>
      <c r="HL438" s="138"/>
      <c r="HM438" s="138"/>
      <c r="HN438" s="138"/>
      <c r="HO438" s="138"/>
      <c r="HP438" s="138"/>
      <c r="HQ438" s="138"/>
      <c r="HR438" s="138"/>
      <c r="HS438" s="138"/>
      <c r="HT438" s="138"/>
      <c r="HU438" s="138"/>
      <c r="HV438" s="138"/>
      <c r="HW438" s="138"/>
      <c r="HX438" s="138"/>
      <c r="HY438" s="138"/>
      <c r="HZ438" s="138"/>
      <c r="IA438" s="138"/>
      <c r="IB438" s="138"/>
      <c r="IC438" s="138"/>
      <c r="ID438" s="138"/>
      <c r="IE438" s="138"/>
      <c r="IF438" s="138"/>
      <c r="IG438" s="138"/>
      <c r="IH438" s="138"/>
      <c r="II438" s="138"/>
      <c r="IJ438" s="138"/>
      <c r="IK438" s="138"/>
      <c r="IL438" s="138"/>
      <c r="IM438" s="138"/>
      <c r="IN438" s="138"/>
      <c r="IO438" s="138"/>
      <c r="IP438" s="138"/>
      <c r="IQ438" s="138"/>
      <c r="IR438" s="138"/>
      <c r="IS438" s="138"/>
      <c r="IT438" s="138"/>
      <c r="IU438" s="138"/>
      <c r="IV438" s="138"/>
      <c r="IW438" s="138"/>
      <c r="IX438" s="138"/>
      <c r="IY438" s="138"/>
      <c r="IZ438" s="138"/>
      <c r="JA438" s="138"/>
      <c r="JB438" s="138"/>
      <c r="JC438" s="138"/>
      <c r="JD438" s="138"/>
      <c r="JE438" s="138"/>
      <c r="JF438" s="138"/>
      <c r="JG438" s="138"/>
      <c r="JH438" s="138"/>
      <c r="JI438" s="138"/>
      <c r="JJ438" s="138"/>
      <c r="JK438" s="138"/>
      <c r="JL438" s="138"/>
      <c r="JM438" s="138"/>
      <c r="JN438" s="138"/>
      <c r="JO438" s="138"/>
      <c r="JP438" s="138"/>
      <c r="JQ438" s="138"/>
      <c r="JR438" s="138"/>
      <c r="JS438" s="138"/>
      <c r="JT438" s="138"/>
      <c r="JU438" s="138"/>
      <c r="JV438" s="138"/>
      <c r="JW438" s="138"/>
      <c r="JX438" s="138"/>
      <c r="JY438" s="138"/>
      <c r="JZ438" s="138"/>
      <c r="KA438" s="138"/>
      <c r="KB438" s="138"/>
      <c r="KC438" s="138"/>
      <c r="KD438" s="138"/>
      <c r="KE438" s="138"/>
      <c r="KF438" s="138"/>
      <c r="KG438" s="138"/>
      <c r="KH438" s="138"/>
      <c r="KI438" s="138"/>
      <c r="KJ438" s="138"/>
      <c r="KK438" s="138"/>
      <c r="KL438" s="138"/>
      <c r="KM438" s="138"/>
      <c r="KN438" s="138"/>
      <c r="KO438" s="138"/>
      <c r="KP438" s="138"/>
      <c r="KQ438" s="138"/>
      <c r="KR438" s="138"/>
      <c r="KS438" s="138"/>
      <c r="KT438" s="138"/>
      <c r="KU438" s="138"/>
      <c r="KV438" s="138"/>
      <c r="KW438" s="138"/>
      <c r="KX438" s="138"/>
      <c r="KY438" s="138"/>
      <c r="KZ438" s="138"/>
      <c r="LA438" s="138"/>
      <c r="LB438" s="138"/>
      <c r="LC438" s="138"/>
      <c r="LD438" s="138"/>
      <c r="LE438" s="138"/>
      <c r="LF438" s="138"/>
      <c r="LG438" s="138"/>
      <c r="LH438" s="138"/>
      <c r="LI438" s="138"/>
      <c r="LJ438" s="138"/>
      <c r="LK438" s="138"/>
      <c r="LL438" s="138"/>
      <c r="LM438" s="138"/>
      <c r="LN438" s="138"/>
      <c r="LO438" s="138"/>
      <c r="LP438" s="138"/>
      <c r="LQ438" s="138"/>
      <c r="LR438" s="138"/>
      <c r="LS438" s="138"/>
      <c r="LT438" s="138"/>
      <c r="LU438" s="138"/>
      <c r="LV438" s="138"/>
      <c r="LW438" s="138"/>
      <c r="LX438" s="138"/>
      <c r="LY438" s="138"/>
      <c r="LZ438" s="138"/>
      <c r="MA438" s="138"/>
      <c r="MB438" s="138"/>
      <c r="MC438" s="138"/>
      <c r="MD438" s="138"/>
      <c r="ME438" s="138"/>
      <c r="MF438" s="138"/>
      <c r="MG438" s="138"/>
      <c r="MH438" s="138"/>
      <c r="MI438" s="138"/>
      <c r="MJ438" s="138"/>
      <c r="MK438" s="138"/>
      <c r="ML438" s="138"/>
      <c r="MM438" s="138"/>
      <c r="MN438" s="138"/>
      <c r="MO438" s="138"/>
      <c r="MP438" s="138"/>
      <c r="MQ438" s="138"/>
      <c r="MR438" s="138"/>
      <c r="MS438" s="138"/>
      <c r="MT438" s="138"/>
      <c r="MU438" s="138"/>
      <c r="MV438" s="138"/>
      <c r="MW438" s="138"/>
      <c r="MX438" s="138"/>
      <c r="MY438" s="138"/>
      <c r="MZ438" s="138"/>
      <c r="NA438" s="138"/>
      <c r="NB438" s="138"/>
      <c r="NC438" s="138"/>
      <c r="ND438" s="138"/>
      <c r="NE438" s="138"/>
      <c r="NF438" s="138"/>
      <c r="NG438" s="138"/>
      <c r="NH438" s="138"/>
      <c r="NI438" s="138"/>
      <c r="NJ438" s="138"/>
      <c r="NK438" s="138"/>
      <c r="NL438" s="138"/>
      <c r="NM438" s="138"/>
      <c r="NN438" s="138"/>
      <c r="NO438" s="138"/>
      <c r="NP438" s="138"/>
      <c r="NQ438" s="138"/>
      <c r="NR438" s="138"/>
      <c r="NS438" s="138"/>
      <c r="NT438" s="138"/>
      <c r="NU438" s="138"/>
      <c r="NV438" s="138"/>
      <c r="NW438" s="138"/>
      <c r="NX438" s="138"/>
      <c r="NY438" s="138"/>
      <c r="NZ438" s="138"/>
      <c r="OA438" s="138"/>
      <c r="OB438" s="138"/>
      <c r="OC438" s="138"/>
      <c r="OD438" s="138"/>
      <c r="OE438" s="138"/>
      <c r="OF438" s="138"/>
      <c r="OG438" s="138"/>
      <c r="OH438" s="138"/>
      <c r="OI438" s="138"/>
      <c r="OJ438" s="138"/>
      <c r="OK438" s="138"/>
      <c r="OL438" s="138"/>
      <c r="OM438" s="138"/>
      <c r="ON438" s="138"/>
      <c r="OO438" s="138"/>
      <c r="OP438" s="138"/>
      <c r="OQ438" s="138"/>
      <c r="OR438" s="138"/>
      <c r="OS438" s="138"/>
      <c r="OT438" s="138"/>
      <c r="OU438" s="138"/>
      <c r="OV438" s="138"/>
      <c r="OW438" s="138"/>
      <c r="OX438" s="138"/>
      <c r="OY438" s="138"/>
      <c r="OZ438" s="138"/>
      <c r="PA438" s="138"/>
      <c r="PB438" s="138"/>
      <c r="PC438" s="138"/>
      <c r="PD438" s="138"/>
      <c r="PE438" s="138"/>
      <c r="PF438" s="138"/>
      <c r="PG438" s="138"/>
      <c r="PH438" s="138"/>
      <c r="PI438" s="138"/>
      <c r="PJ438" s="138"/>
      <c r="PK438" s="138"/>
      <c r="PL438" s="138"/>
      <c r="PM438" s="138"/>
      <c r="PN438" s="138"/>
      <c r="PO438" s="138"/>
      <c r="PP438" s="138"/>
      <c r="PQ438" s="138"/>
      <c r="PR438" s="138"/>
      <c r="PS438" s="138"/>
      <c r="PT438" s="138"/>
      <c r="PU438" s="138"/>
      <c r="PV438" s="138"/>
      <c r="PW438" s="138"/>
      <c r="PX438" s="138"/>
      <c r="PY438" s="138"/>
      <c r="PZ438" s="138"/>
      <c r="QA438" s="138"/>
      <c r="QB438" s="138"/>
      <c r="QC438" s="138"/>
      <c r="QD438" s="138"/>
      <c r="QE438" s="138"/>
      <c r="QF438" s="138"/>
      <c r="QG438" s="138"/>
      <c r="QH438" s="138"/>
      <c r="QI438" s="138"/>
      <c r="QJ438" s="138"/>
      <c r="QK438" s="138"/>
      <c r="QL438" s="138"/>
      <c r="QM438" s="138"/>
      <c r="QN438" s="138"/>
      <c r="QO438" s="138"/>
      <c r="QP438" s="138"/>
      <c r="QQ438" s="138"/>
      <c r="QR438" s="138"/>
      <c r="QS438" s="138"/>
      <c r="QT438" s="138"/>
      <c r="QU438" s="138"/>
      <c r="QV438" s="138"/>
      <c r="QW438" s="138"/>
      <c r="QX438" s="138"/>
      <c r="QY438" s="138"/>
      <c r="QZ438" s="138"/>
      <c r="RA438" s="138"/>
      <c r="RB438" s="138"/>
      <c r="RC438" s="138"/>
      <c r="RD438" s="138"/>
      <c r="RE438" s="138"/>
      <c r="RF438" s="138"/>
      <c r="RG438" s="138"/>
      <c r="RH438" s="138"/>
      <c r="RI438" s="138"/>
      <c r="RJ438" s="138"/>
      <c r="RK438" s="138"/>
      <c r="RL438" s="138"/>
      <c r="RM438" s="138"/>
      <c r="RN438" s="138"/>
      <c r="RO438" s="138"/>
      <c r="RP438" s="138"/>
      <c r="RQ438" s="138"/>
      <c r="RR438" s="138"/>
      <c r="RS438" s="138"/>
      <c r="RT438" s="138"/>
      <c r="RU438" s="138"/>
      <c r="RV438" s="138"/>
      <c r="RW438" s="138"/>
      <c r="RX438" s="138"/>
      <c r="RY438" s="138"/>
      <c r="RZ438" s="138"/>
      <c r="SA438" s="138"/>
      <c r="SB438" s="138"/>
      <c r="SC438" s="138"/>
      <c r="SD438" s="138"/>
      <c r="SE438" s="138"/>
      <c r="SF438" s="138"/>
      <c r="SG438" s="138"/>
      <c r="SH438" s="138"/>
      <c r="SI438" s="138"/>
      <c r="SJ438" s="138"/>
      <c r="SK438" s="138"/>
      <c r="SL438" s="138"/>
      <c r="SM438" s="138"/>
      <c r="SN438" s="138"/>
      <c r="SO438" s="138"/>
      <c r="SP438" s="138"/>
      <c r="SQ438" s="138"/>
      <c r="SR438" s="138"/>
      <c r="SS438" s="138"/>
      <c r="ST438" s="138"/>
      <c r="SU438" s="138"/>
      <c r="SV438" s="138"/>
      <c r="SW438" s="138"/>
      <c r="SX438" s="138"/>
      <c r="SY438" s="138"/>
      <c r="SZ438" s="138"/>
      <c r="TA438" s="138"/>
      <c r="TB438" s="138"/>
      <c r="TC438" s="138"/>
      <c r="TD438" s="138"/>
      <c r="TE438" s="138"/>
      <c r="TF438" s="138"/>
      <c r="TG438" s="138"/>
      <c r="TH438" s="138"/>
      <c r="TI438" s="138"/>
      <c r="TJ438" s="138"/>
      <c r="TK438" s="138"/>
      <c r="TL438" s="138"/>
      <c r="TM438" s="138"/>
      <c r="TN438" s="138"/>
      <c r="TO438" s="138"/>
      <c r="TP438" s="138"/>
      <c r="TQ438" s="138"/>
      <c r="TR438" s="138"/>
      <c r="TS438" s="138"/>
      <c r="TT438" s="138"/>
      <c r="TU438" s="138"/>
      <c r="TV438" s="138"/>
      <c r="TW438" s="138"/>
      <c r="TX438" s="138"/>
      <c r="TY438" s="138"/>
      <c r="TZ438" s="138"/>
      <c r="UA438" s="138"/>
      <c r="UB438" s="138"/>
      <c r="UC438" s="138"/>
      <c r="UD438" s="138"/>
      <c r="UE438" s="138"/>
      <c r="UF438" s="138"/>
      <c r="UG438" s="138"/>
      <c r="UH438" s="138"/>
      <c r="UI438" s="138"/>
      <c r="UJ438" s="138"/>
      <c r="UK438" s="138"/>
      <c r="UL438" s="138"/>
      <c r="UM438" s="138"/>
      <c r="UN438" s="138"/>
      <c r="UO438" s="138"/>
      <c r="UP438" s="138"/>
      <c r="UQ438" s="138"/>
      <c r="UR438" s="138"/>
      <c r="US438" s="138"/>
      <c r="UT438" s="138"/>
      <c r="UU438" s="138"/>
      <c r="UV438" s="138"/>
      <c r="UW438" s="138"/>
      <c r="UX438" s="138"/>
      <c r="UY438" s="138"/>
      <c r="UZ438" s="138"/>
      <c r="VA438" s="138"/>
      <c r="VB438" s="138"/>
      <c r="VC438" s="138"/>
      <c r="VD438" s="138"/>
      <c r="VE438" s="138"/>
      <c r="VF438" s="138"/>
      <c r="VG438" s="138"/>
      <c r="VH438" s="138"/>
      <c r="VI438" s="138"/>
      <c r="VJ438" s="138"/>
      <c r="VK438" s="138"/>
      <c r="VL438" s="138"/>
      <c r="VM438" s="138"/>
      <c r="VN438" s="138"/>
      <c r="VO438" s="138"/>
      <c r="VP438" s="138"/>
      <c r="VQ438" s="138"/>
      <c r="VR438" s="138"/>
      <c r="VS438" s="138"/>
      <c r="VT438" s="138"/>
      <c r="VU438" s="138"/>
      <c r="VV438" s="138"/>
      <c r="VW438" s="138"/>
      <c r="VX438" s="138"/>
      <c r="VY438" s="138"/>
      <c r="VZ438" s="138"/>
      <c r="WA438" s="138"/>
      <c r="WB438" s="138"/>
      <c r="WC438" s="138"/>
      <c r="WD438" s="138"/>
      <c r="WE438" s="138"/>
      <c r="WF438" s="138"/>
      <c r="WG438" s="138"/>
      <c r="WH438" s="138"/>
      <c r="WI438" s="138"/>
      <c r="WJ438" s="138"/>
      <c r="WK438" s="138"/>
      <c r="WL438" s="138"/>
      <c r="WM438" s="138"/>
      <c r="WN438" s="138"/>
      <c r="WO438" s="138"/>
      <c r="WP438" s="138"/>
      <c r="WQ438" s="138"/>
      <c r="WR438" s="138"/>
      <c r="WS438" s="138"/>
      <c r="WT438" s="138"/>
      <c r="WU438" s="138"/>
      <c r="WV438" s="138"/>
      <c r="WW438" s="138"/>
      <c r="WX438" s="138"/>
      <c r="WY438" s="138"/>
      <c r="WZ438" s="138"/>
      <c r="XA438" s="138"/>
      <c r="XB438" s="138"/>
      <c r="XC438" s="138"/>
      <c r="XD438" s="138"/>
      <c r="XE438" s="138"/>
      <c r="XF438" s="138"/>
      <c r="XG438" s="138"/>
      <c r="XH438" s="138"/>
      <c r="XI438" s="138"/>
      <c r="XJ438" s="138"/>
      <c r="XK438" s="138"/>
      <c r="XL438" s="138"/>
      <c r="XM438" s="138"/>
      <c r="XN438" s="138"/>
      <c r="XO438" s="138"/>
      <c r="XP438" s="138"/>
      <c r="XQ438" s="138"/>
      <c r="XR438" s="138"/>
      <c r="XS438" s="138"/>
      <c r="XT438" s="138"/>
      <c r="XU438" s="138"/>
      <c r="XV438" s="138"/>
      <c r="XW438" s="138"/>
      <c r="XX438" s="138"/>
      <c r="XY438" s="138"/>
      <c r="XZ438" s="138"/>
      <c r="YA438" s="138"/>
      <c r="YB438" s="138"/>
      <c r="YC438" s="138"/>
      <c r="YD438" s="138"/>
      <c r="YE438" s="138"/>
      <c r="YF438" s="138"/>
      <c r="YG438" s="138"/>
      <c r="YH438" s="138"/>
      <c r="YI438" s="138"/>
      <c r="YJ438" s="138"/>
      <c r="YK438" s="138"/>
      <c r="YL438" s="138"/>
      <c r="YM438" s="138"/>
      <c r="YN438" s="138"/>
      <c r="YO438" s="138"/>
      <c r="YP438" s="138"/>
      <c r="YQ438" s="138"/>
      <c r="YR438" s="138"/>
      <c r="YS438" s="138"/>
      <c r="YT438" s="138"/>
      <c r="YU438" s="138"/>
      <c r="YV438" s="138"/>
      <c r="YW438" s="138"/>
      <c r="YX438" s="138"/>
      <c r="YY438" s="138"/>
      <c r="YZ438" s="138"/>
      <c r="ZA438" s="138"/>
      <c r="ZB438" s="138"/>
      <c r="ZC438" s="138"/>
      <c r="ZD438" s="138"/>
      <c r="ZE438" s="138"/>
      <c r="ZF438" s="138"/>
      <c r="ZG438" s="138"/>
      <c r="ZH438" s="138"/>
      <c r="ZI438" s="138"/>
      <c r="ZJ438" s="138"/>
      <c r="ZK438" s="138"/>
      <c r="ZL438" s="138"/>
      <c r="ZM438" s="138"/>
      <c r="ZN438" s="138"/>
      <c r="ZO438" s="138"/>
      <c r="ZP438" s="138"/>
      <c r="ZQ438" s="138"/>
      <c r="ZR438" s="138"/>
      <c r="ZS438" s="138"/>
      <c r="ZT438" s="138"/>
      <c r="ZU438" s="138"/>
      <c r="ZV438" s="138"/>
      <c r="ZW438" s="138"/>
      <c r="ZX438" s="138"/>
      <c r="ZY438" s="138"/>
      <c r="ZZ438" s="138"/>
      <c r="AAA438" s="138"/>
      <c r="AAB438" s="138"/>
      <c r="AAC438" s="138"/>
      <c r="AAD438" s="138"/>
      <c r="AAE438" s="138"/>
      <c r="AAF438" s="138"/>
      <c r="AAG438" s="138"/>
      <c r="AAH438" s="138"/>
      <c r="AAI438" s="138"/>
      <c r="AAJ438" s="138"/>
      <c r="AAK438" s="138"/>
      <c r="AAL438" s="138"/>
      <c r="AAM438" s="138"/>
      <c r="AAN438" s="138"/>
      <c r="AAO438" s="138"/>
      <c r="AAP438" s="138"/>
      <c r="AAQ438" s="138"/>
      <c r="AAR438" s="138"/>
      <c r="AAS438" s="138"/>
      <c r="AAT438" s="138"/>
      <c r="AAU438" s="138"/>
      <c r="AAV438" s="138"/>
      <c r="AAW438" s="138"/>
      <c r="AAX438" s="138"/>
      <c r="AAY438" s="138"/>
      <c r="AAZ438" s="138"/>
      <c r="ABA438" s="138"/>
      <c r="ABB438" s="138"/>
      <c r="ABC438" s="138"/>
      <c r="ABD438" s="138"/>
      <c r="ABE438" s="138"/>
      <c r="ABF438" s="138"/>
      <c r="ABG438" s="138"/>
      <c r="ABH438" s="138"/>
      <c r="ABI438" s="138"/>
      <c r="ABJ438" s="138"/>
      <c r="ABK438" s="138"/>
      <c r="ABL438" s="138"/>
      <c r="ABM438" s="138"/>
      <c r="ABN438" s="138"/>
      <c r="ABO438" s="138"/>
      <c r="ABP438" s="138"/>
      <c r="ABQ438" s="138"/>
      <c r="ABR438" s="138"/>
      <c r="ABS438" s="138"/>
      <c r="ABT438" s="138"/>
      <c r="ABU438" s="138"/>
      <c r="ABV438" s="138"/>
      <c r="ABW438" s="138"/>
      <c r="ABX438" s="138"/>
      <c r="ABY438" s="138"/>
      <c r="ABZ438" s="138"/>
      <c r="ACA438" s="138"/>
      <c r="ACB438" s="138"/>
      <c r="ACC438" s="138"/>
      <c r="ACD438" s="138"/>
      <c r="ACE438" s="138"/>
      <c r="ACF438" s="138"/>
      <c r="ACG438" s="138"/>
      <c r="ACH438" s="138"/>
      <c r="ACI438" s="138"/>
      <c r="ACJ438" s="138"/>
      <c r="ACK438" s="138"/>
      <c r="ACL438" s="138"/>
      <c r="ACM438" s="138"/>
      <c r="ACN438" s="138"/>
      <c r="ACO438" s="138"/>
      <c r="ACP438" s="138"/>
      <c r="ACQ438" s="138"/>
      <c r="ACR438" s="138"/>
      <c r="ACS438" s="138"/>
      <c r="ACT438" s="138"/>
      <c r="ACU438" s="138"/>
      <c r="ACV438" s="138"/>
      <c r="ACW438" s="138"/>
      <c r="ACX438" s="138"/>
      <c r="ACY438" s="138"/>
      <c r="ACZ438" s="138"/>
      <c r="ADA438" s="138"/>
    </row>
    <row r="439" spans="1:781" ht="15" customHeight="1" x14ac:dyDescent="0.3">
      <c r="A439" s="206"/>
      <c r="B439" s="207"/>
      <c r="C439" s="254"/>
      <c r="D439" s="208"/>
      <c r="E439" s="209"/>
      <c r="F439" s="210"/>
      <c r="G439" s="211"/>
      <c r="H439" s="210"/>
      <c r="I439" s="212"/>
      <c r="J439" s="264"/>
      <c r="K439" s="206"/>
      <c r="L439" s="213"/>
      <c r="M439" s="211"/>
      <c r="N439" s="209"/>
      <c r="O439" s="208"/>
      <c r="P439" s="207"/>
      <c r="Q439" s="247"/>
      <c r="R439" s="248"/>
      <c r="S439" s="237" t="s">
        <v>1194</v>
      </c>
      <c r="T439" s="227" t="s">
        <v>1195</v>
      </c>
      <c r="U439" s="227"/>
      <c r="V439" s="261"/>
      <c r="W439" s="261"/>
      <c r="X439" s="261"/>
      <c r="Y439" s="261"/>
      <c r="Z439" s="261"/>
      <c r="AA439" s="261"/>
      <c r="AB439" s="262"/>
      <c r="AC439" s="263"/>
      <c r="AD439" s="263"/>
      <c r="AE439" s="263"/>
      <c r="AF439" s="263"/>
      <c r="AG439" s="263"/>
      <c r="AH439" s="263"/>
      <c r="AI439" s="263"/>
      <c r="AJ439" s="263"/>
      <c r="AK439" s="263"/>
      <c r="AL439" s="263"/>
      <c r="AM439" s="263"/>
      <c r="AN439" s="263"/>
      <c r="AO439" s="263"/>
      <c r="AP439" s="138"/>
      <c r="AQ439" s="138"/>
      <c r="AR439" s="138"/>
      <c r="AS439" s="138"/>
      <c r="AT439" s="138"/>
      <c r="AU439" s="138"/>
      <c r="AV439" s="138"/>
      <c r="AW439" s="138"/>
      <c r="AX439" s="138"/>
      <c r="AY439" s="138"/>
      <c r="AZ439" s="138"/>
      <c r="BA439" s="138"/>
      <c r="BB439" s="138"/>
      <c r="BC439" s="138"/>
      <c r="BD439" s="138"/>
      <c r="BE439" s="138"/>
      <c r="BF439" s="138"/>
      <c r="BG439" s="138"/>
      <c r="BH439" s="138"/>
      <c r="BI439" s="138"/>
      <c r="BJ439" s="138"/>
      <c r="BK439" s="138"/>
      <c r="BL439" s="138"/>
      <c r="BM439" s="138"/>
      <c r="BN439" s="138"/>
      <c r="BO439" s="138"/>
      <c r="BP439" s="138"/>
      <c r="BQ439" s="138"/>
      <c r="BR439" s="138"/>
      <c r="BS439" s="138"/>
      <c r="BT439" s="138"/>
      <c r="BU439" s="138"/>
      <c r="BV439" s="138"/>
      <c r="BW439" s="138"/>
      <c r="BX439" s="138"/>
      <c r="BY439" s="138"/>
      <c r="BZ439" s="138"/>
      <c r="CA439" s="138"/>
      <c r="CB439" s="138"/>
      <c r="CC439" s="138"/>
      <c r="CD439" s="138"/>
      <c r="CE439" s="138"/>
      <c r="CF439" s="138"/>
      <c r="CG439" s="138"/>
      <c r="CH439" s="138"/>
      <c r="CI439" s="138"/>
      <c r="CJ439" s="138"/>
      <c r="CK439" s="138"/>
      <c r="CL439" s="138"/>
      <c r="CM439" s="138"/>
      <c r="CN439" s="138"/>
      <c r="CO439" s="138"/>
      <c r="CP439" s="138"/>
      <c r="CQ439" s="138"/>
      <c r="CR439" s="138"/>
      <c r="CS439" s="138"/>
      <c r="CT439" s="138"/>
      <c r="CU439" s="138"/>
      <c r="CV439" s="138"/>
      <c r="CW439" s="138"/>
      <c r="CX439" s="138"/>
      <c r="CY439" s="138"/>
      <c r="CZ439" s="138"/>
      <c r="DA439" s="138"/>
      <c r="DB439" s="138"/>
      <c r="DC439" s="138"/>
      <c r="DD439" s="138"/>
      <c r="DE439" s="138"/>
      <c r="DF439" s="138"/>
      <c r="DG439" s="138"/>
      <c r="DH439" s="138"/>
      <c r="DI439" s="138"/>
      <c r="DJ439" s="138"/>
      <c r="DK439" s="138"/>
      <c r="DL439" s="138"/>
      <c r="DM439" s="138"/>
      <c r="DN439" s="138"/>
      <c r="DO439" s="138"/>
      <c r="DP439" s="138"/>
      <c r="DQ439" s="138"/>
      <c r="DR439" s="138"/>
      <c r="DS439" s="138"/>
      <c r="DT439" s="138"/>
      <c r="DU439" s="138"/>
      <c r="DV439" s="138"/>
      <c r="DW439" s="138"/>
      <c r="DX439" s="138"/>
      <c r="DY439" s="138"/>
      <c r="DZ439" s="138"/>
      <c r="EA439" s="138"/>
      <c r="EB439" s="138"/>
      <c r="EC439" s="138"/>
      <c r="ED439" s="138"/>
      <c r="EE439" s="138"/>
      <c r="EF439" s="138"/>
      <c r="EG439" s="138"/>
      <c r="EH439" s="138"/>
      <c r="EI439" s="138"/>
      <c r="EJ439" s="138"/>
      <c r="EK439" s="138"/>
      <c r="EL439" s="138"/>
      <c r="EM439" s="138"/>
      <c r="EN439" s="138"/>
      <c r="EO439" s="138"/>
      <c r="EP439" s="138"/>
      <c r="EQ439" s="138"/>
      <c r="ER439" s="138"/>
      <c r="ES439" s="138"/>
      <c r="ET439" s="138"/>
      <c r="EU439" s="138"/>
      <c r="EV439" s="138"/>
      <c r="EW439" s="138"/>
      <c r="EX439" s="138"/>
      <c r="EY439" s="138"/>
      <c r="EZ439" s="138"/>
      <c r="FA439" s="138"/>
      <c r="FB439" s="138"/>
      <c r="FC439" s="138"/>
      <c r="FD439" s="138"/>
      <c r="FE439" s="138"/>
      <c r="FF439" s="138"/>
      <c r="FG439" s="138"/>
      <c r="FH439" s="138"/>
      <c r="FI439" s="138"/>
      <c r="FJ439" s="138"/>
      <c r="FK439" s="138"/>
      <c r="FL439" s="138"/>
      <c r="FM439" s="138"/>
      <c r="FN439" s="138"/>
      <c r="FO439" s="138"/>
      <c r="FP439" s="138"/>
      <c r="FQ439" s="138"/>
      <c r="FR439" s="138"/>
      <c r="FS439" s="138"/>
      <c r="FT439" s="138"/>
      <c r="FU439" s="138"/>
      <c r="FV439" s="138"/>
      <c r="FW439" s="138"/>
      <c r="FX439" s="138"/>
      <c r="FY439" s="138"/>
      <c r="FZ439" s="138"/>
      <c r="GA439" s="138"/>
      <c r="GB439" s="138"/>
      <c r="GC439" s="138"/>
      <c r="GD439" s="138"/>
      <c r="GE439" s="138"/>
      <c r="GF439" s="138"/>
      <c r="GG439" s="138"/>
      <c r="GH439" s="138"/>
      <c r="GI439" s="138"/>
      <c r="GJ439" s="138"/>
      <c r="GK439" s="138"/>
      <c r="GL439" s="138"/>
      <c r="GM439" s="138"/>
      <c r="GN439" s="138"/>
      <c r="GO439" s="138"/>
      <c r="GP439" s="138"/>
      <c r="GQ439" s="138"/>
      <c r="GR439" s="138"/>
      <c r="GS439" s="138"/>
      <c r="GT439" s="138"/>
      <c r="GU439" s="138"/>
      <c r="GV439" s="138"/>
      <c r="GW439" s="138"/>
      <c r="GX439" s="138"/>
      <c r="GY439" s="138"/>
      <c r="GZ439" s="138"/>
      <c r="HA439" s="138"/>
      <c r="HB439" s="138"/>
      <c r="HC439" s="138"/>
      <c r="HD439" s="138"/>
      <c r="HE439" s="138"/>
      <c r="HF439" s="138"/>
      <c r="HG439" s="138"/>
      <c r="HH439" s="138"/>
      <c r="HI439" s="138"/>
      <c r="HJ439" s="138"/>
      <c r="HK439" s="138"/>
      <c r="HL439" s="138"/>
      <c r="HM439" s="138"/>
      <c r="HN439" s="138"/>
      <c r="HO439" s="138"/>
      <c r="HP439" s="138"/>
      <c r="HQ439" s="138"/>
      <c r="HR439" s="138"/>
      <c r="HS439" s="138"/>
      <c r="HT439" s="138"/>
      <c r="HU439" s="138"/>
      <c r="HV439" s="138"/>
      <c r="HW439" s="138"/>
      <c r="HX439" s="138"/>
      <c r="HY439" s="138"/>
      <c r="HZ439" s="138"/>
      <c r="IA439" s="138"/>
      <c r="IB439" s="138"/>
      <c r="IC439" s="138"/>
      <c r="ID439" s="138"/>
      <c r="IE439" s="138"/>
      <c r="IF439" s="138"/>
      <c r="IG439" s="138"/>
      <c r="IH439" s="138"/>
      <c r="II439" s="138"/>
      <c r="IJ439" s="138"/>
      <c r="IK439" s="138"/>
      <c r="IL439" s="138"/>
      <c r="IM439" s="138"/>
      <c r="IN439" s="138"/>
      <c r="IO439" s="138"/>
      <c r="IP439" s="138"/>
      <c r="IQ439" s="138"/>
      <c r="IR439" s="138"/>
      <c r="IS439" s="138"/>
      <c r="IT439" s="138"/>
      <c r="IU439" s="138"/>
      <c r="IV439" s="138"/>
      <c r="IW439" s="138"/>
      <c r="IX439" s="138"/>
      <c r="IY439" s="138"/>
      <c r="IZ439" s="138"/>
      <c r="JA439" s="138"/>
      <c r="JB439" s="138"/>
      <c r="JC439" s="138"/>
      <c r="JD439" s="138"/>
      <c r="JE439" s="138"/>
      <c r="JF439" s="138"/>
      <c r="JG439" s="138"/>
      <c r="JH439" s="138"/>
      <c r="JI439" s="138"/>
      <c r="JJ439" s="138"/>
      <c r="JK439" s="138"/>
      <c r="JL439" s="138"/>
      <c r="JM439" s="138"/>
      <c r="JN439" s="138"/>
      <c r="JO439" s="138"/>
      <c r="JP439" s="138"/>
      <c r="JQ439" s="138"/>
      <c r="JR439" s="138"/>
      <c r="JS439" s="138"/>
      <c r="JT439" s="138"/>
      <c r="JU439" s="138"/>
      <c r="JV439" s="138"/>
      <c r="JW439" s="138"/>
      <c r="JX439" s="138"/>
      <c r="JY439" s="138"/>
      <c r="JZ439" s="138"/>
      <c r="KA439" s="138"/>
      <c r="KB439" s="138"/>
      <c r="KC439" s="138"/>
      <c r="KD439" s="138"/>
      <c r="KE439" s="138"/>
      <c r="KF439" s="138"/>
      <c r="KG439" s="138"/>
      <c r="KH439" s="138"/>
      <c r="KI439" s="138"/>
      <c r="KJ439" s="138"/>
      <c r="KK439" s="138"/>
      <c r="KL439" s="138"/>
      <c r="KM439" s="138"/>
      <c r="KN439" s="138"/>
      <c r="KO439" s="138"/>
      <c r="KP439" s="138"/>
      <c r="KQ439" s="138"/>
      <c r="KR439" s="138"/>
      <c r="KS439" s="138"/>
      <c r="KT439" s="138"/>
      <c r="KU439" s="138"/>
      <c r="KV439" s="138"/>
      <c r="KW439" s="138"/>
      <c r="KX439" s="138"/>
      <c r="KY439" s="138"/>
      <c r="KZ439" s="138"/>
      <c r="LA439" s="138"/>
      <c r="LB439" s="138"/>
      <c r="LC439" s="138"/>
      <c r="LD439" s="138"/>
      <c r="LE439" s="138"/>
      <c r="LF439" s="138"/>
      <c r="LG439" s="138"/>
      <c r="LH439" s="138"/>
      <c r="LI439" s="138"/>
      <c r="LJ439" s="138"/>
      <c r="LK439" s="138"/>
      <c r="LL439" s="138"/>
      <c r="LM439" s="138"/>
      <c r="LN439" s="138"/>
      <c r="LO439" s="138"/>
      <c r="LP439" s="138"/>
      <c r="LQ439" s="138"/>
      <c r="LR439" s="138"/>
      <c r="LS439" s="138"/>
      <c r="LT439" s="138"/>
      <c r="LU439" s="138"/>
      <c r="LV439" s="138"/>
      <c r="LW439" s="138"/>
      <c r="LX439" s="138"/>
      <c r="LY439" s="138"/>
      <c r="LZ439" s="138"/>
      <c r="MA439" s="138"/>
      <c r="MB439" s="138"/>
      <c r="MC439" s="138"/>
      <c r="MD439" s="138"/>
      <c r="ME439" s="138"/>
      <c r="MF439" s="138"/>
      <c r="MG439" s="138"/>
      <c r="MH439" s="138"/>
      <c r="MI439" s="138"/>
      <c r="MJ439" s="138"/>
      <c r="MK439" s="138"/>
      <c r="ML439" s="138"/>
      <c r="MM439" s="138"/>
      <c r="MN439" s="138"/>
      <c r="MO439" s="138"/>
      <c r="MP439" s="138"/>
      <c r="MQ439" s="138"/>
      <c r="MR439" s="138"/>
      <c r="MS439" s="138"/>
      <c r="MT439" s="138"/>
      <c r="MU439" s="138"/>
      <c r="MV439" s="138"/>
      <c r="MW439" s="138"/>
      <c r="MX439" s="138"/>
      <c r="MY439" s="138"/>
      <c r="MZ439" s="138"/>
      <c r="NA439" s="138"/>
      <c r="NB439" s="138"/>
      <c r="NC439" s="138"/>
      <c r="ND439" s="138"/>
      <c r="NE439" s="138"/>
      <c r="NF439" s="138"/>
      <c r="NG439" s="138"/>
      <c r="NH439" s="138"/>
      <c r="NI439" s="138"/>
      <c r="NJ439" s="138"/>
      <c r="NK439" s="138"/>
      <c r="NL439" s="138"/>
      <c r="NM439" s="138"/>
      <c r="NN439" s="138"/>
      <c r="NO439" s="138"/>
      <c r="NP439" s="138"/>
      <c r="NQ439" s="138"/>
      <c r="NR439" s="138"/>
      <c r="NS439" s="138"/>
      <c r="NT439" s="138"/>
      <c r="NU439" s="138"/>
      <c r="NV439" s="138"/>
      <c r="NW439" s="138"/>
      <c r="NX439" s="138"/>
      <c r="NY439" s="138"/>
      <c r="NZ439" s="138"/>
      <c r="OA439" s="138"/>
      <c r="OB439" s="138"/>
      <c r="OC439" s="138"/>
      <c r="OD439" s="138"/>
      <c r="OE439" s="138"/>
      <c r="OF439" s="138"/>
      <c r="OG439" s="138"/>
      <c r="OH439" s="138"/>
      <c r="OI439" s="138"/>
      <c r="OJ439" s="138"/>
      <c r="OK439" s="138"/>
      <c r="OL439" s="138"/>
      <c r="OM439" s="138"/>
      <c r="ON439" s="138"/>
      <c r="OO439" s="138"/>
      <c r="OP439" s="138"/>
      <c r="OQ439" s="138"/>
      <c r="OR439" s="138"/>
      <c r="OS439" s="138"/>
      <c r="OT439" s="138"/>
      <c r="OU439" s="138"/>
      <c r="OV439" s="138"/>
      <c r="OW439" s="138"/>
      <c r="OX439" s="138"/>
      <c r="OY439" s="138"/>
      <c r="OZ439" s="138"/>
      <c r="PA439" s="138"/>
      <c r="PB439" s="138"/>
      <c r="PC439" s="138"/>
      <c r="PD439" s="138"/>
      <c r="PE439" s="138"/>
      <c r="PF439" s="138"/>
      <c r="PG439" s="138"/>
      <c r="PH439" s="138"/>
      <c r="PI439" s="138"/>
      <c r="PJ439" s="138"/>
      <c r="PK439" s="138"/>
      <c r="PL439" s="138"/>
      <c r="PM439" s="138"/>
      <c r="PN439" s="138"/>
      <c r="PO439" s="138"/>
      <c r="PP439" s="138"/>
      <c r="PQ439" s="138"/>
      <c r="PR439" s="138"/>
      <c r="PS439" s="138"/>
      <c r="PT439" s="138"/>
      <c r="PU439" s="138"/>
      <c r="PV439" s="138"/>
      <c r="PW439" s="138"/>
      <c r="PX439" s="138"/>
      <c r="PY439" s="138"/>
      <c r="PZ439" s="138"/>
      <c r="QA439" s="138"/>
      <c r="QB439" s="138"/>
      <c r="QC439" s="138"/>
      <c r="QD439" s="138"/>
      <c r="QE439" s="138"/>
      <c r="QF439" s="138"/>
      <c r="QG439" s="138"/>
      <c r="QH439" s="138"/>
      <c r="QI439" s="138"/>
      <c r="QJ439" s="138"/>
      <c r="QK439" s="138"/>
      <c r="QL439" s="138"/>
      <c r="QM439" s="138"/>
      <c r="QN439" s="138"/>
      <c r="QO439" s="138"/>
      <c r="QP439" s="138"/>
      <c r="QQ439" s="138"/>
      <c r="QR439" s="138"/>
      <c r="QS439" s="138"/>
      <c r="QT439" s="138"/>
      <c r="QU439" s="138"/>
      <c r="QV439" s="138"/>
      <c r="QW439" s="138"/>
      <c r="QX439" s="138"/>
      <c r="QY439" s="138"/>
      <c r="QZ439" s="138"/>
      <c r="RA439" s="138"/>
      <c r="RB439" s="138"/>
      <c r="RC439" s="138"/>
      <c r="RD439" s="138"/>
      <c r="RE439" s="138"/>
      <c r="RF439" s="138"/>
      <c r="RG439" s="138"/>
      <c r="RH439" s="138"/>
      <c r="RI439" s="138"/>
      <c r="RJ439" s="138"/>
      <c r="RK439" s="138"/>
      <c r="RL439" s="138"/>
      <c r="RM439" s="138"/>
      <c r="RN439" s="138"/>
      <c r="RO439" s="138"/>
      <c r="RP439" s="138"/>
      <c r="RQ439" s="138"/>
      <c r="RR439" s="138"/>
      <c r="RS439" s="138"/>
      <c r="RT439" s="138"/>
      <c r="RU439" s="138"/>
      <c r="RV439" s="138"/>
      <c r="RW439" s="138"/>
      <c r="RX439" s="138"/>
      <c r="RY439" s="138"/>
      <c r="RZ439" s="138"/>
      <c r="SA439" s="138"/>
      <c r="SB439" s="138"/>
      <c r="SC439" s="138"/>
      <c r="SD439" s="138"/>
      <c r="SE439" s="138"/>
      <c r="SF439" s="138"/>
      <c r="SG439" s="138"/>
      <c r="SH439" s="138"/>
      <c r="SI439" s="138"/>
      <c r="SJ439" s="138"/>
      <c r="SK439" s="138"/>
      <c r="SL439" s="138"/>
      <c r="SM439" s="138"/>
      <c r="SN439" s="138"/>
      <c r="SO439" s="138"/>
      <c r="SP439" s="138"/>
      <c r="SQ439" s="138"/>
      <c r="SR439" s="138"/>
      <c r="SS439" s="138"/>
      <c r="ST439" s="138"/>
      <c r="SU439" s="138"/>
      <c r="SV439" s="138"/>
      <c r="SW439" s="138"/>
      <c r="SX439" s="138"/>
      <c r="SY439" s="138"/>
      <c r="SZ439" s="138"/>
      <c r="TA439" s="138"/>
      <c r="TB439" s="138"/>
      <c r="TC439" s="138"/>
      <c r="TD439" s="138"/>
      <c r="TE439" s="138"/>
      <c r="TF439" s="138"/>
      <c r="TG439" s="138"/>
      <c r="TH439" s="138"/>
      <c r="TI439" s="138"/>
      <c r="TJ439" s="138"/>
      <c r="TK439" s="138"/>
      <c r="TL439" s="138"/>
      <c r="TM439" s="138"/>
      <c r="TN439" s="138"/>
      <c r="TO439" s="138"/>
      <c r="TP439" s="138"/>
      <c r="TQ439" s="138"/>
      <c r="TR439" s="138"/>
      <c r="TS439" s="138"/>
      <c r="TT439" s="138"/>
      <c r="TU439" s="138"/>
      <c r="TV439" s="138"/>
      <c r="TW439" s="138"/>
      <c r="TX439" s="138"/>
      <c r="TY439" s="138"/>
      <c r="TZ439" s="138"/>
      <c r="UA439" s="138"/>
      <c r="UB439" s="138"/>
      <c r="UC439" s="138"/>
      <c r="UD439" s="138"/>
      <c r="UE439" s="138"/>
      <c r="UF439" s="138"/>
      <c r="UG439" s="138"/>
      <c r="UH439" s="138"/>
      <c r="UI439" s="138"/>
      <c r="UJ439" s="138"/>
      <c r="UK439" s="138"/>
      <c r="UL439" s="138"/>
      <c r="UM439" s="138"/>
      <c r="UN439" s="138"/>
      <c r="UO439" s="138"/>
      <c r="UP439" s="138"/>
      <c r="UQ439" s="138"/>
      <c r="UR439" s="138"/>
      <c r="US439" s="138"/>
      <c r="UT439" s="138"/>
      <c r="UU439" s="138"/>
      <c r="UV439" s="138"/>
      <c r="UW439" s="138"/>
      <c r="UX439" s="138"/>
      <c r="UY439" s="138"/>
      <c r="UZ439" s="138"/>
      <c r="VA439" s="138"/>
      <c r="VB439" s="138"/>
      <c r="VC439" s="138"/>
      <c r="VD439" s="138"/>
      <c r="VE439" s="138"/>
      <c r="VF439" s="138"/>
      <c r="VG439" s="138"/>
      <c r="VH439" s="138"/>
      <c r="VI439" s="138"/>
      <c r="VJ439" s="138"/>
      <c r="VK439" s="138"/>
      <c r="VL439" s="138"/>
      <c r="VM439" s="138"/>
      <c r="VN439" s="138"/>
      <c r="VO439" s="138"/>
      <c r="VP439" s="138"/>
      <c r="VQ439" s="138"/>
      <c r="VR439" s="138"/>
      <c r="VS439" s="138"/>
      <c r="VT439" s="138"/>
      <c r="VU439" s="138"/>
      <c r="VV439" s="138"/>
      <c r="VW439" s="138"/>
      <c r="VX439" s="138"/>
      <c r="VY439" s="138"/>
      <c r="VZ439" s="138"/>
      <c r="WA439" s="138"/>
      <c r="WB439" s="138"/>
      <c r="WC439" s="138"/>
      <c r="WD439" s="138"/>
      <c r="WE439" s="138"/>
      <c r="WF439" s="138"/>
      <c r="WG439" s="138"/>
      <c r="WH439" s="138"/>
      <c r="WI439" s="138"/>
      <c r="WJ439" s="138"/>
      <c r="WK439" s="138"/>
      <c r="WL439" s="138"/>
      <c r="WM439" s="138"/>
      <c r="WN439" s="138"/>
      <c r="WO439" s="138"/>
      <c r="WP439" s="138"/>
      <c r="WQ439" s="138"/>
      <c r="WR439" s="138"/>
      <c r="WS439" s="138"/>
      <c r="WT439" s="138"/>
      <c r="WU439" s="138"/>
      <c r="WV439" s="138"/>
      <c r="WW439" s="138"/>
      <c r="WX439" s="138"/>
      <c r="WY439" s="138"/>
      <c r="WZ439" s="138"/>
      <c r="XA439" s="138"/>
      <c r="XB439" s="138"/>
      <c r="XC439" s="138"/>
      <c r="XD439" s="138"/>
      <c r="XE439" s="138"/>
      <c r="XF439" s="138"/>
      <c r="XG439" s="138"/>
      <c r="XH439" s="138"/>
      <c r="XI439" s="138"/>
      <c r="XJ439" s="138"/>
      <c r="XK439" s="138"/>
      <c r="XL439" s="138"/>
      <c r="XM439" s="138"/>
      <c r="XN439" s="138"/>
      <c r="XO439" s="138"/>
      <c r="XP439" s="138"/>
      <c r="XQ439" s="138"/>
      <c r="XR439" s="138"/>
      <c r="XS439" s="138"/>
      <c r="XT439" s="138"/>
      <c r="XU439" s="138"/>
      <c r="XV439" s="138"/>
      <c r="XW439" s="138"/>
      <c r="XX439" s="138"/>
      <c r="XY439" s="138"/>
      <c r="XZ439" s="138"/>
      <c r="YA439" s="138"/>
      <c r="YB439" s="138"/>
      <c r="YC439" s="138"/>
      <c r="YD439" s="138"/>
      <c r="YE439" s="138"/>
      <c r="YF439" s="138"/>
      <c r="YG439" s="138"/>
      <c r="YH439" s="138"/>
      <c r="YI439" s="138"/>
      <c r="YJ439" s="138"/>
      <c r="YK439" s="138"/>
      <c r="YL439" s="138"/>
      <c r="YM439" s="138"/>
      <c r="YN439" s="138"/>
      <c r="YO439" s="138"/>
      <c r="YP439" s="138"/>
      <c r="YQ439" s="138"/>
      <c r="YR439" s="138"/>
      <c r="YS439" s="138"/>
      <c r="YT439" s="138"/>
      <c r="YU439" s="138"/>
      <c r="YV439" s="138"/>
      <c r="YW439" s="138"/>
      <c r="YX439" s="138"/>
      <c r="YY439" s="138"/>
      <c r="YZ439" s="138"/>
      <c r="ZA439" s="138"/>
      <c r="ZB439" s="138"/>
      <c r="ZC439" s="138"/>
      <c r="ZD439" s="138"/>
      <c r="ZE439" s="138"/>
      <c r="ZF439" s="138"/>
      <c r="ZG439" s="138"/>
      <c r="ZH439" s="138"/>
      <c r="ZI439" s="138"/>
      <c r="ZJ439" s="138"/>
      <c r="ZK439" s="138"/>
      <c r="ZL439" s="138"/>
      <c r="ZM439" s="138"/>
      <c r="ZN439" s="138"/>
      <c r="ZO439" s="138"/>
      <c r="ZP439" s="138"/>
      <c r="ZQ439" s="138"/>
      <c r="ZR439" s="138"/>
      <c r="ZS439" s="138"/>
      <c r="ZT439" s="138"/>
      <c r="ZU439" s="138"/>
      <c r="ZV439" s="138"/>
      <c r="ZW439" s="138"/>
      <c r="ZX439" s="138"/>
      <c r="ZY439" s="138"/>
      <c r="ZZ439" s="138"/>
      <c r="AAA439" s="138"/>
      <c r="AAB439" s="138"/>
      <c r="AAC439" s="138"/>
      <c r="AAD439" s="138"/>
      <c r="AAE439" s="138"/>
      <c r="AAF439" s="138"/>
      <c r="AAG439" s="138"/>
      <c r="AAH439" s="138"/>
      <c r="AAI439" s="138"/>
      <c r="AAJ439" s="138"/>
      <c r="AAK439" s="138"/>
      <c r="AAL439" s="138"/>
      <c r="AAM439" s="138"/>
      <c r="AAN439" s="138"/>
      <c r="AAO439" s="138"/>
      <c r="AAP439" s="138"/>
      <c r="AAQ439" s="138"/>
      <c r="AAR439" s="138"/>
      <c r="AAS439" s="138"/>
      <c r="AAT439" s="138"/>
      <c r="AAU439" s="138"/>
      <c r="AAV439" s="138"/>
      <c r="AAW439" s="138"/>
      <c r="AAX439" s="138"/>
      <c r="AAY439" s="138"/>
      <c r="AAZ439" s="138"/>
      <c r="ABA439" s="138"/>
      <c r="ABB439" s="138"/>
      <c r="ABC439" s="138"/>
      <c r="ABD439" s="138"/>
      <c r="ABE439" s="138"/>
      <c r="ABF439" s="138"/>
      <c r="ABG439" s="138"/>
      <c r="ABH439" s="138"/>
      <c r="ABI439" s="138"/>
      <c r="ABJ439" s="138"/>
      <c r="ABK439" s="138"/>
      <c r="ABL439" s="138"/>
      <c r="ABM439" s="138"/>
      <c r="ABN439" s="138"/>
      <c r="ABO439" s="138"/>
      <c r="ABP439" s="138"/>
      <c r="ABQ439" s="138"/>
      <c r="ABR439" s="138"/>
      <c r="ABS439" s="138"/>
      <c r="ABT439" s="138"/>
      <c r="ABU439" s="138"/>
      <c r="ABV439" s="138"/>
      <c r="ABW439" s="138"/>
      <c r="ABX439" s="138"/>
      <c r="ABY439" s="138"/>
      <c r="ABZ439" s="138"/>
      <c r="ACA439" s="138"/>
      <c r="ACB439" s="138"/>
      <c r="ACC439" s="138"/>
      <c r="ACD439" s="138"/>
      <c r="ACE439" s="138"/>
      <c r="ACF439" s="138"/>
      <c r="ACG439" s="138"/>
      <c r="ACH439" s="138"/>
      <c r="ACI439" s="138"/>
      <c r="ACJ439" s="138"/>
      <c r="ACK439" s="138"/>
      <c r="ACL439" s="138"/>
      <c r="ACM439" s="138"/>
      <c r="ACN439" s="138"/>
      <c r="ACO439" s="138"/>
      <c r="ACP439" s="138"/>
      <c r="ACQ439" s="138"/>
      <c r="ACR439" s="138"/>
      <c r="ACS439" s="138"/>
      <c r="ACT439" s="138"/>
      <c r="ACU439" s="138"/>
      <c r="ACV439" s="138"/>
      <c r="ACW439" s="138"/>
      <c r="ACX439" s="138"/>
      <c r="ACY439" s="138"/>
      <c r="ACZ439" s="138"/>
      <c r="ADA439" s="138"/>
    </row>
    <row r="440" spans="1:781" ht="15" customHeight="1" x14ac:dyDescent="0.3">
      <c r="A440" s="206"/>
      <c r="B440" s="207"/>
      <c r="C440" s="254"/>
      <c r="D440" s="208"/>
      <c r="E440" s="209"/>
      <c r="F440" s="210"/>
      <c r="G440" s="211"/>
      <c r="H440" s="210"/>
      <c r="I440" s="212"/>
      <c r="J440" s="264"/>
      <c r="K440" s="206"/>
      <c r="L440" s="213"/>
      <c r="M440" s="211"/>
      <c r="N440" s="209"/>
      <c r="O440" s="208"/>
      <c r="P440" s="207"/>
      <c r="Q440" s="247"/>
      <c r="R440" s="253"/>
      <c r="S440" s="260"/>
      <c r="T440" s="227"/>
      <c r="U440" s="227"/>
      <c r="V440" s="261"/>
      <c r="W440" s="261"/>
      <c r="X440" s="261"/>
      <c r="Y440" s="261"/>
      <c r="Z440" s="261"/>
      <c r="AA440" s="261"/>
      <c r="AB440" s="262"/>
      <c r="AC440" s="263"/>
      <c r="AD440" s="263"/>
      <c r="AE440" s="263"/>
      <c r="AF440" s="263"/>
      <c r="AG440" s="263"/>
      <c r="AH440" s="263"/>
      <c r="AI440" s="263"/>
      <c r="AJ440" s="263"/>
      <c r="AK440" s="263"/>
      <c r="AL440" s="263"/>
      <c r="AM440" s="263"/>
      <c r="AN440" s="263"/>
      <c r="AO440" s="263"/>
      <c r="AP440" s="138"/>
      <c r="AQ440" s="138"/>
      <c r="AR440" s="138"/>
      <c r="AS440" s="138"/>
      <c r="AT440" s="138"/>
      <c r="AU440" s="138"/>
      <c r="AV440" s="138"/>
      <c r="AW440" s="138"/>
      <c r="AX440" s="138"/>
      <c r="AY440" s="138"/>
      <c r="AZ440" s="138"/>
      <c r="BA440" s="138"/>
      <c r="BB440" s="138"/>
      <c r="BC440" s="138"/>
      <c r="BD440" s="138"/>
      <c r="BE440" s="138"/>
      <c r="BF440" s="138"/>
      <c r="BG440" s="138"/>
      <c r="BH440" s="138"/>
      <c r="BI440" s="138"/>
      <c r="BJ440" s="138"/>
      <c r="BK440" s="138"/>
      <c r="BL440" s="138"/>
      <c r="BM440" s="138"/>
      <c r="BN440" s="138"/>
      <c r="BO440" s="138"/>
      <c r="BP440" s="138"/>
      <c r="BQ440" s="138"/>
      <c r="BR440" s="138"/>
      <c r="BS440" s="138"/>
      <c r="BT440" s="138"/>
      <c r="BU440" s="138"/>
      <c r="BV440" s="138"/>
      <c r="BW440" s="138"/>
      <c r="BX440" s="138"/>
      <c r="BY440" s="138"/>
      <c r="BZ440" s="138"/>
      <c r="CA440" s="138"/>
      <c r="CB440" s="138"/>
      <c r="CC440" s="138"/>
      <c r="CD440" s="138"/>
      <c r="CE440" s="138"/>
      <c r="CF440" s="138"/>
      <c r="CG440" s="138"/>
      <c r="CH440" s="138"/>
      <c r="CI440" s="138"/>
      <c r="CJ440" s="138"/>
      <c r="CK440" s="138"/>
      <c r="CL440" s="138"/>
      <c r="CM440" s="138"/>
      <c r="CN440" s="138"/>
      <c r="CO440" s="138"/>
      <c r="CP440" s="138"/>
      <c r="CQ440" s="138"/>
      <c r="CR440" s="138"/>
      <c r="CS440" s="138"/>
      <c r="CT440" s="138"/>
      <c r="CU440" s="138"/>
      <c r="CV440" s="138"/>
      <c r="CW440" s="138"/>
      <c r="CX440" s="138"/>
      <c r="CY440" s="138"/>
      <c r="CZ440" s="138"/>
      <c r="DA440" s="138"/>
      <c r="DB440" s="138"/>
      <c r="DC440" s="138"/>
      <c r="DD440" s="138"/>
      <c r="DE440" s="138"/>
      <c r="DF440" s="138"/>
      <c r="DG440" s="138"/>
      <c r="DH440" s="138"/>
      <c r="DI440" s="138"/>
      <c r="DJ440" s="138"/>
      <c r="DK440" s="138"/>
      <c r="DL440" s="138"/>
      <c r="DM440" s="138"/>
      <c r="DN440" s="138"/>
      <c r="DO440" s="138"/>
      <c r="DP440" s="138"/>
      <c r="DQ440" s="138"/>
      <c r="DR440" s="138"/>
      <c r="DS440" s="138"/>
      <c r="DT440" s="138"/>
      <c r="DU440" s="138"/>
      <c r="DV440" s="138"/>
      <c r="DW440" s="138"/>
      <c r="DX440" s="138"/>
      <c r="DY440" s="138"/>
      <c r="DZ440" s="138"/>
      <c r="EA440" s="138"/>
      <c r="EB440" s="138"/>
      <c r="EC440" s="138"/>
      <c r="ED440" s="138"/>
      <c r="EE440" s="138"/>
      <c r="EF440" s="138"/>
      <c r="EG440" s="138"/>
      <c r="EH440" s="138"/>
      <c r="EI440" s="138"/>
      <c r="EJ440" s="138"/>
      <c r="EK440" s="138"/>
      <c r="EL440" s="138"/>
      <c r="EM440" s="138"/>
      <c r="EN440" s="138"/>
      <c r="EO440" s="138"/>
      <c r="EP440" s="138"/>
      <c r="EQ440" s="138"/>
      <c r="ER440" s="138"/>
      <c r="ES440" s="138"/>
      <c r="ET440" s="138"/>
      <c r="EU440" s="138"/>
      <c r="EV440" s="138"/>
      <c r="EW440" s="138"/>
      <c r="EX440" s="138"/>
      <c r="EY440" s="138"/>
      <c r="EZ440" s="138"/>
      <c r="FA440" s="138"/>
      <c r="FB440" s="138"/>
      <c r="FC440" s="138"/>
      <c r="FD440" s="138"/>
      <c r="FE440" s="138"/>
      <c r="FF440" s="138"/>
      <c r="FG440" s="138"/>
      <c r="FH440" s="138"/>
      <c r="FI440" s="138"/>
      <c r="FJ440" s="138"/>
      <c r="FK440" s="138"/>
      <c r="FL440" s="138"/>
      <c r="FM440" s="138"/>
      <c r="FN440" s="138"/>
      <c r="FO440" s="138"/>
      <c r="FP440" s="138"/>
      <c r="FQ440" s="138"/>
      <c r="FR440" s="138"/>
      <c r="FS440" s="138"/>
      <c r="FT440" s="138"/>
      <c r="FU440" s="138"/>
      <c r="FV440" s="138"/>
      <c r="FW440" s="138"/>
      <c r="FX440" s="138"/>
      <c r="FY440" s="138"/>
      <c r="FZ440" s="138"/>
      <c r="GA440" s="138"/>
      <c r="GB440" s="138"/>
      <c r="GC440" s="138"/>
      <c r="GD440" s="138"/>
      <c r="GE440" s="138"/>
      <c r="GF440" s="138"/>
      <c r="GG440" s="138"/>
      <c r="GH440" s="138"/>
      <c r="GI440" s="138"/>
      <c r="GJ440" s="138"/>
      <c r="GK440" s="138"/>
      <c r="GL440" s="138"/>
      <c r="GM440" s="138"/>
      <c r="GN440" s="138"/>
      <c r="GO440" s="138"/>
      <c r="GP440" s="138"/>
      <c r="GQ440" s="138"/>
      <c r="GR440" s="138"/>
      <c r="GS440" s="138"/>
      <c r="GT440" s="138"/>
      <c r="GU440" s="138"/>
      <c r="GV440" s="138"/>
      <c r="GW440" s="138"/>
      <c r="GX440" s="138"/>
      <c r="GY440" s="138"/>
      <c r="GZ440" s="138"/>
      <c r="HA440" s="138"/>
      <c r="HB440" s="138"/>
      <c r="HC440" s="138"/>
      <c r="HD440" s="138"/>
      <c r="HE440" s="138"/>
      <c r="HF440" s="138"/>
      <c r="HG440" s="138"/>
      <c r="HH440" s="138"/>
      <c r="HI440" s="138"/>
      <c r="HJ440" s="138"/>
      <c r="HK440" s="138"/>
      <c r="HL440" s="138"/>
      <c r="HM440" s="138"/>
      <c r="HN440" s="138"/>
      <c r="HO440" s="138"/>
      <c r="HP440" s="138"/>
      <c r="HQ440" s="138"/>
      <c r="HR440" s="138"/>
      <c r="HS440" s="138"/>
      <c r="HT440" s="138"/>
      <c r="HU440" s="138"/>
      <c r="HV440" s="138"/>
      <c r="HW440" s="138"/>
      <c r="HX440" s="138"/>
      <c r="HY440" s="138"/>
      <c r="HZ440" s="138"/>
      <c r="IA440" s="138"/>
      <c r="IB440" s="138"/>
      <c r="IC440" s="138"/>
      <c r="ID440" s="138"/>
      <c r="IE440" s="138"/>
      <c r="IF440" s="138"/>
      <c r="IG440" s="138"/>
      <c r="IH440" s="138"/>
      <c r="II440" s="138"/>
      <c r="IJ440" s="138"/>
      <c r="IK440" s="138"/>
      <c r="IL440" s="138"/>
      <c r="IM440" s="138"/>
      <c r="IN440" s="138"/>
      <c r="IO440" s="138"/>
      <c r="IP440" s="138"/>
      <c r="IQ440" s="138"/>
      <c r="IR440" s="138"/>
      <c r="IS440" s="138"/>
      <c r="IT440" s="138"/>
      <c r="IU440" s="138"/>
      <c r="IV440" s="138"/>
      <c r="IW440" s="138"/>
      <c r="IX440" s="138"/>
      <c r="IY440" s="138"/>
      <c r="IZ440" s="138"/>
      <c r="JA440" s="138"/>
      <c r="JB440" s="138"/>
      <c r="JC440" s="138"/>
      <c r="JD440" s="138"/>
      <c r="JE440" s="138"/>
      <c r="JF440" s="138"/>
      <c r="JG440" s="138"/>
      <c r="JH440" s="138"/>
      <c r="JI440" s="138"/>
      <c r="JJ440" s="138"/>
      <c r="JK440" s="138"/>
      <c r="JL440" s="138"/>
      <c r="JM440" s="138"/>
      <c r="JN440" s="138"/>
      <c r="JO440" s="138"/>
      <c r="JP440" s="138"/>
      <c r="JQ440" s="138"/>
      <c r="JR440" s="138"/>
      <c r="JS440" s="138"/>
      <c r="JT440" s="138"/>
      <c r="JU440" s="138"/>
      <c r="JV440" s="138"/>
      <c r="JW440" s="138"/>
      <c r="JX440" s="138"/>
      <c r="JY440" s="138"/>
      <c r="JZ440" s="138"/>
      <c r="KA440" s="138"/>
      <c r="KB440" s="138"/>
      <c r="KC440" s="138"/>
      <c r="KD440" s="138"/>
      <c r="KE440" s="138"/>
      <c r="KF440" s="138"/>
      <c r="KG440" s="138"/>
      <c r="KH440" s="138"/>
      <c r="KI440" s="138"/>
      <c r="KJ440" s="138"/>
      <c r="KK440" s="138"/>
      <c r="KL440" s="138"/>
      <c r="KM440" s="138"/>
      <c r="KN440" s="138"/>
      <c r="KO440" s="138"/>
      <c r="KP440" s="138"/>
      <c r="KQ440" s="138"/>
      <c r="KR440" s="138"/>
      <c r="KS440" s="138"/>
      <c r="KT440" s="138"/>
      <c r="KU440" s="138"/>
      <c r="KV440" s="138"/>
      <c r="KW440" s="138"/>
      <c r="KX440" s="138"/>
      <c r="KY440" s="138"/>
      <c r="KZ440" s="138"/>
      <c r="LA440" s="138"/>
      <c r="LB440" s="138"/>
      <c r="LC440" s="138"/>
      <c r="LD440" s="138"/>
      <c r="LE440" s="138"/>
      <c r="LF440" s="138"/>
      <c r="LG440" s="138"/>
      <c r="LH440" s="138"/>
      <c r="LI440" s="138"/>
      <c r="LJ440" s="138"/>
      <c r="LK440" s="138"/>
      <c r="LL440" s="138"/>
      <c r="LM440" s="138"/>
      <c r="LN440" s="138"/>
      <c r="LO440" s="138"/>
      <c r="LP440" s="138"/>
      <c r="LQ440" s="138"/>
      <c r="LR440" s="138"/>
      <c r="LS440" s="138"/>
      <c r="LT440" s="138"/>
      <c r="LU440" s="138"/>
      <c r="LV440" s="138"/>
      <c r="LW440" s="138"/>
      <c r="LX440" s="138"/>
      <c r="LY440" s="138"/>
      <c r="LZ440" s="138"/>
      <c r="MA440" s="138"/>
      <c r="MB440" s="138"/>
      <c r="MC440" s="138"/>
      <c r="MD440" s="138"/>
      <c r="ME440" s="138"/>
      <c r="MF440" s="138"/>
      <c r="MG440" s="138"/>
      <c r="MH440" s="138"/>
      <c r="MI440" s="138"/>
      <c r="MJ440" s="138"/>
      <c r="MK440" s="138"/>
      <c r="ML440" s="138"/>
      <c r="MM440" s="138"/>
      <c r="MN440" s="138"/>
      <c r="MO440" s="138"/>
      <c r="MP440" s="138"/>
      <c r="MQ440" s="138"/>
      <c r="MR440" s="138"/>
      <c r="MS440" s="138"/>
      <c r="MT440" s="138"/>
      <c r="MU440" s="138"/>
      <c r="MV440" s="138"/>
      <c r="MW440" s="138"/>
      <c r="MX440" s="138"/>
      <c r="MY440" s="138"/>
      <c r="MZ440" s="138"/>
      <c r="NA440" s="138"/>
      <c r="NB440" s="138"/>
      <c r="NC440" s="138"/>
      <c r="ND440" s="138"/>
      <c r="NE440" s="138"/>
      <c r="NF440" s="138"/>
      <c r="NG440" s="138"/>
      <c r="NH440" s="138"/>
      <c r="NI440" s="138"/>
      <c r="NJ440" s="138"/>
      <c r="NK440" s="138"/>
      <c r="NL440" s="138"/>
      <c r="NM440" s="138"/>
      <c r="NN440" s="138"/>
      <c r="NO440" s="138"/>
      <c r="NP440" s="138"/>
      <c r="NQ440" s="138"/>
      <c r="NR440" s="138"/>
      <c r="NS440" s="138"/>
      <c r="NT440" s="138"/>
      <c r="NU440" s="138"/>
      <c r="NV440" s="138"/>
      <c r="NW440" s="138"/>
      <c r="NX440" s="138"/>
      <c r="NY440" s="138"/>
      <c r="NZ440" s="138"/>
      <c r="OA440" s="138"/>
      <c r="OB440" s="138"/>
      <c r="OC440" s="138"/>
      <c r="OD440" s="138"/>
      <c r="OE440" s="138"/>
      <c r="OF440" s="138"/>
      <c r="OG440" s="138"/>
      <c r="OH440" s="138"/>
      <c r="OI440" s="138"/>
      <c r="OJ440" s="138"/>
      <c r="OK440" s="138"/>
      <c r="OL440" s="138"/>
      <c r="OM440" s="138"/>
      <c r="ON440" s="138"/>
      <c r="OO440" s="138"/>
      <c r="OP440" s="138"/>
      <c r="OQ440" s="138"/>
      <c r="OR440" s="138"/>
      <c r="OS440" s="138"/>
      <c r="OT440" s="138"/>
      <c r="OU440" s="138"/>
      <c r="OV440" s="138"/>
      <c r="OW440" s="138"/>
      <c r="OX440" s="138"/>
      <c r="OY440" s="138"/>
      <c r="OZ440" s="138"/>
      <c r="PA440" s="138"/>
      <c r="PB440" s="138"/>
      <c r="PC440" s="138"/>
      <c r="PD440" s="138"/>
      <c r="PE440" s="138"/>
      <c r="PF440" s="138"/>
      <c r="PG440" s="138"/>
      <c r="PH440" s="138"/>
      <c r="PI440" s="138"/>
      <c r="PJ440" s="138"/>
      <c r="PK440" s="138"/>
      <c r="PL440" s="138"/>
      <c r="PM440" s="138"/>
      <c r="PN440" s="138"/>
      <c r="PO440" s="138"/>
      <c r="PP440" s="138"/>
      <c r="PQ440" s="138"/>
      <c r="PR440" s="138"/>
      <c r="PS440" s="138"/>
      <c r="PT440" s="138"/>
      <c r="PU440" s="138"/>
      <c r="PV440" s="138"/>
      <c r="PW440" s="138"/>
      <c r="PX440" s="138"/>
      <c r="PY440" s="138"/>
      <c r="PZ440" s="138"/>
      <c r="QA440" s="138"/>
      <c r="QB440" s="138"/>
      <c r="QC440" s="138"/>
      <c r="QD440" s="138"/>
      <c r="QE440" s="138"/>
      <c r="QF440" s="138"/>
      <c r="QG440" s="138"/>
      <c r="QH440" s="138"/>
      <c r="QI440" s="138"/>
      <c r="QJ440" s="138"/>
      <c r="QK440" s="138"/>
      <c r="QL440" s="138"/>
      <c r="QM440" s="138"/>
      <c r="QN440" s="138"/>
      <c r="QO440" s="138"/>
      <c r="QP440" s="138"/>
      <c r="QQ440" s="138"/>
      <c r="QR440" s="138"/>
      <c r="QS440" s="138"/>
      <c r="QT440" s="138"/>
      <c r="QU440" s="138"/>
      <c r="QV440" s="138"/>
      <c r="QW440" s="138"/>
      <c r="QX440" s="138"/>
      <c r="QY440" s="138"/>
      <c r="QZ440" s="138"/>
      <c r="RA440" s="138"/>
      <c r="RB440" s="138"/>
      <c r="RC440" s="138"/>
      <c r="RD440" s="138"/>
      <c r="RE440" s="138"/>
      <c r="RF440" s="138"/>
      <c r="RG440" s="138"/>
      <c r="RH440" s="138"/>
      <c r="RI440" s="138"/>
      <c r="RJ440" s="138"/>
      <c r="RK440" s="138"/>
      <c r="RL440" s="138"/>
      <c r="RM440" s="138"/>
      <c r="RN440" s="138"/>
      <c r="RO440" s="138"/>
      <c r="RP440" s="138"/>
      <c r="RQ440" s="138"/>
      <c r="RR440" s="138"/>
      <c r="RS440" s="138"/>
      <c r="RT440" s="138"/>
      <c r="RU440" s="138"/>
      <c r="RV440" s="138"/>
      <c r="RW440" s="138"/>
      <c r="RX440" s="138"/>
      <c r="RY440" s="138"/>
      <c r="RZ440" s="138"/>
      <c r="SA440" s="138"/>
      <c r="SB440" s="138"/>
      <c r="SC440" s="138"/>
      <c r="SD440" s="138"/>
      <c r="SE440" s="138"/>
      <c r="SF440" s="138"/>
      <c r="SG440" s="138"/>
      <c r="SH440" s="138"/>
      <c r="SI440" s="138"/>
      <c r="SJ440" s="138"/>
      <c r="SK440" s="138"/>
      <c r="SL440" s="138"/>
      <c r="SM440" s="138"/>
      <c r="SN440" s="138"/>
      <c r="SO440" s="138"/>
      <c r="SP440" s="138"/>
      <c r="SQ440" s="138"/>
      <c r="SR440" s="138"/>
      <c r="SS440" s="138"/>
      <c r="ST440" s="138"/>
      <c r="SU440" s="138"/>
      <c r="SV440" s="138"/>
      <c r="SW440" s="138"/>
      <c r="SX440" s="138"/>
      <c r="SY440" s="138"/>
      <c r="SZ440" s="138"/>
      <c r="TA440" s="138"/>
      <c r="TB440" s="138"/>
      <c r="TC440" s="138"/>
      <c r="TD440" s="138"/>
      <c r="TE440" s="138"/>
      <c r="TF440" s="138"/>
      <c r="TG440" s="138"/>
      <c r="TH440" s="138"/>
      <c r="TI440" s="138"/>
      <c r="TJ440" s="138"/>
      <c r="TK440" s="138"/>
      <c r="TL440" s="138"/>
      <c r="TM440" s="138"/>
      <c r="TN440" s="138"/>
      <c r="TO440" s="138"/>
      <c r="TP440" s="138"/>
      <c r="TQ440" s="138"/>
      <c r="TR440" s="138"/>
      <c r="TS440" s="138"/>
      <c r="TT440" s="138"/>
      <c r="TU440" s="138"/>
      <c r="TV440" s="138"/>
      <c r="TW440" s="138"/>
      <c r="TX440" s="138"/>
      <c r="TY440" s="138"/>
      <c r="TZ440" s="138"/>
      <c r="UA440" s="138"/>
      <c r="UB440" s="138"/>
      <c r="UC440" s="138"/>
      <c r="UD440" s="138"/>
      <c r="UE440" s="138"/>
      <c r="UF440" s="138"/>
      <c r="UG440" s="138"/>
      <c r="UH440" s="138"/>
      <c r="UI440" s="138"/>
      <c r="UJ440" s="138"/>
      <c r="UK440" s="138"/>
      <c r="UL440" s="138"/>
      <c r="UM440" s="138"/>
      <c r="UN440" s="138"/>
      <c r="UO440" s="138"/>
      <c r="UP440" s="138"/>
      <c r="UQ440" s="138"/>
      <c r="UR440" s="138"/>
      <c r="US440" s="138"/>
      <c r="UT440" s="138"/>
      <c r="UU440" s="138"/>
      <c r="UV440" s="138"/>
      <c r="UW440" s="138"/>
      <c r="UX440" s="138"/>
      <c r="UY440" s="138"/>
      <c r="UZ440" s="138"/>
      <c r="VA440" s="138"/>
      <c r="VB440" s="138"/>
      <c r="VC440" s="138"/>
      <c r="VD440" s="138"/>
      <c r="VE440" s="138"/>
      <c r="VF440" s="138"/>
      <c r="VG440" s="138"/>
      <c r="VH440" s="138"/>
      <c r="VI440" s="138"/>
      <c r="VJ440" s="138"/>
      <c r="VK440" s="138"/>
      <c r="VL440" s="138"/>
      <c r="VM440" s="138"/>
      <c r="VN440" s="138"/>
      <c r="VO440" s="138"/>
      <c r="VP440" s="138"/>
      <c r="VQ440" s="138"/>
      <c r="VR440" s="138"/>
      <c r="VS440" s="138"/>
      <c r="VT440" s="138"/>
      <c r="VU440" s="138"/>
      <c r="VV440" s="138"/>
      <c r="VW440" s="138"/>
      <c r="VX440" s="138"/>
      <c r="VY440" s="138"/>
      <c r="VZ440" s="138"/>
      <c r="WA440" s="138"/>
      <c r="WB440" s="138"/>
      <c r="WC440" s="138"/>
      <c r="WD440" s="138"/>
      <c r="WE440" s="138"/>
      <c r="WF440" s="138"/>
      <c r="WG440" s="138"/>
      <c r="WH440" s="138"/>
      <c r="WI440" s="138"/>
      <c r="WJ440" s="138"/>
      <c r="WK440" s="138"/>
      <c r="WL440" s="138"/>
      <c r="WM440" s="138"/>
      <c r="WN440" s="138"/>
      <c r="WO440" s="138"/>
      <c r="WP440" s="138"/>
      <c r="WQ440" s="138"/>
      <c r="WR440" s="138"/>
      <c r="WS440" s="138"/>
      <c r="WT440" s="138"/>
      <c r="WU440" s="138"/>
      <c r="WV440" s="138"/>
      <c r="WW440" s="138"/>
      <c r="WX440" s="138"/>
      <c r="WY440" s="138"/>
      <c r="WZ440" s="138"/>
      <c r="XA440" s="138"/>
      <c r="XB440" s="138"/>
      <c r="XC440" s="138"/>
      <c r="XD440" s="138"/>
      <c r="XE440" s="138"/>
      <c r="XF440" s="138"/>
      <c r="XG440" s="138"/>
      <c r="XH440" s="138"/>
      <c r="XI440" s="138"/>
      <c r="XJ440" s="138"/>
      <c r="XK440" s="138"/>
      <c r="XL440" s="138"/>
      <c r="XM440" s="138"/>
      <c r="XN440" s="138"/>
      <c r="XO440" s="138"/>
      <c r="XP440" s="138"/>
      <c r="XQ440" s="138"/>
      <c r="XR440" s="138"/>
      <c r="XS440" s="138"/>
      <c r="XT440" s="138"/>
      <c r="XU440" s="138"/>
      <c r="XV440" s="138"/>
      <c r="XW440" s="138"/>
      <c r="XX440" s="138"/>
      <c r="XY440" s="138"/>
      <c r="XZ440" s="138"/>
      <c r="YA440" s="138"/>
      <c r="YB440" s="138"/>
      <c r="YC440" s="138"/>
      <c r="YD440" s="138"/>
      <c r="YE440" s="138"/>
      <c r="YF440" s="138"/>
      <c r="YG440" s="138"/>
      <c r="YH440" s="138"/>
      <c r="YI440" s="138"/>
      <c r="YJ440" s="138"/>
      <c r="YK440" s="138"/>
      <c r="YL440" s="138"/>
      <c r="YM440" s="138"/>
      <c r="YN440" s="138"/>
      <c r="YO440" s="138"/>
      <c r="YP440" s="138"/>
      <c r="YQ440" s="138"/>
      <c r="YR440" s="138"/>
      <c r="YS440" s="138"/>
      <c r="YT440" s="138"/>
      <c r="YU440" s="138"/>
      <c r="YV440" s="138"/>
      <c r="YW440" s="138"/>
      <c r="YX440" s="138"/>
      <c r="YY440" s="138"/>
      <c r="YZ440" s="138"/>
      <c r="ZA440" s="138"/>
      <c r="ZB440" s="138"/>
      <c r="ZC440" s="138"/>
      <c r="ZD440" s="138"/>
      <c r="ZE440" s="138"/>
      <c r="ZF440" s="138"/>
      <c r="ZG440" s="138"/>
      <c r="ZH440" s="138"/>
      <c r="ZI440" s="138"/>
      <c r="ZJ440" s="138"/>
      <c r="ZK440" s="138"/>
      <c r="ZL440" s="138"/>
      <c r="ZM440" s="138"/>
      <c r="ZN440" s="138"/>
      <c r="ZO440" s="138"/>
      <c r="ZP440" s="138"/>
      <c r="ZQ440" s="138"/>
      <c r="ZR440" s="138"/>
      <c r="ZS440" s="138"/>
      <c r="ZT440" s="138"/>
      <c r="ZU440" s="138"/>
      <c r="ZV440" s="138"/>
      <c r="ZW440" s="138"/>
      <c r="ZX440" s="138"/>
      <c r="ZY440" s="138"/>
      <c r="ZZ440" s="138"/>
      <c r="AAA440" s="138"/>
      <c r="AAB440" s="138"/>
      <c r="AAC440" s="138"/>
      <c r="AAD440" s="138"/>
      <c r="AAE440" s="138"/>
      <c r="AAF440" s="138"/>
      <c r="AAG440" s="138"/>
      <c r="AAH440" s="138"/>
      <c r="AAI440" s="138"/>
      <c r="AAJ440" s="138"/>
      <c r="AAK440" s="138"/>
      <c r="AAL440" s="138"/>
      <c r="AAM440" s="138"/>
      <c r="AAN440" s="138"/>
      <c r="AAO440" s="138"/>
      <c r="AAP440" s="138"/>
      <c r="AAQ440" s="138"/>
      <c r="AAR440" s="138"/>
      <c r="AAS440" s="138"/>
      <c r="AAT440" s="138"/>
      <c r="AAU440" s="138"/>
      <c r="AAV440" s="138"/>
      <c r="AAW440" s="138"/>
      <c r="AAX440" s="138"/>
      <c r="AAY440" s="138"/>
      <c r="AAZ440" s="138"/>
      <c r="ABA440" s="138"/>
      <c r="ABB440" s="138"/>
      <c r="ABC440" s="138"/>
      <c r="ABD440" s="138"/>
      <c r="ABE440" s="138"/>
      <c r="ABF440" s="138"/>
      <c r="ABG440" s="138"/>
      <c r="ABH440" s="138"/>
      <c r="ABI440" s="138"/>
      <c r="ABJ440" s="138"/>
      <c r="ABK440" s="138"/>
      <c r="ABL440" s="138"/>
      <c r="ABM440" s="138"/>
      <c r="ABN440" s="138"/>
      <c r="ABO440" s="138"/>
      <c r="ABP440" s="138"/>
      <c r="ABQ440" s="138"/>
      <c r="ABR440" s="138"/>
      <c r="ABS440" s="138"/>
      <c r="ABT440" s="138"/>
      <c r="ABU440" s="138"/>
      <c r="ABV440" s="138"/>
      <c r="ABW440" s="138"/>
      <c r="ABX440" s="138"/>
      <c r="ABY440" s="138"/>
      <c r="ABZ440" s="138"/>
      <c r="ACA440" s="138"/>
      <c r="ACB440" s="138"/>
      <c r="ACC440" s="138"/>
      <c r="ACD440" s="138"/>
      <c r="ACE440" s="138"/>
      <c r="ACF440" s="138"/>
      <c r="ACG440" s="138"/>
      <c r="ACH440" s="138"/>
      <c r="ACI440" s="138"/>
      <c r="ACJ440" s="138"/>
      <c r="ACK440" s="138"/>
      <c r="ACL440" s="138"/>
      <c r="ACM440" s="138"/>
      <c r="ACN440" s="138"/>
      <c r="ACO440" s="138"/>
      <c r="ACP440" s="138"/>
      <c r="ACQ440" s="138"/>
      <c r="ACR440" s="138"/>
      <c r="ACS440" s="138"/>
      <c r="ACT440" s="138"/>
      <c r="ACU440" s="138"/>
      <c r="ACV440" s="138"/>
      <c r="ACW440" s="138"/>
      <c r="ACX440" s="138"/>
      <c r="ACY440" s="138"/>
      <c r="ACZ440" s="138"/>
      <c r="ADA440" s="138"/>
    </row>
    <row r="441" spans="1:781" ht="15" customHeight="1" x14ac:dyDescent="0.3">
      <c r="A441" s="206"/>
      <c r="B441" s="207"/>
      <c r="C441" s="254"/>
      <c r="D441" s="208"/>
      <c r="E441" s="209"/>
      <c r="F441" s="210"/>
      <c r="G441" s="211"/>
      <c r="H441" s="210"/>
      <c r="I441" s="212"/>
      <c r="J441" s="264"/>
      <c r="K441" s="206"/>
      <c r="L441" s="213"/>
      <c r="M441" s="211"/>
      <c r="N441" s="209"/>
      <c r="O441" s="208"/>
      <c r="P441" s="207"/>
      <c r="Q441" s="247"/>
      <c r="R441" s="248"/>
      <c r="S441" s="237" t="s">
        <v>1196</v>
      </c>
      <c r="T441" s="227" t="s">
        <v>1197</v>
      </c>
      <c r="U441" s="227"/>
      <c r="V441" s="261"/>
      <c r="W441" s="261"/>
      <c r="X441" s="261"/>
      <c r="Y441" s="261"/>
      <c r="Z441" s="261"/>
      <c r="AA441" s="261"/>
      <c r="AB441" s="262"/>
      <c r="AC441" s="263"/>
      <c r="AD441" s="263"/>
      <c r="AE441" s="263"/>
      <c r="AF441" s="263"/>
      <c r="AG441" s="263"/>
      <c r="AH441" s="263"/>
      <c r="AI441" s="263"/>
      <c r="AJ441" s="263"/>
      <c r="AK441" s="263"/>
      <c r="AL441" s="263"/>
      <c r="AM441" s="263"/>
      <c r="AN441" s="263"/>
      <c r="AO441" s="263"/>
      <c r="AP441" s="138"/>
      <c r="AQ441" s="138"/>
      <c r="AR441" s="138"/>
      <c r="AS441" s="138"/>
      <c r="AT441" s="138"/>
      <c r="AU441" s="138"/>
      <c r="AV441" s="138"/>
      <c r="AW441" s="138"/>
      <c r="AX441" s="138"/>
      <c r="AY441" s="138"/>
      <c r="AZ441" s="138"/>
      <c r="BA441" s="138"/>
      <c r="BB441" s="138"/>
      <c r="BC441" s="138"/>
      <c r="BD441" s="138"/>
      <c r="BE441" s="138"/>
      <c r="BF441" s="138"/>
      <c r="BG441" s="138"/>
      <c r="BH441" s="138"/>
      <c r="BI441" s="138"/>
      <c r="BJ441" s="138"/>
      <c r="BK441" s="138"/>
      <c r="BL441" s="138"/>
      <c r="BM441" s="138"/>
      <c r="BN441" s="138"/>
      <c r="BO441" s="138"/>
      <c r="BP441" s="138"/>
      <c r="BQ441" s="138"/>
      <c r="BR441" s="138"/>
      <c r="BS441" s="138"/>
      <c r="BT441" s="138"/>
      <c r="BU441" s="138"/>
      <c r="BV441" s="138"/>
      <c r="BW441" s="138"/>
      <c r="BX441" s="138"/>
      <c r="BY441" s="138"/>
      <c r="BZ441" s="138"/>
      <c r="CA441" s="138"/>
      <c r="CB441" s="138"/>
      <c r="CC441" s="138"/>
      <c r="CD441" s="138"/>
      <c r="CE441" s="138"/>
      <c r="CF441" s="138"/>
      <c r="CG441" s="138"/>
      <c r="CH441" s="138"/>
      <c r="CI441" s="138"/>
      <c r="CJ441" s="138"/>
      <c r="CK441" s="138"/>
      <c r="CL441" s="138"/>
      <c r="CM441" s="138"/>
      <c r="CN441" s="138"/>
      <c r="CO441" s="138"/>
      <c r="CP441" s="138"/>
      <c r="CQ441" s="138"/>
      <c r="CR441" s="138"/>
      <c r="CS441" s="138"/>
      <c r="CT441" s="138"/>
      <c r="CU441" s="138"/>
      <c r="CV441" s="138"/>
      <c r="CW441" s="138"/>
      <c r="CX441" s="138"/>
      <c r="CY441" s="138"/>
      <c r="CZ441" s="138"/>
      <c r="DA441" s="138"/>
      <c r="DB441" s="138"/>
      <c r="DC441" s="138"/>
      <c r="DD441" s="138"/>
      <c r="DE441" s="138"/>
      <c r="DF441" s="138"/>
      <c r="DG441" s="138"/>
      <c r="DH441" s="138"/>
      <c r="DI441" s="138"/>
      <c r="DJ441" s="138"/>
      <c r="DK441" s="138"/>
      <c r="DL441" s="138"/>
      <c r="DM441" s="138"/>
      <c r="DN441" s="138"/>
      <c r="DO441" s="138"/>
      <c r="DP441" s="138"/>
      <c r="DQ441" s="138"/>
      <c r="DR441" s="138"/>
      <c r="DS441" s="138"/>
      <c r="DT441" s="138"/>
      <c r="DU441" s="138"/>
      <c r="DV441" s="138"/>
      <c r="DW441" s="138"/>
      <c r="DX441" s="138"/>
      <c r="DY441" s="138"/>
      <c r="DZ441" s="138"/>
      <c r="EA441" s="138"/>
      <c r="EB441" s="138"/>
      <c r="EC441" s="138"/>
      <c r="ED441" s="138"/>
      <c r="EE441" s="138"/>
      <c r="EF441" s="138"/>
      <c r="EG441" s="138"/>
      <c r="EH441" s="138"/>
      <c r="EI441" s="138"/>
      <c r="EJ441" s="138"/>
      <c r="EK441" s="138"/>
      <c r="EL441" s="138"/>
      <c r="EM441" s="138"/>
      <c r="EN441" s="138"/>
      <c r="EO441" s="138"/>
      <c r="EP441" s="138"/>
      <c r="EQ441" s="138"/>
      <c r="ER441" s="138"/>
      <c r="ES441" s="138"/>
      <c r="ET441" s="138"/>
      <c r="EU441" s="138"/>
      <c r="EV441" s="138"/>
      <c r="EW441" s="138"/>
      <c r="EX441" s="138"/>
      <c r="EY441" s="138"/>
      <c r="EZ441" s="138"/>
      <c r="FA441" s="138"/>
      <c r="FB441" s="138"/>
      <c r="FC441" s="138"/>
      <c r="FD441" s="138"/>
      <c r="FE441" s="138"/>
      <c r="FF441" s="138"/>
      <c r="FG441" s="138"/>
      <c r="FH441" s="138"/>
      <c r="FI441" s="138"/>
      <c r="FJ441" s="138"/>
      <c r="FK441" s="138"/>
      <c r="FL441" s="138"/>
      <c r="FM441" s="138"/>
      <c r="FN441" s="138"/>
      <c r="FO441" s="138"/>
      <c r="FP441" s="138"/>
      <c r="FQ441" s="138"/>
      <c r="FR441" s="138"/>
      <c r="FS441" s="138"/>
      <c r="FT441" s="138"/>
      <c r="FU441" s="138"/>
      <c r="FV441" s="138"/>
      <c r="FW441" s="138"/>
      <c r="FX441" s="138"/>
      <c r="FY441" s="138"/>
      <c r="FZ441" s="138"/>
      <c r="GA441" s="138"/>
      <c r="GB441" s="138"/>
      <c r="GC441" s="138"/>
      <c r="GD441" s="138"/>
      <c r="GE441" s="138"/>
      <c r="GF441" s="138"/>
      <c r="GG441" s="138"/>
      <c r="GH441" s="138"/>
      <c r="GI441" s="138"/>
      <c r="GJ441" s="138"/>
      <c r="GK441" s="138"/>
      <c r="GL441" s="138"/>
      <c r="GM441" s="138"/>
      <c r="GN441" s="138"/>
      <c r="GO441" s="138"/>
      <c r="GP441" s="138"/>
      <c r="GQ441" s="138"/>
      <c r="GR441" s="138"/>
      <c r="GS441" s="138"/>
      <c r="GT441" s="138"/>
      <c r="GU441" s="138"/>
      <c r="GV441" s="138"/>
      <c r="GW441" s="138"/>
      <c r="GX441" s="138"/>
      <c r="GY441" s="138"/>
      <c r="GZ441" s="138"/>
      <c r="HA441" s="138"/>
      <c r="HB441" s="138"/>
      <c r="HC441" s="138"/>
      <c r="HD441" s="138"/>
      <c r="HE441" s="138"/>
      <c r="HF441" s="138"/>
      <c r="HG441" s="138"/>
      <c r="HH441" s="138"/>
      <c r="HI441" s="138"/>
      <c r="HJ441" s="138"/>
      <c r="HK441" s="138"/>
      <c r="HL441" s="138"/>
      <c r="HM441" s="138"/>
      <c r="HN441" s="138"/>
      <c r="HO441" s="138"/>
      <c r="HP441" s="138"/>
      <c r="HQ441" s="138"/>
      <c r="HR441" s="138"/>
      <c r="HS441" s="138"/>
      <c r="HT441" s="138"/>
      <c r="HU441" s="138"/>
      <c r="HV441" s="138"/>
      <c r="HW441" s="138"/>
      <c r="HX441" s="138"/>
      <c r="HY441" s="138"/>
      <c r="HZ441" s="138"/>
      <c r="IA441" s="138"/>
      <c r="IB441" s="138"/>
      <c r="IC441" s="138"/>
      <c r="ID441" s="138"/>
      <c r="IE441" s="138"/>
      <c r="IF441" s="138"/>
      <c r="IG441" s="138"/>
      <c r="IH441" s="138"/>
      <c r="II441" s="138"/>
      <c r="IJ441" s="138"/>
      <c r="IK441" s="138"/>
      <c r="IL441" s="138"/>
      <c r="IM441" s="138"/>
      <c r="IN441" s="138"/>
      <c r="IO441" s="138"/>
      <c r="IP441" s="138"/>
      <c r="IQ441" s="138"/>
      <c r="IR441" s="138"/>
      <c r="IS441" s="138"/>
      <c r="IT441" s="138"/>
      <c r="IU441" s="138"/>
      <c r="IV441" s="138"/>
      <c r="IW441" s="138"/>
      <c r="IX441" s="138"/>
      <c r="IY441" s="138"/>
      <c r="IZ441" s="138"/>
      <c r="JA441" s="138"/>
      <c r="JB441" s="138"/>
      <c r="JC441" s="138"/>
      <c r="JD441" s="138"/>
      <c r="JE441" s="138"/>
      <c r="JF441" s="138"/>
      <c r="JG441" s="138"/>
      <c r="JH441" s="138"/>
      <c r="JI441" s="138"/>
      <c r="JJ441" s="138"/>
      <c r="JK441" s="138"/>
      <c r="JL441" s="138"/>
      <c r="JM441" s="138"/>
      <c r="JN441" s="138"/>
      <c r="JO441" s="138"/>
      <c r="JP441" s="138"/>
      <c r="JQ441" s="138"/>
      <c r="JR441" s="138"/>
      <c r="JS441" s="138"/>
      <c r="JT441" s="138"/>
      <c r="JU441" s="138"/>
      <c r="JV441" s="138"/>
      <c r="JW441" s="138"/>
      <c r="JX441" s="138"/>
      <c r="JY441" s="138"/>
      <c r="JZ441" s="138"/>
      <c r="KA441" s="138"/>
      <c r="KB441" s="138"/>
      <c r="KC441" s="138"/>
      <c r="KD441" s="138"/>
      <c r="KE441" s="138"/>
      <c r="KF441" s="138"/>
      <c r="KG441" s="138"/>
      <c r="KH441" s="138"/>
      <c r="KI441" s="138"/>
      <c r="KJ441" s="138"/>
      <c r="KK441" s="138"/>
      <c r="KL441" s="138"/>
      <c r="KM441" s="138"/>
      <c r="KN441" s="138"/>
      <c r="KO441" s="138"/>
      <c r="KP441" s="138"/>
      <c r="KQ441" s="138"/>
      <c r="KR441" s="138"/>
      <c r="KS441" s="138"/>
      <c r="KT441" s="138"/>
      <c r="KU441" s="138"/>
      <c r="KV441" s="138"/>
      <c r="KW441" s="138"/>
      <c r="KX441" s="138"/>
      <c r="KY441" s="138"/>
      <c r="KZ441" s="138"/>
      <c r="LA441" s="138"/>
      <c r="LB441" s="138"/>
      <c r="LC441" s="138"/>
      <c r="LD441" s="138"/>
      <c r="LE441" s="138"/>
      <c r="LF441" s="138"/>
      <c r="LG441" s="138"/>
      <c r="LH441" s="138"/>
      <c r="LI441" s="138"/>
      <c r="LJ441" s="138"/>
      <c r="LK441" s="138"/>
      <c r="LL441" s="138"/>
      <c r="LM441" s="138"/>
      <c r="LN441" s="138"/>
      <c r="LO441" s="138"/>
      <c r="LP441" s="138"/>
      <c r="LQ441" s="138"/>
      <c r="LR441" s="138"/>
      <c r="LS441" s="138"/>
      <c r="LT441" s="138"/>
      <c r="LU441" s="138"/>
      <c r="LV441" s="138"/>
      <c r="LW441" s="138"/>
      <c r="LX441" s="138"/>
      <c r="LY441" s="138"/>
      <c r="LZ441" s="138"/>
      <c r="MA441" s="138"/>
      <c r="MB441" s="138"/>
      <c r="MC441" s="138"/>
      <c r="MD441" s="138"/>
      <c r="ME441" s="138"/>
      <c r="MF441" s="138"/>
      <c r="MG441" s="138"/>
      <c r="MH441" s="138"/>
      <c r="MI441" s="138"/>
      <c r="MJ441" s="138"/>
      <c r="MK441" s="138"/>
      <c r="ML441" s="138"/>
      <c r="MM441" s="138"/>
      <c r="MN441" s="138"/>
      <c r="MO441" s="138"/>
      <c r="MP441" s="138"/>
      <c r="MQ441" s="138"/>
      <c r="MR441" s="138"/>
      <c r="MS441" s="138"/>
      <c r="MT441" s="138"/>
      <c r="MU441" s="138"/>
      <c r="MV441" s="138"/>
      <c r="MW441" s="138"/>
      <c r="MX441" s="138"/>
      <c r="MY441" s="138"/>
      <c r="MZ441" s="138"/>
      <c r="NA441" s="138"/>
      <c r="NB441" s="138"/>
      <c r="NC441" s="138"/>
      <c r="ND441" s="138"/>
      <c r="NE441" s="138"/>
      <c r="NF441" s="138"/>
      <c r="NG441" s="138"/>
      <c r="NH441" s="138"/>
      <c r="NI441" s="138"/>
      <c r="NJ441" s="138"/>
      <c r="NK441" s="138"/>
      <c r="NL441" s="138"/>
      <c r="NM441" s="138"/>
      <c r="NN441" s="138"/>
      <c r="NO441" s="138"/>
      <c r="NP441" s="138"/>
      <c r="NQ441" s="138"/>
      <c r="NR441" s="138"/>
      <c r="NS441" s="138"/>
      <c r="NT441" s="138"/>
      <c r="NU441" s="138"/>
      <c r="NV441" s="138"/>
      <c r="NW441" s="138"/>
      <c r="NX441" s="138"/>
      <c r="NY441" s="138"/>
      <c r="NZ441" s="138"/>
      <c r="OA441" s="138"/>
      <c r="OB441" s="138"/>
      <c r="OC441" s="138"/>
      <c r="OD441" s="138"/>
      <c r="OE441" s="138"/>
      <c r="OF441" s="138"/>
      <c r="OG441" s="138"/>
      <c r="OH441" s="138"/>
      <c r="OI441" s="138"/>
      <c r="OJ441" s="138"/>
      <c r="OK441" s="138"/>
      <c r="OL441" s="138"/>
      <c r="OM441" s="138"/>
      <c r="ON441" s="138"/>
      <c r="OO441" s="138"/>
      <c r="OP441" s="138"/>
      <c r="OQ441" s="138"/>
      <c r="OR441" s="138"/>
      <c r="OS441" s="138"/>
      <c r="OT441" s="138"/>
      <c r="OU441" s="138"/>
      <c r="OV441" s="138"/>
      <c r="OW441" s="138"/>
      <c r="OX441" s="138"/>
      <c r="OY441" s="138"/>
      <c r="OZ441" s="138"/>
      <c r="PA441" s="138"/>
      <c r="PB441" s="138"/>
      <c r="PC441" s="138"/>
      <c r="PD441" s="138"/>
      <c r="PE441" s="138"/>
      <c r="PF441" s="138"/>
      <c r="PG441" s="138"/>
      <c r="PH441" s="138"/>
      <c r="PI441" s="138"/>
      <c r="PJ441" s="138"/>
      <c r="PK441" s="138"/>
      <c r="PL441" s="138"/>
      <c r="PM441" s="138"/>
      <c r="PN441" s="138"/>
      <c r="PO441" s="138"/>
      <c r="PP441" s="138"/>
      <c r="PQ441" s="138"/>
      <c r="PR441" s="138"/>
      <c r="PS441" s="138"/>
      <c r="PT441" s="138"/>
      <c r="PU441" s="138"/>
      <c r="PV441" s="138"/>
      <c r="PW441" s="138"/>
      <c r="PX441" s="138"/>
      <c r="PY441" s="138"/>
      <c r="PZ441" s="138"/>
      <c r="QA441" s="138"/>
      <c r="QB441" s="138"/>
      <c r="QC441" s="138"/>
      <c r="QD441" s="138"/>
      <c r="QE441" s="138"/>
      <c r="QF441" s="138"/>
      <c r="QG441" s="138"/>
      <c r="QH441" s="138"/>
      <c r="QI441" s="138"/>
      <c r="QJ441" s="138"/>
      <c r="QK441" s="138"/>
      <c r="QL441" s="138"/>
      <c r="QM441" s="138"/>
      <c r="QN441" s="138"/>
      <c r="QO441" s="138"/>
      <c r="QP441" s="138"/>
      <c r="QQ441" s="138"/>
      <c r="QR441" s="138"/>
      <c r="QS441" s="138"/>
      <c r="QT441" s="138"/>
      <c r="QU441" s="138"/>
      <c r="QV441" s="138"/>
      <c r="QW441" s="138"/>
      <c r="QX441" s="138"/>
      <c r="QY441" s="138"/>
      <c r="QZ441" s="138"/>
      <c r="RA441" s="138"/>
      <c r="RB441" s="138"/>
      <c r="RC441" s="138"/>
      <c r="RD441" s="138"/>
      <c r="RE441" s="138"/>
      <c r="RF441" s="138"/>
      <c r="RG441" s="138"/>
      <c r="RH441" s="138"/>
      <c r="RI441" s="138"/>
      <c r="RJ441" s="138"/>
      <c r="RK441" s="138"/>
      <c r="RL441" s="138"/>
      <c r="RM441" s="138"/>
      <c r="RN441" s="138"/>
      <c r="RO441" s="138"/>
      <c r="RP441" s="138"/>
      <c r="RQ441" s="138"/>
      <c r="RR441" s="138"/>
      <c r="RS441" s="138"/>
      <c r="RT441" s="138"/>
      <c r="RU441" s="138"/>
      <c r="RV441" s="138"/>
      <c r="RW441" s="138"/>
      <c r="RX441" s="138"/>
      <c r="RY441" s="138"/>
      <c r="RZ441" s="138"/>
      <c r="SA441" s="138"/>
      <c r="SB441" s="138"/>
      <c r="SC441" s="138"/>
      <c r="SD441" s="138"/>
      <c r="SE441" s="138"/>
      <c r="SF441" s="138"/>
      <c r="SG441" s="138"/>
      <c r="SH441" s="138"/>
      <c r="SI441" s="138"/>
      <c r="SJ441" s="138"/>
      <c r="SK441" s="138"/>
      <c r="SL441" s="138"/>
      <c r="SM441" s="138"/>
      <c r="SN441" s="138"/>
      <c r="SO441" s="138"/>
      <c r="SP441" s="138"/>
      <c r="SQ441" s="138"/>
      <c r="SR441" s="138"/>
      <c r="SS441" s="138"/>
      <c r="ST441" s="138"/>
      <c r="SU441" s="138"/>
      <c r="SV441" s="138"/>
      <c r="SW441" s="138"/>
      <c r="SX441" s="138"/>
      <c r="SY441" s="138"/>
      <c r="SZ441" s="138"/>
      <c r="TA441" s="138"/>
      <c r="TB441" s="138"/>
      <c r="TC441" s="138"/>
      <c r="TD441" s="138"/>
      <c r="TE441" s="138"/>
      <c r="TF441" s="138"/>
      <c r="TG441" s="138"/>
      <c r="TH441" s="138"/>
      <c r="TI441" s="138"/>
      <c r="TJ441" s="138"/>
      <c r="TK441" s="138"/>
      <c r="TL441" s="138"/>
      <c r="TM441" s="138"/>
      <c r="TN441" s="138"/>
      <c r="TO441" s="138"/>
      <c r="TP441" s="138"/>
      <c r="TQ441" s="138"/>
      <c r="TR441" s="138"/>
      <c r="TS441" s="138"/>
      <c r="TT441" s="138"/>
      <c r="TU441" s="138"/>
      <c r="TV441" s="138"/>
      <c r="TW441" s="138"/>
      <c r="TX441" s="138"/>
      <c r="TY441" s="138"/>
      <c r="TZ441" s="138"/>
      <c r="UA441" s="138"/>
      <c r="UB441" s="138"/>
      <c r="UC441" s="138"/>
      <c r="UD441" s="138"/>
      <c r="UE441" s="138"/>
      <c r="UF441" s="138"/>
      <c r="UG441" s="138"/>
      <c r="UH441" s="138"/>
      <c r="UI441" s="138"/>
      <c r="UJ441" s="138"/>
      <c r="UK441" s="138"/>
      <c r="UL441" s="138"/>
      <c r="UM441" s="138"/>
      <c r="UN441" s="138"/>
      <c r="UO441" s="138"/>
      <c r="UP441" s="138"/>
      <c r="UQ441" s="138"/>
      <c r="UR441" s="138"/>
      <c r="US441" s="138"/>
      <c r="UT441" s="138"/>
      <c r="UU441" s="138"/>
      <c r="UV441" s="138"/>
      <c r="UW441" s="138"/>
      <c r="UX441" s="138"/>
      <c r="UY441" s="138"/>
      <c r="UZ441" s="138"/>
      <c r="VA441" s="138"/>
      <c r="VB441" s="138"/>
      <c r="VC441" s="138"/>
      <c r="VD441" s="138"/>
      <c r="VE441" s="138"/>
      <c r="VF441" s="138"/>
      <c r="VG441" s="138"/>
      <c r="VH441" s="138"/>
      <c r="VI441" s="138"/>
      <c r="VJ441" s="138"/>
      <c r="VK441" s="138"/>
      <c r="VL441" s="138"/>
      <c r="VM441" s="138"/>
      <c r="VN441" s="138"/>
      <c r="VO441" s="138"/>
      <c r="VP441" s="138"/>
      <c r="VQ441" s="138"/>
      <c r="VR441" s="138"/>
      <c r="VS441" s="138"/>
      <c r="VT441" s="138"/>
      <c r="VU441" s="138"/>
      <c r="VV441" s="138"/>
      <c r="VW441" s="138"/>
      <c r="VX441" s="138"/>
      <c r="VY441" s="138"/>
      <c r="VZ441" s="138"/>
      <c r="WA441" s="138"/>
      <c r="WB441" s="138"/>
      <c r="WC441" s="138"/>
      <c r="WD441" s="138"/>
      <c r="WE441" s="138"/>
      <c r="WF441" s="138"/>
      <c r="WG441" s="138"/>
      <c r="WH441" s="138"/>
      <c r="WI441" s="138"/>
      <c r="WJ441" s="138"/>
      <c r="WK441" s="138"/>
      <c r="WL441" s="138"/>
      <c r="WM441" s="138"/>
      <c r="WN441" s="138"/>
      <c r="WO441" s="138"/>
      <c r="WP441" s="138"/>
      <c r="WQ441" s="138"/>
      <c r="WR441" s="138"/>
      <c r="WS441" s="138"/>
      <c r="WT441" s="138"/>
      <c r="WU441" s="138"/>
      <c r="WV441" s="138"/>
      <c r="WW441" s="138"/>
      <c r="WX441" s="138"/>
      <c r="WY441" s="138"/>
      <c r="WZ441" s="138"/>
      <c r="XA441" s="138"/>
      <c r="XB441" s="138"/>
      <c r="XC441" s="138"/>
      <c r="XD441" s="138"/>
      <c r="XE441" s="138"/>
      <c r="XF441" s="138"/>
      <c r="XG441" s="138"/>
      <c r="XH441" s="138"/>
      <c r="XI441" s="138"/>
      <c r="XJ441" s="138"/>
      <c r="XK441" s="138"/>
      <c r="XL441" s="138"/>
      <c r="XM441" s="138"/>
      <c r="XN441" s="138"/>
      <c r="XO441" s="138"/>
      <c r="XP441" s="138"/>
      <c r="XQ441" s="138"/>
      <c r="XR441" s="138"/>
      <c r="XS441" s="138"/>
      <c r="XT441" s="138"/>
      <c r="XU441" s="138"/>
      <c r="XV441" s="138"/>
      <c r="XW441" s="138"/>
      <c r="XX441" s="138"/>
      <c r="XY441" s="138"/>
      <c r="XZ441" s="138"/>
      <c r="YA441" s="138"/>
      <c r="YB441" s="138"/>
      <c r="YC441" s="138"/>
      <c r="YD441" s="138"/>
      <c r="YE441" s="138"/>
      <c r="YF441" s="138"/>
      <c r="YG441" s="138"/>
      <c r="YH441" s="138"/>
      <c r="YI441" s="138"/>
      <c r="YJ441" s="138"/>
      <c r="YK441" s="138"/>
      <c r="YL441" s="138"/>
      <c r="YM441" s="138"/>
      <c r="YN441" s="138"/>
      <c r="YO441" s="138"/>
      <c r="YP441" s="138"/>
      <c r="YQ441" s="138"/>
      <c r="YR441" s="138"/>
      <c r="YS441" s="138"/>
      <c r="YT441" s="138"/>
      <c r="YU441" s="138"/>
      <c r="YV441" s="138"/>
      <c r="YW441" s="138"/>
      <c r="YX441" s="138"/>
      <c r="YY441" s="138"/>
      <c r="YZ441" s="138"/>
      <c r="ZA441" s="138"/>
      <c r="ZB441" s="138"/>
      <c r="ZC441" s="138"/>
      <c r="ZD441" s="138"/>
      <c r="ZE441" s="138"/>
      <c r="ZF441" s="138"/>
      <c r="ZG441" s="138"/>
      <c r="ZH441" s="138"/>
      <c r="ZI441" s="138"/>
      <c r="ZJ441" s="138"/>
      <c r="ZK441" s="138"/>
      <c r="ZL441" s="138"/>
      <c r="ZM441" s="138"/>
      <c r="ZN441" s="138"/>
      <c r="ZO441" s="138"/>
      <c r="ZP441" s="138"/>
      <c r="ZQ441" s="138"/>
      <c r="ZR441" s="138"/>
      <c r="ZS441" s="138"/>
      <c r="ZT441" s="138"/>
      <c r="ZU441" s="138"/>
      <c r="ZV441" s="138"/>
      <c r="ZW441" s="138"/>
      <c r="ZX441" s="138"/>
      <c r="ZY441" s="138"/>
      <c r="ZZ441" s="138"/>
      <c r="AAA441" s="138"/>
      <c r="AAB441" s="138"/>
      <c r="AAC441" s="138"/>
      <c r="AAD441" s="138"/>
      <c r="AAE441" s="138"/>
      <c r="AAF441" s="138"/>
      <c r="AAG441" s="138"/>
      <c r="AAH441" s="138"/>
      <c r="AAI441" s="138"/>
      <c r="AAJ441" s="138"/>
      <c r="AAK441" s="138"/>
      <c r="AAL441" s="138"/>
      <c r="AAM441" s="138"/>
      <c r="AAN441" s="138"/>
      <c r="AAO441" s="138"/>
      <c r="AAP441" s="138"/>
      <c r="AAQ441" s="138"/>
      <c r="AAR441" s="138"/>
      <c r="AAS441" s="138"/>
      <c r="AAT441" s="138"/>
      <c r="AAU441" s="138"/>
      <c r="AAV441" s="138"/>
      <c r="AAW441" s="138"/>
      <c r="AAX441" s="138"/>
      <c r="AAY441" s="138"/>
      <c r="AAZ441" s="138"/>
      <c r="ABA441" s="138"/>
      <c r="ABB441" s="138"/>
      <c r="ABC441" s="138"/>
      <c r="ABD441" s="138"/>
      <c r="ABE441" s="138"/>
      <c r="ABF441" s="138"/>
      <c r="ABG441" s="138"/>
      <c r="ABH441" s="138"/>
      <c r="ABI441" s="138"/>
      <c r="ABJ441" s="138"/>
      <c r="ABK441" s="138"/>
      <c r="ABL441" s="138"/>
      <c r="ABM441" s="138"/>
      <c r="ABN441" s="138"/>
      <c r="ABO441" s="138"/>
      <c r="ABP441" s="138"/>
      <c r="ABQ441" s="138"/>
      <c r="ABR441" s="138"/>
      <c r="ABS441" s="138"/>
      <c r="ABT441" s="138"/>
      <c r="ABU441" s="138"/>
      <c r="ABV441" s="138"/>
      <c r="ABW441" s="138"/>
      <c r="ABX441" s="138"/>
      <c r="ABY441" s="138"/>
      <c r="ABZ441" s="138"/>
      <c r="ACA441" s="138"/>
      <c r="ACB441" s="138"/>
      <c r="ACC441" s="138"/>
      <c r="ACD441" s="138"/>
      <c r="ACE441" s="138"/>
      <c r="ACF441" s="138"/>
      <c r="ACG441" s="138"/>
      <c r="ACH441" s="138"/>
      <c r="ACI441" s="138"/>
      <c r="ACJ441" s="138"/>
      <c r="ACK441" s="138"/>
      <c r="ACL441" s="138"/>
      <c r="ACM441" s="138"/>
      <c r="ACN441" s="138"/>
      <c r="ACO441" s="138"/>
      <c r="ACP441" s="138"/>
      <c r="ACQ441" s="138"/>
      <c r="ACR441" s="138"/>
      <c r="ACS441" s="138"/>
      <c r="ACT441" s="138"/>
      <c r="ACU441" s="138"/>
      <c r="ACV441" s="138"/>
      <c r="ACW441" s="138"/>
      <c r="ACX441" s="138"/>
      <c r="ACY441" s="138"/>
      <c r="ACZ441" s="138"/>
      <c r="ADA441" s="138"/>
    </row>
    <row r="442" spans="1:781" ht="15" customHeight="1" x14ac:dyDescent="0.3">
      <c r="A442" s="206"/>
      <c r="B442" s="207"/>
      <c r="C442" s="254"/>
      <c r="D442" s="208"/>
      <c r="E442" s="209"/>
      <c r="F442" s="210"/>
      <c r="G442" s="211"/>
      <c r="H442" s="210"/>
      <c r="I442" s="212"/>
      <c r="J442" s="264"/>
      <c r="K442" s="206"/>
      <c r="L442" s="213"/>
      <c r="M442" s="211"/>
      <c r="N442" s="209"/>
      <c r="O442" s="208"/>
      <c r="P442" s="207"/>
      <c r="Q442" s="247"/>
      <c r="R442" s="248"/>
      <c r="S442" s="260"/>
      <c r="T442" s="227"/>
      <c r="U442" s="227"/>
      <c r="V442" s="261"/>
      <c r="W442" s="261"/>
      <c r="X442" s="261"/>
      <c r="Y442" s="261"/>
      <c r="Z442" s="261"/>
      <c r="AA442" s="261"/>
      <c r="AB442" s="262"/>
      <c r="AC442" s="263"/>
      <c r="AD442" s="263"/>
      <c r="AE442" s="263"/>
      <c r="AF442" s="263"/>
      <c r="AG442" s="263"/>
      <c r="AH442" s="263"/>
      <c r="AI442" s="263"/>
      <c r="AJ442" s="263"/>
      <c r="AK442" s="263"/>
      <c r="AL442" s="263"/>
      <c r="AM442" s="263"/>
      <c r="AN442" s="263"/>
      <c r="AO442" s="263"/>
      <c r="AP442" s="138"/>
      <c r="AQ442" s="138"/>
      <c r="AR442" s="138"/>
      <c r="AS442" s="138"/>
      <c r="AT442" s="138"/>
      <c r="AU442" s="138"/>
      <c r="AV442" s="138"/>
      <c r="AW442" s="138"/>
      <c r="AX442" s="138"/>
      <c r="AY442" s="138"/>
      <c r="AZ442" s="138"/>
      <c r="BA442" s="138"/>
      <c r="BB442" s="138"/>
      <c r="BC442" s="138"/>
      <c r="BD442" s="138"/>
      <c r="BE442" s="138"/>
      <c r="BF442" s="138"/>
      <c r="BG442" s="138"/>
      <c r="BH442" s="138"/>
      <c r="BI442" s="138"/>
      <c r="BJ442" s="138"/>
      <c r="BK442" s="138"/>
      <c r="BL442" s="138"/>
      <c r="BM442" s="138"/>
      <c r="BN442" s="138"/>
      <c r="BO442" s="138"/>
      <c r="BP442" s="138"/>
      <c r="BQ442" s="138"/>
      <c r="BR442" s="138"/>
      <c r="BS442" s="138"/>
      <c r="BT442" s="138"/>
      <c r="BU442" s="138"/>
      <c r="BV442" s="138"/>
      <c r="BW442" s="138"/>
      <c r="BX442" s="138"/>
      <c r="BY442" s="138"/>
      <c r="BZ442" s="138"/>
      <c r="CA442" s="138"/>
      <c r="CB442" s="138"/>
      <c r="CC442" s="138"/>
      <c r="CD442" s="138"/>
      <c r="CE442" s="138"/>
      <c r="CF442" s="138"/>
      <c r="CG442" s="138"/>
      <c r="CH442" s="138"/>
      <c r="CI442" s="138"/>
      <c r="CJ442" s="138"/>
      <c r="CK442" s="138"/>
      <c r="CL442" s="138"/>
      <c r="CM442" s="138"/>
      <c r="CN442" s="138"/>
      <c r="CO442" s="138"/>
      <c r="CP442" s="138"/>
      <c r="CQ442" s="138"/>
      <c r="CR442" s="138"/>
      <c r="CS442" s="138"/>
      <c r="CT442" s="138"/>
      <c r="CU442" s="138"/>
      <c r="CV442" s="138"/>
      <c r="CW442" s="138"/>
      <c r="CX442" s="138"/>
      <c r="CY442" s="138"/>
      <c r="CZ442" s="138"/>
      <c r="DA442" s="138"/>
      <c r="DB442" s="138"/>
      <c r="DC442" s="138"/>
      <c r="DD442" s="138"/>
      <c r="DE442" s="138"/>
      <c r="DF442" s="138"/>
      <c r="DG442" s="138"/>
      <c r="DH442" s="138"/>
      <c r="DI442" s="138"/>
      <c r="DJ442" s="138"/>
      <c r="DK442" s="138"/>
      <c r="DL442" s="138"/>
      <c r="DM442" s="138"/>
      <c r="DN442" s="138"/>
      <c r="DO442" s="138"/>
      <c r="DP442" s="138"/>
      <c r="DQ442" s="138"/>
      <c r="DR442" s="138"/>
      <c r="DS442" s="138"/>
      <c r="DT442" s="138"/>
      <c r="DU442" s="138"/>
      <c r="DV442" s="138"/>
      <c r="DW442" s="138"/>
      <c r="DX442" s="138"/>
      <c r="DY442" s="138"/>
      <c r="DZ442" s="138"/>
      <c r="EA442" s="138"/>
      <c r="EB442" s="138"/>
      <c r="EC442" s="138"/>
      <c r="ED442" s="138"/>
      <c r="EE442" s="138"/>
      <c r="EF442" s="138"/>
      <c r="EG442" s="138"/>
      <c r="EH442" s="138"/>
      <c r="EI442" s="138"/>
      <c r="EJ442" s="138"/>
      <c r="EK442" s="138"/>
      <c r="EL442" s="138"/>
      <c r="EM442" s="138"/>
      <c r="EN442" s="138"/>
      <c r="EO442" s="138"/>
      <c r="EP442" s="138"/>
      <c r="EQ442" s="138"/>
      <c r="ER442" s="138"/>
      <c r="ES442" s="138"/>
      <c r="ET442" s="138"/>
      <c r="EU442" s="138"/>
      <c r="EV442" s="138"/>
      <c r="EW442" s="138"/>
      <c r="EX442" s="138"/>
      <c r="EY442" s="138"/>
      <c r="EZ442" s="138"/>
      <c r="FA442" s="138"/>
      <c r="FB442" s="138"/>
      <c r="FC442" s="138"/>
      <c r="FD442" s="138"/>
      <c r="FE442" s="138"/>
      <c r="FF442" s="138"/>
      <c r="FG442" s="138"/>
      <c r="FH442" s="138"/>
      <c r="FI442" s="138"/>
      <c r="FJ442" s="138"/>
      <c r="FK442" s="138"/>
      <c r="FL442" s="138"/>
      <c r="FM442" s="138"/>
      <c r="FN442" s="138"/>
      <c r="FO442" s="138"/>
      <c r="FP442" s="138"/>
      <c r="FQ442" s="138"/>
      <c r="FR442" s="138"/>
      <c r="FS442" s="138"/>
      <c r="FT442" s="138"/>
      <c r="FU442" s="138"/>
      <c r="FV442" s="138"/>
      <c r="FW442" s="138"/>
      <c r="FX442" s="138"/>
      <c r="FY442" s="138"/>
      <c r="FZ442" s="138"/>
      <c r="GA442" s="138"/>
      <c r="GB442" s="138"/>
      <c r="GC442" s="138"/>
      <c r="GD442" s="138"/>
      <c r="GE442" s="138"/>
      <c r="GF442" s="138"/>
      <c r="GG442" s="138"/>
      <c r="GH442" s="138"/>
      <c r="GI442" s="138"/>
      <c r="GJ442" s="138"/>
      <c r="GK442" s="138"/>
      <c r="GL442" s="138"/>
      <c r="GM442" s="138"/>
      <c r="GN442" s="138"/>
      <c r="GO442" s="138"/>
      <c r="GP442" s="138"/>
      <c r="GQ442" s="138"/>
      <c r="GR442" s="138"/>
      <c r="GS442" s="138"/>
      <c r="GT442" s="138"/>
      <c r="GU442" s="138"/>
      <c r="GV442" s="138"/>
      <c r="GW442" s="138"/>
      <c r="GX442" s="138"/>
      <c r="GY442" s="138"/>
      <c r="GZ442" s="138"/>
      <c r="HA442" s="138"/>
      <c r="HB442" s="138"/>
      <c r="HC442" s="138"/>
      <c r="HD442" s="138"/>
      <c r="HE442" s="138"/>
      <c r="HF442" s="138"/>
      <c r="HG442" s="138"/>
      <c r="HH442" s="138"/>
      <c r="HI442" s="138"/>
      <c r="HJ442" s="138"/>
      <c r="HK442" s="138"/>
      <c r="HL442" s="138"/>
      <c r="HM442" s="138"/>
      <c r="HN442" s="138"/>
      <c r="HO442" s="138"/>
      <c r="HP442" s="138"/>
      <c r="HQ442" s="138"/>
      <c r="HR442" s="138"/>
      <c r="HS442" s="138"/>
      <c r="HT442" s="138"/>
      <c r="HU442" s="138"/>
      <c r="HV442" s="138"/>
      <c r="HW442" s="138"/>
      <c r="HX442" s="138"/>
      <c r="HY442" s="138"/>
      <c r="HZ442" s="138"/>
      <c r="IA442" s="138"/>
      <c r="IB442" s="138"/>
      <c r="IC442" s="138"/>
      <c r="ID442" s="138"/>
      <c r="IE442" s="138"/>
      <c r="IF442" s="138"/>
      <c r="IG442" s="138"/>
      <c r="IH442" s="138"/>
      <c r="II442" s="138"/>
      <c r="IJ442" s="138"/>
      <c r="IK442" s="138"/>
      <c r="IL442" s="138"/>
      <c r="IM442" s="138"/>
      <c r="IN442" s="138"/>
      <c r="IO442" s="138"/>
      <c r="IP442" s="138"/>
      <c r="IQ442" s="138"/>
      <c r="IR442" s="138"/>
      <c r="IS442" s="138"/>
      <c r="IT442" s="138"/>
      <c r="IU442" s="138"/>
      <c r="IV442" s="138"/>
      <c r="IW442" s="138"/>
      <c r="IX442" s="138"/>
      <c r="IY442" s="138"/>
      <c r="IZ442" s="138"/>
      <c r="JA442" s="138"/>
      <c r="JB442" s="138"/>
      <c r="JC442" s="138"/>
      <c r="JD442" s="138"/>
      <c r="JE442" s="138"/>
      <c r="JF442" s="138"/>
      <c r="JG442" s="138"/>
      <c r="JH442" s="138"/>
      <c r="JI442" s="138"/>
      <c r="JJ442" s="138"/>
      <c r="JK442" s="138"/>
      <c r="JL442" s="138"/>
      <c r="JM442" s="138"/>
      <c r="JN442" s="138"/>
      <c r="JO442" s="138"/>
      <c r="JP442" s="138"/>
      <c r="JQ442" s="138"/>
      <c r="JR442" s="138"/>
      <c r="JS442" s="138"/>
      <c r="JT442" s="138"/>
      <c r="JU442" s="138"/>
      <c r="JV442" s="138"/>
      <c r="JW442" s="138"/>
      <c r="JX442" s="138"/>
      <c r="JY442" s="138"/>
      <c r="JZ442" s="138"/>
      <c r="KA442" s="138"/>
      <c r="KB442" s="138"/>
      <c r="KC442" s="138"/>
      <c r="KD442" s="138"/>
      <c r="KE442" s="138"/>
      <c r="KF442" s="138"/>
      <c r="KG442" s="138"/>
      <c r="KH442" s="138"/>
      <c r="KI442" s="138"/>
      <c r="KJ442" s="138"/>
      <c r="KK442" s="138"/>
      <c r="KL442" s="138"/>
      <c r="KM442" s="138"/>
      <c r="KN442" s="138"/>
      <c r="KO442" s="138"/>
      <c r="KP442" s="138"/>
      <c r="KQ442" s="138"/>
      <c r="KR442" s="138"/>
      <c r="KS442" s="138"/>
      <c r="KT442" s="138"/>
      <c r="KU442" s="138"/>
      <c r="KV442" s="138"/>
      <c r="KW442" s="138"/>
      <c r="KX442" s="138"/>
      <c r="KY442" s="138"/>
      <c r="KZ442" s="138"/>
      <c r="LA442" s="138"/>
      <c r="LB442" s="138"/>
      <c r="LC442" s="138"/>
      <c r="LD442" s="138"/>
      <c r="LE442" s="138"/>
      <c r="LF442" s="138"/>
      <c r="LG442" s="138"/>
      <c r="LH442" s="138"/>
      <c r="LI442" s="138"/>
      <c r="LJ442" s="138"/>
      <c r="LK442" s="138"/>
      <c r="LL442" s="138"/>
      <c r="LM442" s="138"/>
      <c r="LN442" s="138"/>
      <c r="LO442" s="138"/>
      <c r="LP442" s="138"/>
      <c r="LQ442" s="138"/>
      <c r="LR442" s="138"/>
      <c r="LS442" s="138"/>
      <c r="LT442" s="138"/>
      <c r="LU442" s="138"/>
      <c r="LV442" s="138"/>
      <c r="LW442" s="138"/>
      <c r="LX442" s="138"/>
      <c r="LY442" s="138"/>
      <c r="LZ442" s="138"/>
      <c r="MA442" s="138"/>
      <c r="MB442" s="138"/>
      <c r="MC442" s="138"/>
      <c r="MD442" s="138"/>
      <c r="ME442" s="138"/>
      <c r="MF442" s="138"/>
      <c r="MG442" s="138"/>
      <c r="MH442" s="138"/>
      <c r="MI442" s="138"/>
      <c r="MJ442" s="138"/>
      <c r="MK442" s="138"/>
      <c r="ML442" s="138"/>
      <c r="MM442" s="138"/>
      <c r="MN442" s="138"/>
      <c r="MO442" s="138"/>
      <c r="MP442" s="138"/>
      <c r="MQ442" s="138"/>
      <c r="MR442" s="138"/>
      <c r="MS442" s="138"/>
      <c r="MT442" s="138"/>
      <c r="MU442" s="138"/>
      <c r="MV442" s="138"/>
      <c r="MW442" s="138"/>
      <c r="MX442" s="138"/>
      <c r="MY442" s="138"/>
      <c r="MZ442" s="138"/>
      <c r="NA442" s="138"/>
      <c r="NB442" s="138"/>
      <c r="NC442" s="138"/>
      <c r="ND442" s="138"/>
      <c r="NE442" s="138"/>
      <c r="NF442" s="138"/>
      <c r="NG442" s="138"/>
      <c r="NH442" s="138"/>
      <c r="NI442" s="138"/>
      <c r="NJ442" s="138"/>
      <c r="NK442" s="138"/>
      <c r="NL442" s="138"/>
      <c r="NM442" s="138"/>
      <c r="NN442" s="138"/>
      <c r="NO442" s="138"/>
      <c r="NP442" s="138"/>
      <c r="NQ442" s="138"/>
      <c r="NR442" s="138"/>
      <c r="NS442" s="138"/>
      <c r="NT442" s="138"/>
      <c r="NU442" s="138"/>
      <c r="NV442" s="138"/>
      <c r="NW442" s="138"/>
      <c r="NX442" s="138"/>
      <c r="NY442" s="138"/>
      <c r="NZ442" s="138"/>
      <c r="OA442" s="138"/>
      <c r="OB442" s="138"/>
      <c r="OC442" s="138"/>
      <c r="OD442" s="138"/>
      <c r="OE442" s="138"/>
      <c r="OF442" s="138"/>
      <c r="OG442" s="138"/>
      <c r="OH442" s="138"/>
      <c r="OI442" s="138"/>
      <c r="OJ442" s="138"/>
      <c r="OK442" s="138"/>
      <c r="OL442" s="138"/>
      <c r="OM442" s="138"/>
      <c r="ON442" s="138"/>
      <c r="OO442" s="138"/>
      <c r="OP442" s="138"/>
      <c r="OQ442" s="138"/>
      <c r="OR442" s="138"/>
      <c r="OS442" s="138"/>
      <c r="OT442" s="138"/>
      <c r="OU442" s="138"/>
      <c r="OV442" s="138"/>
      <c r="OW442" s="138"/>
      <c r="OX442" s="138"/>
      <c r="OY442" s="138"/>
      <c r="OZ442" s="138"/>
      <c r="PA442" s="138"/>
      <c r="PB442" s="138"/>
      <c r="PC442" s="138"/>
      <c r="PD442" s="138"/>
      <c r="PE442" s="138"/>
      <c r="PF442" s="138"/>
      <c r="PG442" s="138"/>
      <c r="PH442" s="138"/>
      <c r="PI442" s="138"/>
      <c r="PJ442" s="138"/>
      <c r="PK442" s="138"/>
      <c r="PL442" s="138"/>
      <c r="PM442" s="138"/>
      <c r="PN442" s="138"/>
      <c r="PO442" s="138"/>
      <c r="PP442" s="138"/>
      <c r="PQ442" s="138"/>
      <c r="PR442" s="138"/>
      <c r="PS442" s="138"/>
      <c r="PT442" s="138"/>
      <c r="PU442" s="138"/>
      <c r="PV442" s="138"/>
      <c r="PW442" s="138"/>
      <c r="PX442" s="138"/>
      <c r="PY442" s="138"/>
      <c r="PZ442" s="138"/>
      <c r="QA442" s="138"/>
      <c r="QB442" s="138"/>
      <c r="QC442" s="138"/>
      <c r="QD442" s="138"/>
      <c r="QE442" s="138"/>
      <c r="QF442" s="138"/>
      <c r="QG442" s="138"/>
      <c r="QH442" s="138"/>
      <c r="QI442" s="138"/>
      <c r="QJ442" s="138"/>
      <c r="QK442" s="138"/>
      <c r="QL442" s="138"/>
      <c r="QM442" s="138"/>
      <c r="QN442" s="138"/>
      <c r="QO442" s="138"/>
      <c r="QP442" s="138"/>
      <c r="QQ442" s="138"/>
      <c r="QR442" s="138"/>
      <c r="QS442" s="138"/>
      <c r="QT442" s="138"/>
      <c r="QU442" s="138"/>
      <c r="QV442" s="138"/>
      <c r="QW442" s="138"/>
      <c r="QX442" s="138"/>
      <c r="QY442" s="138"/>
      <c r="QZ442" s="138"/>
      <c r="RA442" s="138"/>
      <c r="RB442" s="138"/>
      <c r="RC442" s="138"/>
      <c r="RD442" s="138"/>
      <c r="RE442" s="138"/>
      <c r="RF442" s="138"/>
      <c r="RG442" s="138"/>
      <c r="RH442" s="138"/>
      <c r="RI442" s="138"/>
      <c r="RJ442" s="138"/>
      <c r="RK442" s="138"/>
      <c r="RL442" s="138"/>
      <c r="RM442" s="138"/>
      <c r="RN442" s="138"/>
      <c r="RO442" s="138"/>
      <c r="RP442" s="138"/>
      <c r="RQ442" s="138"/>
      <c r="RR442" s="138"/>
      <c r="RS442" s="138"/>
      <c r="RT442" s="138"/>
      <c r="RU442" s="138"/>
      <c r="RV442" s="138"/>
      <c r="RW442" s="138"/>
      <c r="RX442" s="138"/>
      <c r="RY442" s="138"/>
      <c r="RZ442" s="138"/>
      <c r="SA442" s="138"/>
      <c r="SB442" s="138"/>
      <c r="SC442" s="138"/>
      <c r="SD442" s="138"/>
      <c r="SE442" s="138"/>
      <c r="SF442" s="138"/>
      <c r="SG442" s="138"/>
      <c r="SH442" s="138"/>
      <c r="SI442" s="138"/>
      <c r="SJ442" s="138"/>
      <c r="SK442" s="138"/>
      <c r="SL442" s="138"/>
      <c r="SM442" s="138"/>
      <c r="SN442" s="138"/>
      <c r="SO442" s="138"/>
      <c r="SP442" s="138"/>
      <c r="SQ442" s="138"/>
      <c r="SR442" s="138"/>
      <c r="SS442" s="138"/>
      <c r="ST442" s="138"/>
      <c r="SU442" s="138"/>
      <c r="SV442" s="138"/>
      <c r="SW442" s="138"/>
      <c r="SX442" s="138"/>
      <c r="SY442" s="138"/>
      <c r="SZ442" s="138"/>
      <c r="TA442" s="138"/>
      <c r="TB442" s="138"/>
      <c r="TC442" s="138"/>
      <c r="TD442" s="138"/>
      <c r="TE442" s="138"/>
      <c r="TF442" s="138"/>
      <c r="TG442" s="138"/>
      <c r="TH442" s="138"/>
      <c r="TI442" s="138"/>
      <c r="TJ442" s="138"/>
      <c r="TK442" s="138"/>
      <c r="TL442" s="138"/>
      <c r="TM442" s="138"/>
      <c r="TN442" s="138"/>
      <c r="TO442" s="138"/>
      <c r="TP442" s="138"/>
      <c r="TQ442" s="138"/>
      <c r="TR442" s="138"/>
      <c r="TS442" s="138"/>
      <c r="TT442" s="138"/>
      <c r="TU442" s="138"/>
      <c r="TV442" s="138"/>
      <c r="TW442" s="138"/>
      <c r="TX442" s="138"/>
      <c r="TY442" s="138"/>
      <c r="TZ442" s="138"/>
      <c r="UA442" s="138"/>
      <c r="UB442" s="138"/>
      <c r="UC442" s="138"/>
      <c r="UD442" s="138"/>
      <c r="UE442" s="138"/>
      <c r="UF442" s="138"/>
      <c r="UG442" s="138"/>
      <c r="UH442" s="138"/>
      <c r="UI442" s="138"/>
      <c r="UJ442" s="138"/>
      <c r="UK442" s="138"/>
      <c r="UL442" s="138"/>
      <c r="UM442" s="138"/>
      <c r="UN442" s="138"/>
      <c r="UO442" s="138"/>
      <c r="UP442" s="138"/>
      <c r="UQ442" s="138"/>
      <c r="UR442" s="138"/>
      <c r="US442" s="138"/>
      <c r="UT442" s="138"/>
      <c r="UU442" s="138"/>
      <c r="UV442" s="138"/>
      <c r="UW442" s="138"/>
      <c r="UX442" s="138"/>
      <c r="UY442" s="138"/>
      <c r="UZ442" s="138"/>
      <c r="VA442" s="138"/>
      <c r="VB442" s="138"/>
      <c r="VC442" s="138"/>
      <c r="VD442" s="138"/>
      <c r="VE442" s="138"/>
      <c r="VF442" s="138"/>
      <c r="VG442" s="138"/>
      <c r="VH442" s="138"/>
      <c r="VI442" s="138"/>
      <c r="VJ442" s="138"/>
      <c r="VK442" s="138"/>
      <c r="VL442" s="138"/>
      <c r="VM442" s="138"/>
      <c r="VN442" s="138"/>
      <c r="VO442" s="138"/>
      <c r="VP442" s="138"/>
      <c r="VQ442" s="138"/>
      <c r="VR442" s="138"/>
      <c r="VS442" s="138"/>
      <c r="VT442" s="138"/>
      <c r="VU442" s="138"/>
      <c r="VV442" s="138"/>
      <c r="VW442" s="138"/>
      <c r="VX442" s="138"/>
      <c r="VY442" s="138"/>
      <c r="VZ442" s="138"/>
      <c r="WA442" s="138"/>
      <c r="WB442" s="138"/>
      <c r="WC442" s="138"/>
      <c r="WD442" s="138"/>
      <c r="WE442" s="138"/>
      <c r="WF442" s="138"/>
      <c r="WG442" s="138"/>
      <c r="WH442" s="138"/>
      <c r="WI442" s="138"/>
      <c r="WJ442" s="138"/>
      <c r="WK442" s="138"/>
      <c r="WL442" s="138"/>
      <c r="WM442" s="138"/>
      <c r="WN442" s="138"/>
      <c r="WO442" s="138"/>
      <c r="WP442" s="138"/>
      <c r="WQ442" s="138"/>
      <c r="WR442" s="138"/>
      <c r="WS442" s="138"/>
      <c r="WT442" s="138"/>
      <c r="WU442" s="138"/>
      <c r="WV442" s="138"/>
      <c r="WW442" s="138"/>
      <c r="WX442" s="138"/>
      <c r="WY442" s="138"/>
      <c r="WZ442" s="138"/>
      <c r="XA442" s="138"/>
      <c r="XB442" s="138"/>
      <c r="XC442" s="138"/>
      <c r="XD442" s="138"/>
      <c r="XE442" s="138"/>
      <c r="XF442" s="138"/>
      <c r="XG442" s="138"/>
      <c r="XH442" s="138"/>
      <c r="XI442" s="138"/>
      <c r="XJ442" s="138"/>
      <c r="XK442" s="138"/>
      <c r="XL442" s="138"/>
      <c r="XM442" s="138"/>
      <c r="XN442" s="138"/>
      <c r="XO442" s="138"/>
      <c r="XP442" s="138"/>
      <c r="XQ442" s="138"/>
      <c r="XR442" s="138"/>
      <c r="XS442" s="138"/>
      <c r="XT442" s="138"/>
      <c r="XU442" s="138"/>
      <c r="XV442" s="138"/>
      <c r="XW442" s="138"/>
      <c r="XX442" s="138"/>
      <c r="XY442" s="138"/>
      <c r="XZ442" s="138"/>
      <c r="YA442" s="138"/>
      <c r="YB442" s="138"/>
      <c r="YC442" s="138"/>
      <c r="YD442" s="138"/>
      <c r="YE442" s="138"/>
      <c r="YF442" s="138"/>
      <c r="YG442" s="138"/>
      <c r="YH442" s="138"/>
      <c r="YI442" s="138"/>
      <c r="YJ442" s="138"/>
      <c r="YK442" s="138"/>
      <c r="YL442" s="138"/>
      <c r="YM442" s="138"/>
      <c r="YN442" s="138"/>
      <c r="YO442" s="138"/>
      <c r="YP442" s="138"/>
      <c r="YQ442" s="138"/>
      <c r="YR442" s="138"/>
      <c r="YS442" s="138"/>
      <c r="YT442" s="138"/>
      <c r="YU442" s="138"/>
      <c r="YV442" s="138"/>
      <c r="YW442" s="138"/>
      <c r="YX442" s="138"/>
      <c r="YY442" s="138"/>
      <c r="YZ442" s="138"/>
      <c r="ZA442" s="138"/>
      <c r="ZB442" s="138"/>
      <c r="ZC442" s="138"/>
      <c r="ZD442" s="138"/>
      <c r="ZE442" s="138"/>
      <c r="ZF442" s="138"/>
      <c r="ZG442" s="138"/>
      <c r="ZH442" s="138"/>
      <c r="ZI442" s="138"/>
      <c r="ZJ442" s="138"/>
      <c r="ZK442" s="138"/>
      <c r="ZL442" s="138"/>
      <c r="ZM442" s="138"/>
      <c r="ZN442" s="138"/>
      <c r="ZO442" s="138"/>
      <c r="ZP442" s="138"/>
      <c r="ZQ442" s="138"/>
      <c r="ZR442" s="138"/>
      <c r="ZS442" s="138"/>
      <c r="ZT442" s="138"/>
      <c r="ZU442" s="138"/>
      <c r="ZV442" s="138"/>
      <c r="ZW442" s="138"/>
      <c r="ZX442" s="138"/>
      <c r="ZY442" s="138"/>
      <c r="ZZ442" s="138"/>
      <c r="AAA442" s="138"/>
      <c r="AAB442" s="138"/>
      <c r="AAC442" s="138"/>
      <c r="AAD442" s="138"/>
      <c r="AAE442" s="138"/>
      <c r="AAF442" s="138"/>
      <c r="AAG442" s="138"/>
      <c r="AAH442" s="138"/>
      <c r="AAI442" s="138"/>
      <c r="AAJ442" s="138"/>
      <c r="AAK442" s="138"/>
      <c r="AAL442" s="138"/>
      <c r="AAM442" s="138"/>
      <c r="AAN442" s="138"/>
      <c r="AAO442" s="138"/>
      <c r="AAP442" s="138"/>
      <c r="AAQ442" s="138"/>
      <c r="AAR442" s="138"/>
      <c r="AAS442" s="138"/>
      <c r="AAT442" s="138"/>
      <c r="AAU442" s="138"/>
      <c r="AAV442" s="138"/>
      <c r="AAW442" s="138"/>
      <c r="AAX442" s="138"/>
      <c r="AAY442" s="138"/>
      <c r="AAZ442" s="138"/>
      <c r="ABA442" s="138"/>
      <c r="ABB442" s="138"/>
      <c r="ABC442" s="138"/>
      <c r="ABD442" s="138"/>
      <c r="ABE442" s="138"/>
      <c r="ABF442" s="138"/>
      <c r="ABG442" s="138"/>
      <c r="ABH442" s="138"/>
      <c r="ABI442" s="138"/>
      <c r="ABJ442" s="138"/>
      <c r="ABK442" s="138"/>
      <c r="ABL442" s="138"/>
      <c r="ABM442" s="138"/>
      <c r="ABN442" s="138"/>
      <c r="ABO442" s="138"/>
      <c r="ABP442" s="138"/>
      <c r="ABQ442" s="138"/>
      <c r="ABR442" s="138"/>
      <c r="ABS442" s="138"/>
      <c r="ABT442" s="138"/>
      <c r="ABU442" s="138"/>
      <c r="ABV442" s="138"/>
      <c r="ABW442" s="138"/>
      <c r="ABX442" s="138"/>
      <c r="ABY442" s="138"/>
      <c r="ABZ442" s="138"/>
      <c r="ACA442" s="138"/>
      <c r="ACB442" s="138"/>
      <c r="ACC442" s="138"/>
      <c r="ACD442" s="138"/>
      <c r="ACE442" s="138"/>
      <c r="ACF442" s="138"/>
      <c r="ACG442" s="138"/>
      <c r="ACH442" s="138"/>
      <c r="ACI442" s="138"/>
      <c r="ACJ442" s="138"/>
      <c r="ACK442" s="138"/>
      <c r="ACL442" s="138"/>
      <c r="ACM442" s="138"/>
      <c r="ACN442" s="138"/>
      <c r="ACO442" s="138"/>
      <c r="ACP442" s="138"/>
      <c r="ACQ442" s="138"/>
      <c r="ACR442" s="138"/>
      <c r="ACS442" s="138"/>
      <c r="ACT442" s="138"/>
      <c r="ACU442" s="138"/>
      <c r="ACV442" s="138"/>
      <c r="ACW442" s="138"/>
      <c r="ACX442" s="138"/>
      <c r="ACY442" s="138"/>
      <c r="ACZ442" s="138"/>
      <c r="ADA442" s="138"/>
    </row>
    <row r="443" spans="1:781" ht="15" customHeight="1" x14ac:dyDescent="0.3">
      <c r="A443" s="206"/>
      <c r="B443" s="207"/>
      <c r="C443" s="254"/>
      <c r="D443" s="208"/>
      <c r="E443" s="209"/>
      <c r="F443" s="210"/>
      <c r="G443" s="211"/>
      <c r="H443" s="210"/>
      <c r="I443" s="212"/>
      <c r="J443" s="264"/>
      <c r="K443" s="206"/>
      <c r="L443" s="213"/>
      <c r="M443" s="211"/>
      <c r="N443" s="209"/>
      <c r="O443" s="208"/>
      <c r="P443" s="207"/>
      <c r="Q443" s="252"/>
      <c r="R443" s="253"/>
      <c r="S443" s="237" t="s">
        <v>1198</v>
      </c>
      <c r="T443" s="227" t="s">
        <v>1199</v>
      </c>
      <c r="U443" s="227"/>
      <c r="V443" s="261"/>
      <c r="W443" s="261"/>
      <c r="X443" s="261"/>
      <c r="Y443" s="261"/>
      <c r="Z443" s="261"/>
      <c r="AA443" s="261"/>
      <c r="AB443" s="262"/>
      <c r="AC443" s="263"/>
      <c r="AD443" s="263"/>
      <c r="AE443" s="263"/>
      <c r="AF443" s="263"/>
      <c r="AG443" s="263"/>
      <c r="AH443" s="263"/>
      <c r="AI443" s="263"/>
      <c r="AJ443" s="263"/>
      <c r="AK443" s="263"/>
      <c r="AL443" s="263"/>
      <c r="AM443" s="263"/>
      <c r="AN443" s="263"/>
      <c r="AO443" s="263"/>
      <c r="AP443" s="138"/>
      <c r="AQ443" s="138"/>
      <c r="AR443" s="138"/>
      <c r="AS443" s="138"/>
      <c r="AT443" s="138"/>
      <c r="AU443" s="138"/>
      <c r="AV443" s="138"/>
      <c r="AW443" s="138"/>
      <c r="AX443" s="138"/>
      <c r="AY443" s="138"/>
      <c r="AZ443" s="138"/>
      <c r="BA443" s="138"/>
      <c r="BB443" s="138"/>
      <c r="BC443" s="138"/>
      <c r="BD443" s="138"/>
      <c r="BE443" s="138"/>
      <c r="BF443" s="138"/>
      <c r="BG443" s="138"/>
      <c r="BH443" s="138"/>
      <c r="BI443" s="138"/>
      <c r="BJ443" s="138"/>
      <c r="BK443" s="138"/>
      <c r="BL443" s="138"/>
      <c r="BM443" s="138"/>
      <c r="BN443" s="138"/>
      <c r="BO443" s="138"/>
      <c r="BP443" s="138"/>
      <c r="BQ443" s="138"/>
      <c r="BR443" s="138"/>
      <c r="BS443" s="138"/>
      <c r="BT443" s="138"/>
      <c r="BU443" s="138"/>
      <c r="BV443" s="138"/>
      <c r="BW443" s="138"/>
      <c r="BX443" s="138"/>
      <c r="BY443" s="138"/>
      <c r="BZ443" s="138"/>
      <c r="CA443" s="138"/>
      <c r="CB443" s="138"/>
      <c r="CC443" s="138"/>
      <c r="CD443" s="138"/>
      <c r="CE443" s="138"/>
      <c r="CF443" s="138"/>
      <c r="CG443" s="138"/>
      <c r="CH443" s="138"/>
      <c r="CI443" s="138"/>
      <c r="CJ443" s="138"/>
      <c r="CK443" s="138"/>
      <c r="CL443" s="138"/>
      <c r="CM443" s="138"/>
      <c r="CN443" s="138"/>
      <c r="CO443" s="138"/>
      <c r="CP443" s="138"/>
      <c r="CQ443" s="138"/>
      <c r="CR443" s="138"/>
      <c r="CS443" s="138"/>
      <c r="CT443" s="138"/>
      <c r="CU443" s="138"/>
      <c r="CV443" s="138"/>
      <c r="CW443" s="138"/>
      <c r="CX443" s="138"/>
      <c r="CY443" s="138"/>
      <c r="CZ443" s="138"/>
      <c r="DA443" s="138"/>
      <c r="DB443" s="138"/>
      <c r="DC443" s="138"/>
      <c r="DD443" s="138"/>
      <c r="DE443" s="138"/>
      <c r="DF443" s="138"/>
      <c r="DG443" s="138"/>
      <c r="DH443" s="138"/>
      <c r="DI443" s="138"/>
      <c r="DJ443" s="138"/>
      <c r="DK443" s="138"/>
      <c r="DL443" s="138"/>
      <c r="DM443" s="138"/>
      <c r="DN443" s="138"/>
      <c r="DO443" s="138"/>
      <c r="DP443" s="138"/>
      <c r="DQ443" s="138"/>
      <c r="DR443" s="138"/>
      <c r="DS443" s="138"/>
      <c r="DT443" s="138"/>
      <c r="DU443" s="138"/>
      <c r="DV443" s="138"/>
      <c r="DW443" s="138"/>
      <c r="DX443" s="138"/>
      <c r="DY443" s="138"/>
      <c r="DZ443" s="138"/>
      <c r="EA443" s="138"/>
      <c r="EB443" s="138"/>
      <c r="EC443" s="138"/>
      <c r="ED443" s="138"/>
      <c r="EE443" s="138"/>
      <c r="EF443" s="138"/>
      <c r="EG443" s="138"/>
      <c r="EH443" s="138"/>
      <c r="EI443" s="138"/>
      <c r="EJ443" s="138"/>
      <c r="EK443" s="138"/>
      <c r="EL443" s="138"/>
      <c r="EM443" s="138"/>
      <c r="EN443" s="138"/>
      <c r="EO443" s="138"/>
      <c r="EP443" s="138"/>
      <c r="EQ443" s="138"/>
      <c r="ER443" s="138"/>
      <c r="ES443" s="138"/>
      <c r="ET443" s="138"/>
      <c r="EU443" s="138"/>
      <c r="EV443" s="138"/>
      <c r="EW443" s="138"/>
      <c r="EX443" s="138"/>
      <c r="EY443" s="138"/>
      <c r="EZ443" s="138"/>
      <c r="FA443" s="138"/>
      <c r="FB443" s="138"/>
      <c r="FC443" s="138"/>
      <c r="FD443" s="138"/>
      <c r="FE443" s="138"/>
      <c r="FF443" s="138"/>
      <c r="FG443" s="138"/>
      <c r="FH443" s="138"/>
      <c r="FI443" s="138"/>
      <c r="FJ443" s="138"/>
      <c r="FK443" s="138"/>
      <c r="FL443" s="138"/>
      <c r="FM443" s="138"/>
      <c r="FN443" s="138"/>
      <c r="FO443" s="138"/>
      <c r="FP443" s="138"/>
      <c r="FQ443" s="138"/>
      <c r="FR443" s="138"/>
      <c r="FS443" s="138"/>
      <c r="FT443" s="138"/>
      <c r="FU443" s="138"/>
      <c r="FV443" s="138"/>
      <c r="FW443" s="138"/>
      <c r="FX443" s="138"/>
      <c r="FY443" s="138"/>
      <c r="FZ443" s="138"/>
      <c r="GA443" s="138"/>
      <c r="GB443" s="138"/>
      <c r="GC443" s="138"/>
      <c r="GD443" s="138"/>
      <c r="GE443" s="138"/>
      <c r="GF443" s="138"/>
      <c r="GG443" s="138"/>
      <c r="GH443" s="138"/>
      <c r="GI443" s="138"/>
      <c r="GJ443" s="138"/>
      <c r="GK443" s="138"/>
      <c r="GL443" s="138"/>
      <c r="GM443" s="138"/>
      <c r="GN443" s="138"/>
      <c r="GO443" s="138"/>
      <c r="GP443" s="138"/>
      <c r="GQ443" s="138"/>
      <c r="GR443" s="138"/>
      <c r="GS443" s="138"/>
      <c r="GT443" s="138"/>
      <c r="GU443" s="138"/>
      <c r="GV443" s="138"/>
      <c r="GW443" s="138"/>
      <c r="GX443" s="138"/>
      <c r="GY443" s="138"/>
      <c r="GZ443" s="138"/>
      <c r="HA443" s="138"/>
      <c r="HB443" s="138"/>
      <c r="HC443" s="138"/>
      <c r="HD443" s="138"/>
      <c r="HE443" s="138"/>
      <c r="HF443" s="138"/>
      <c r="HG443" s="138"/>
      <c r="HH443" s="138"/>
      <c r="HI443" s="138"/>
      <c r="HJ443" s="138"/>
      <c r="HK443" s="138"/>
      <c r="HL443" s="138"/>
      <c r="HM443" s="138"/>
      <c r="HN443" s="138"/>
      <c r="HO443" s="138"/>
      <c r="HP443" s="138"/>
      <c r="HQ443" s="138"/>
      <c r="HR443" s="138"/>
      <c r="HS443" s="138"/>
      <c r="HT443" s="138"/>
      <c r="HU443" s="138"/>
      <c r="HV443" s="138"/>
      <c r="HW443" s="138"/>
      <c r="HX443" s="138"/>
      <c r="HY443" s="138"/>
      <c r="HZ443" s="138"/>
      <c r="IA443" s="138"/>
      <c r="IB443" s="138"/>
      <c r="IC443" s="138"/>
      <c r="ID443" s="138"/>
      <c r="IE443" s="138"/>
      <c r="IF443" s="138"/>
      <c r="IG443" s="138"/>
      <c r="IH443" s="138"/>
      <c r="II443" s="138"/>
      <c r="IJ443" s="138"/>
      <c r="IK443" s="138"/>
      <c r="IL443" s="138"/>
      <c r="IM443" s="138"/>
      <c r="IN443" s="138"/>
      <c r="IO443" s="138"/>
      <c r="IP443" s="138"/>
      <c r="IQ443" s="138"/>
      <c r="IR443" s="138"/>
      <c r="IS443" s="138"/>
      <c r="IT443" s="138"/>
      <c r="IU443" s="138"/>
      <c r="IV443" s="138"/>
      <c r="IW443" s="138"/>
      <c r="IX443" s="138"/>
      <c r="IY443" s="138"/>
      <c r="IZ443" s="138"/>
      <c r="JA443" s="138"/>
      <c r="JB443" s="138"/>
      <c r="JC443" s="138"/>
      <c r="JD443" s="138"/>
      <c r="JE443" s="138"/>
      <c r="JF443" s="138"/>
      <c r="JG443" s="138"/>
      <c r="JH443" s="138"/>
      <c r="JI443" s="138"/>
      <c r="JJ443" s="138"/>
      <c r="JK443" s="138"/>
      <c r="JL443" s="138"/>
      <c r="JM443" s="138"/>
      <c r="JN443" s="138"/>
      <c r="JO443" s="138"/>
      <c r="JP443" s="138"/>
      <c r="JQ443" s="138"/>
      <c r="JR443" s="138"/>
      <c r="JS443" s="138"/>
      <c r="JT443" s="138"/>
      <c r="JU443" s="138"/>
      <c r="JV443" s="138"/>
      <c r="JW443" s="138"/>
      <c r="JX443" s="138"/>
      <c r="JY443" s="138"/>
      <c r="JZ443" s="138"/>
      <c r="KA443" s="138"/>
      <c r="KB443" s="138"/>
      <c r="KC443" s="138"/>
      <c r="KD443" s="138"/>
      <c r="KE443" s="138"/>
      <c r="KF443" s="138"/>
      <c r="KG443" s="138"/>
      <c r="KH443" s="138"/>
      <c r="KI443" s="138"/>
      <c r="KJ443" s="138"/>
      <c r="KK443" s="138"/>
      <c r="KL443" s="138"/>
      <c r="KM443" s="138"/>
      <c r="KN443" s="138"/>
      <c r="KO443" s="138"/>
      <c r="KP443" s="138"/>
      <c r="KQ443" s="138"/>
      <c r="KR443" s="138"/>
      <c r="KS443" s="138"/>
      <c r="KT443" s="138"/>
      <c r="KU443" s="138"/>
      <c r="KV443" s="138"/>
      <c r="KW443" s="138"/>
      <c r="KX443" s="138"/>
      <c r="KY443" s="138"/>
      <c r="KZ443" s="138"/>
      <c r="LA443" s="138"/>
      <c r="LB443" s="138"/>
      <c r="LC443" s="138"/>
      <c r="LD443" s="138"/>
      <c r="LE443" s="138"/>
      <c r="LF443" s="138"/>
      <c r="LG443" s="138"/>
      <c r="LH443" s="138"/>
      <c r="LI443" s="138"/>
      <c r="LJ443" s="138"/>
      <c r="LK443" s="138"/>
      <c r="LL443" s="138"/>
      <c r="LM443" s="138"/>
      <c r="LN443" s="138"/>
      <c r="LO443" s="138"/>
      <c r="LP443" s="138"/>
      <c r="LQ443" s="138"/>
      <c r="LR443" s="138"/>
      <c r="LS443" s="138"/>
      <c r="LT443" s="138"/>
      <c r="LU443" s="138"/>
      <c r="LV443" s="138"/>
      <c r="LW443" s="138"/>
      <c r="LX443" s="138"/>
      <c r="LY443" s="138"/>
      <c r="LZ443" s="138"/>
      <c r="MA443" s="138"/>
      <c r="MB443" s="138"/>
      <c r="MC443" s="138"/>
      <c r="MD443" s="138"/>
      <c r="ME443" s="138"/>
      <c r="MF443" s="138"/>
      <c r="MG443" s="138"/>
      <c r="MH443" s="138"/>
      <c r="MI443" s="138"/>
      <c r="MJ443" s="138"/>
      <c r="MK443" s="138"/>
      <c r="ML443" s="138"/>
      <c r="MM443" s="138"/>
      <c r="MN443" s="138"/>
      <c r="MO443" s="138"/>
      <c r="MP443" s="138"/>
      <c r="MQ443" s="138"/>
      <c r="MR443" s="138"/>
      <c r="MS443" s="138"/>
      <c r="MT443" s="138"/>
      <c r="MU443" s="138"/>
      <c r="MV443" s="138"/>
      <c r="MW443" s="138"/>
      <c r="MX443" s="138"/>
      <c r="MY443" s="138"/>
      <c r="MZ443" s="138"/>
      <c r="NA443" s="138"/>
      <c r="NB443" s="138"/>
      <c r="NC443" s="138"/>
      <c r="ND443" s="138"/>
      <c r="NE443" s="138"/>
      <c r="NF443" s="138"/>
      <c r="NG443" s="138"/>
      <c r="NH443" s="138"/>
      <c r="NI443" s="138"/>
      <c r="NJ443" s="138"/>
      <c r="NK443" s="138"/>
      <c r="NL443" s="138"/>
      <c r="NM443" s="138"/>
      <c r="NN443" s="138"/>
      <c r="NO443" s="138"/>
      <c r="NP443" s="138"/>
      <c r="NQ443" s="138"/>
      <c r="NR443" s="138"/>
      <c r="NS443" s="138"/>
      <c r="NT443" s="138"/>
      <c r="NU443" s="138"/>
      <c r="NV443" s="138"/>
      <c r="NW443" s="138"/>
      <c r="NX443" s="138"/>
      <c r="NY443" s="138"/>
      <c r="NZ443" s="138"/>
      <c r="OA443" s="138"/>
      <c r="OB443" s="138"/>
      <c r="OC443" s="138"/>
      <c r="OD443" s="138"/>
      <c r="OE443" s="138"/>
      <c r="OF443" s="138"/>
      <c r="OG443" s="138"/>
      <c r="OH443" s="138"/>
      <c r="OI443" s="138"/>
      <c r="OJ443" s="138"/>
      <c r="OK443" s="138"/>
      <c r="OL443" s="138"/>
      <c r="OM443" s="138"/>
      <c r="ON443" s="138"/>
      <c r="OO443" s="138"/>
      <c r="OP443" s="138"/>
      <c r="OQ443" s="138"/>
      <c r="OR443" s="138"/>
      <c r="OS443" s="138"/>
      <c r="OT443" s="138"/>
      <c r="OU443" s="138"/>
      <c r="OV443" s="138"/>
      <c r="OW443" s="138"/>
      <c r="OX443" s="138"/>
      <c r="OY443" s="138"/>
      <c r="OZ443" s="138"/>
      <c r="PA443" s="138"/>
      <c r="PB443" s="138"/>
      <c r="PC443" s="138"/>
      <c r="PD443" s="138"/>
      <c r="PE443" s="138"/>
      <c r="PF443" s="138"/>
      <c r="PG443" s="138"/>
      <c r="PH443" s="138"/>
      <c r="PI443" s="138"/>
      <c r="PJ443" s="138"/>
      <c r="PK443" s="138"/>
      <c r="PL443" s="138"/>
      <c r="PM443" s="138"/>
      <c r="PN443" s="138"/>
      <c r="PO443" s="138"/>
      <c r="PP443" s="138"/>
      <c r="PQ443" s="138"/>
      <c r="PR443" s="138"/>
      <c r="PS443" s="138"/>
      <c r="PT443" s="138"/>
      <c r="PU443" s="138"/>
      <c r="PV443" s="138"/>
      <c r="PW443" s="138"/>
      <c r="PX443" s="138"/>
      <c r="PY443" s="138"/>
      <c r="PZ443" s="138"/>
      <c r="QA443" s="138"/>
      <c r="QB443" s="138"/>
      <c r="QC443" s="138"/>
      <c r="QD443" s="138"/>
      <c r="QE443" s="138"/>
      <c r="QF443" s="138"/>
      <c r="QG443" s="138"/>
      <c r="QH443" s="138"/>
      <c r="QI443" s="138"/>
      <c r="QJ443" s="138"/>
      <c r="QK443" s="138"/>
      <c r="QL443" s="138"/>
      <c r="QM443" s="138"/>
      <c r="QN443" s="138"/>
      <c r="QO443" s="138"/>
      <c r="QP443" s="138"/>
      <c r="QQ443" s="138"/>
      <c r="QR443" s="138"/>
      <c r="QS443" s="138"/>
      <c r="QT443" s="138"/>
      <c r="QU443" s="138"/>
      <c r="QV443" s="138"/>
      <c r="QW443" s="138"/>
      <c r="QX443" s="138"/>
      <c r="QY443" s="138"/>
      <c r="QZ443" s="138"/>
      <c r="RA443" s="138"/>
      <c r="RB443" s="138"/>
      <c r="RC443" s="138"/>
      <c r="RD443" s="138"/>
      <c r="RE443" s="138"/>
      <c r="RF443" s="138"/>
      <c r="RG443" s="138"/>
      <c r="RH443" s="138"/>
      <c r="RI443" s="138"/>
      <c r="RJ443" s="138"/>
      <c r="RK443" s="138"/>
      <c r="RL443" s="138"/>
      <c r="RM443" s="138"/>
      <c r="RN443" s="138"/>
      <c r="RO443" s="138"/>
      <c r="RP443" s="138"/>
      <c r="RQ443" s="138"/>
      <c r="RR443" s="138"/>
      <c r="RS443" s="138"/>
      <c r="RT443" s="138"/>
      <c r="RU443" s="138"/>
      <c r="RV443" s="138"/>
      <c r="RW443" s="138"/>
      <c r="RX443" s="138"/>
      <c r="RY443" s="138"/>
      <c r="RZ443" s="138"/>
      <c r="SA443" s="138"/>
      <c r="SB443" s="138"/>
      <c r="SC443" s="138"/>
      <c r="SD443" s="138"/>
      <c r="SE443" s="138"/>
      <c r="SF443" s="138"/>
      <c r="SG443" s="138"/>
      <c r="SH443" s="138"/>
      <c r="SI443" s="138"/>
      <c r="SJ443" s="138"/>
      <c r="SK443" s="138"/>
      <c r="SL443" s="138"/>
      <c r="SM443" s="138"/>
      <c r="SN443" s="138"/>
      <c r="SO443" s="138"/>
      <c r="SP443" s="138"/>
      <c r="SQ443" s="138"/>
      <c r="SR443" s="138"/>
      <c r="SS443" s="138"/>
      <c r="ST443" s="138"/>
      <c r="SU443" s="138"/>
      <c r="SV443" s="138"/>
      <c r="SW443" s="138"/>
      <c r="SX443" s="138"/>
      <c r="SY443" s="138"/>
      <c r="SZ443" s="138"/>
      <c r="TA443" s="138"/>
      <c r="TB443" s="138"/>
      <c r="TC443" s="138"/>
      <c r="TD443" s="138"/>
      <c r="TE443" s="138"/>
      <c r="TF443" s="138"/>
      <c r="TG443" s="138"/>
      <c r="TH443" s="138"/>
      <c r="TI443" s="138"/>
      <c r="TJ443" s="138"/>
      <c r="TK443" s="138"/>
      <c r="TL443" s="138"/>
      <c r="TM443" s="138"/>
      <c r="TN443" s="138"/>
      <c r="TO443" s="138"/>
      <c r="TP443" s="138"/>
      <c r="TQ443" s="138"/>
      <c r="TR443" s="138"/>
      <c r="TS443" s="138"/>
      <c r="TT443" s="138"/>
      <c r="TU443" s="138"/>
      <c r="TV443" s="138"/>
      <c r="TW443" s="138"/>
      <c r="TX443" s="138"/>
      <c r="TY443" s="138"/>
      <c r="TZ443" s="138"/>
      <c r="UA443" s="138"/>
      <c r="UB443" s="138"/>
      <c r="UC443" s="138"/>
      <c r="UD443" s="138"/>
      <c r="UE443" s="138"/>
      <c r="UF443" s="138"/>
      <c r="UG443" s="138"/>
      <c r="UH443" s="138"/>
      <c r="UI443" s="138"/>
      <c r="UJ443" s="138"/>
      <c r="UK443" s="138"/>
      <c r="UL443" s="138"/>
      <c r="UM443" s="138"/>
      <c r="UN443" s="138"/>
      <c r="UO443" s="138"/>
      <c r="UP443" s="138"/>
      <c r="UQ443" s="138"/>
      <c r="UR443" s="138"/>
      <c r="US443" s="138"/>
      <c r="UT443" s="138"/>
      <c r="UU443" s="138"/>
      <c r="UV443" s="138"/>
      <c r="UW443" s="138"/>
      <c r="UX443" s="138"/>
      <c r="UY443" s="138"/>
      <c r="UZ443" s="138"/>
      <c r="VA443" s="138"/>
      <c r="VB443" s="138"/>
      <c r="VC443" s="138"/>
      <c r="VD443" s="138"/>
      <c r="VE443" s="138"/>
      <c r="VF443" s="138"/>
      <c r="VG443" s="138"/>
      <c r="VH443" s="138"/>
      <c r="VI443" s="138"/>
      <c r="VJ443" s="138"/>
      <c r="VK443" s="138"/>
      <c r="VL443" s="138"/>
      <c r="VM443" s="138"/>
      <c r="VN443" s="138"/>
      <c r="VO443" s="138"/>
      <c r="VP443" s="138"/>
      <c r="VQ443" s="138"/>
      <c r="VR443" s="138"/>
      <c r="VS443" s="138"/>
      <c r="VT443" s="138"/>
      <c r="VU443" s="138"/>
      <c r="VV443" s="138"/>
      <c r="VW443" s="138"/>
      <c r="VX443" s="138"/>
      <c r="VY443" s="138"/>
      <c r="VZ443" s="138"/>
      <c r="WA443" s="138"/>
      <c r="WB443" s="138"/>
      <c r="WC443" s="138"/>
      <c r="WD443" s="138"/>
      <c r="WE443" s="138"/>
      <c r="WF443" s="138"/>
      <c r="WG443" s="138"/>
      <c r="WH443" s="138"/>
      <c r="WI443" s="138"/>
      <c r="WJ443" s="138"/>
      <c r="WK443" s="138"/>
      <c r="WL443" s="138"/>
      <c r="WM443" s="138"/>
      <c r="WN443" s="138"/>
      <c r="WO443" s="138"/>
      <c r="WP443" s="138"/>
      <c r="WQ443" s="138"/>
      <c r="WR443" s="138"/>
      <c r="WS443" s="138"/>
      <c r="WT443" s="138"/>
      <c r="WU443" s="138"/>
      <c r="WV443" s="138"/>
      <c r="WW443" s="138"/>
      <c r="WX443" s="138"/>
      <c r="WY443" s="138"/>
      <c r="WZ443" s="138"/>
      <c r="XA443" s="138"/>
      <c r="XB443" s="138"/>
      <c r="XC443" s="138"/>
      <c r="XD443" s="138"/>
      <c r="XE443" s="138"/>
      <c r="XF443" s="138"/>
      <c r="XG443" s="138"/>
      <c r="XH443" s="138"/>
      <c r="XI443" s="138"/>
      <c r="XJ443" s="138"/>
      <c r="XK443" s="138"/>
      <c r="XL443" s="138"/>
      <c r="XM443" s="138"/>
      <c r="XN443" s="138"/>
      <c r="XO443" s="138"/>
      <c r="XP443" s="138"/>
      <c r="XQ443" s="138"/>
      <c r="XR443" s="138"/>
      <c r="XS443" s="138"/>
      <c r="XT443" s="138"/>
      <c r="XU443" s="138"/>
      <c r="XV443" s="138"/>
      <c r="XW443" s="138"/>
      <c r="XX443" s="138"/>
      <c r="XY443" s="138"/>
      <c r="XZ443" s="138"/>
      <c r="YA443" s="138"/>
      <c r="YB443" s="138"/>
      <c r="YC443" s="138"/>
      <c r="YD443" s="138"/>
      <c r="YE443" s="138"/>
      <c r="YF443" s="138"/>
      <c r="YG443" s="138"/>
      <c r="YH443" s="138"/>
      <c r="YI443" s="138"/>
      <c r="YJ443" s="138"/>
      <c r="YK443" s="138"/>
      <c r="YL443" s="138"/>
      <c r="YM443" s="138"/>
      <c r="YN443" s="138"/>
      <c r="YO443" s="138"/>
      <c r="YP443" s="138"/>
      <c r="YQ443" s="138"/>
      <c r="YR443" s="138"/>
      <c r="YS443" s="138"/>
      <c r="YT443" s="138"/>
      <c r="YU443" s="138"/>
      <c r="YV443" s="138"/>
      <c r="YW443" s="138"/>
      <c r="YX443" s="138"/>
      <c r="YY443" s="138"/>
      <c r="YZ443" s="138"/>
      <c r="ZA443" s="138"/>
      <c r="ZB443" s="138"/>
      <c r="ZC443" s="138"/>
      <c r="ZD443" s="138"/>
      <c r="ZE443" s="138"/>
      <c r="ZF443" s="138"/>
      <c r="ZG443" s="138"/>
      <c r="ZH443" s="138"/>
      <c r="ZI443" s="138"/>
      <c r="ZJ443" s="138"/>
      <c r="ZK443" s="138"/>
      <c r="ZL443" s="138"/>
      <c r="ZM443" s="138"/>
      <c r="ZN443" s="138"/>
      <c r="ZO443" s="138"/>
      <c r="ZP443" s="138"/>
      <c r="ZQ443" s="138"/>
      <c r="ZR443" s="138"/>
      <c r="ZS443" s="138"/>
      <c r="ZT443" s="138"/>
      <c r="ZU443" s="138"/>
      <c r="ZV443" s="138"/>
      <c r="ZW443" s="138"/>
      <c r="ZX443" s="138"/>
      <c r="ZY443" s="138"/>
      <c r="ZZ443" s="138"/>
      <c r="AAA443" s="138"/>
      <c r="AAB443" s="138"/>
      <c r="AAC443" s="138"/>
      <c r="AAD443" s="138"/>
      <c r="AAE443" s="138"/>
      <c r="AAF443" s="138"/>
      <c r="AAG443" s="138"/>
      <c r="AAH443" s="138"/>
      <c r="AAI443" s="138"/>
      <c r="AAJ443" s="138"/>
      <c r="AAK443" s="138"/>
      <c r="AAL443" s="138"/>
      <c r="AAM443" s="138"/>
      <c r="AAN443" s="138"/>
      <c r="AAO443" s="138"/>
      <c r="AAP443" s="138"/>
      <c r="AAQ443" s="138"/>
      <c r="AAR443" s="138"/>
      <c r="AAS443" s="138"/>
      <c r="AAT443" s="138"/>
      <c r="AAU443" s="138"/>
      <c r="AAV443" s="138"/>
      <c r="AAW443" s="138"/>
      <c r="AAX443" s="138"/>
      <c r="AAY443" s="138"/>
      <c r="AAZ443" s="138"/>
      <c r="ABA443" s="138"/>
      <c r="ABB443" s="138"/>
      <c r="ABC443" s="138"/>
      <c r="ABD443" s="138"/>
      <c r="ABE443" s="138"/>
      <c r="ABF443" s="138"/>
      <c r="ABG443" s="138"/>
      <c r="ABH443" s="138"/>
      <c r="ABI443" s="138"/>
      <c r="ABJ443" s="138"/>
      <c r="ABK443" s="138"/>
      <c r="ABL443" s="138"/>
      <c r="ABM443" s="138"/>
      <c r="ABN443" s="138"/>
      <c r="ABO443" s="138"/>
      <c r="ABP443" s="138"/>
      <c r="ABQ443" s="138"/>
      <c r="ABR443" s="138"/>
      <c r="ABS443" s="138"/>
      <c r="ABT443" s="138"/>
      <c r="ABU443" s="138"/>
      <c r="ABV443" s="138"/>
      <c r="ABW443" s="138"/>
      <c r="ABX443" s="138"/>
      <c r="ABY443" s="138"/>
      <c r="ABZ443" s="138"/>
      <c r="ACA443" s="138"/>
      <c r="ACB443" s="138"/>
      <c r="ACC443" s="138"/>
      <c r="ACD443" s="138"/>
      <c r="ACE443" s="138"/>
      <c r="ACF443" s="138"/>
      <c r="ACG443" s="138"/>
      <c r="ACH443" s="138"/>
      <c r="ACI443" s="138"/>
      <c r="ACJ443" s="138"/>
      <c r="ACK443" s="138"/>
      <c r="ACL443" s="138"/>
      <c r="ACM443" s="138"/>
      <c r="ACN443" s="138"/>
      <c r="ACO443" s="138"/>
      <c r="ACP443" s="138"/>
      <c r="ACQ443" s="138"/>
      <c r="ACR443" s="138"/>
      <c r="ACS443" s="138"/>
      <c r="ACT443" s="138"/>
      <c r="ACU443" s="138"/>
      <c r="ACV443" s="138"/>
      <c r="ACW443" s="138"/>
      <c r="ACX443" s="138"/>
      <c r="ACY443" s="138"/>
      <c r="ACZ443" s="138"/>
      <c r="ADA443" s="138"/>
    </row>
    <row r="444" spans="1:781" ht="15" customHeight="1" x14ac:dyDescent="0.3">
      <c r="A444" s="206"/>
      <c r="B444" s="207"/>
      <c r="C444" s="254"/>
      <c r="D444" s="208"/>
      <c r="E444" s="209"/>
      <c r="F444" s="210"/>
      <c r="G444" s="211"/>
      <c r="H444" s="210"/>
      <c r="I444" s="212"/>
      <c r="J444" s="264"/>
      <c r="K444" s="206"/>
      <c r="L444" s="213"/>
      <c r="M444" s="211"/>
      <c r="N444" s="209"/>
      <c r="O444" s="208"/>
      <c r="P444" s="207"/>
      <c r="Q444" s="214"/>
      <c r="R444" s="248"/>
      <c r="S444" s="260"/>
      <c r="T444" s="227"/>
      <c r="U444" s="227"/>
      <c r="V444" s="261"/>
      <c r="W444" s="261"/>
      <c r="X444" s="261"/>
      <c r="Y444" s="261"/>
      <c r="Z444" s="261"/>
      <c r="AA444" s="261"/>
      <c r="AB444" s="262"/>
      <c r="AC444" s="263"/>
      <c r="AD444" s="263"/>
      <c r="AE444" s="263"/>
      <c r="AF444" s="263"/>
      <c r="AG444" s="263"/>
      <c r="AH444" s="263"/>
      <c r="AI444" s="263"/>
      <c r="AJ444" s="263"/>
      <c r="AK444" s="263"/>
      <c r="AL444" s="263"/>
      <c r="AM444" s="263"/>
      <c r="AN444" s="263"/>
      <c r="AO444" s="263"/>
      <c r="AP444" s="138"/>
      <c r="AQ444" s="138"/>
      <c r="AR444" s="138"/>
      <c r="AS444" s="138"/>
      <c r="AT444" s="138"/>
      <c r="AU444" s="138"/>
      <c r="AV444" s="138"/>
      <c r="AW444" s="138"/>
      <c r="AX444" s="138"/>
      <c r="AY444" s="138"/>
      <c r="AZ444" s="138"/>
      <c r="BA444" s="138"/>
      <c r="BB444" s="138"/>
      <c r="BC444" s="138"/>
      <c r="BD444" s="138"/>
      <c r="BE444" s="138"/>
      <c r="BF444" s="138"/>
      <c r="BG444" s="138"/>
      <c r="BH444" s="138"/>
      <c r="BI444" s="138"/>
      <c r="BJ444" s="138"/>
      <c r="BK444" s="138"/>
      <c r="BL444" s="138"/>
      <c r="BM444" s="138"/>
      <c r="BN444" s="138"/>
      <c r="BO444" s="138"/>
      <c r="BP444" s="138"/>
      <c r="BQ444" s="138"/>
      <c r="BR444" s="138"/>
      <c r="BS444" s="138"/>
      <c r="BT444" s="138"/>
      <c r="BU444" s="138"/>
      <c r="BV444" s="138"/>
      <c r="BW444" s="138"/>
      <c r="BX444" s="138"/>
      <c r="BY444" s="138"/>
      <c r="BZ444" s="138"/>
      <c r="CA444" s="138"/>
      <c r="CB444" s="138"/>
      <c r="CC444" s="138"/>
      <c r="CD444" s="138"/>
      <c r="CE444" s="138"/>
      <c r="CF444" s="138"/>
      <c r="CG444" s="138"/>
      <c r="CH444" s="138"/>
      <c r="CI444" s="138"/>
      <c r="CJ444" s="138"/>
      <c r="CK444" s="138"/>
      <c r="CL444" s="138"/>
      <c r="CM444" s="138"/>
      <c r="CN444" s="138"/>
      <c r="CO444" s="138"/>
      <c r="CP444" s="138"/>
      <c r="CQ444" s="138"/>
      <c r="CR444" s="138"/>
      <c r="CS444" s="138"/>
      <c r="CT444" s="138"/>
      <c r="CU444" s="138"/>
      <c r="CV444" s="138"/>
      <c r="CW444" s="138"/>
      <c r="CX444" s="138"/>
      <c r="CY444" s="138"/>
      <c r="CZ444" s="138"/>
      <c r="DA444" s="138"/>
      <c r="DB444" s="138"/>
      <c r="DC444" s="138"/>
      <c r="DD444" s="138"/>
      <c r="DE444" s="138"/>
      <c r="DF444" s="138"/>
      <c r="DG444" s="138"/>
      <c r="DH444" s="138"/>
      <c r="DI444" s="138"/>
      <c r="DJ444" s="138"/>
      <c r="DK444" s="138"/>
      <c r="DL444" s="138"/>
      <c r="DM444" s="138"/>
      <c r="DN444" s="138"/>
      <c r="DO444" s="138"/>
      <c r="DP444" s="138"/>
      <c r="DQ444" s="138"/>
      <c r="DR444" s="138"/>
      <c r="DS444" s="138"/>
      <c r="DT444" s="138"/>
      <c r="DU444" s="138"/>
      <c r="DV444" s="138"/>
      <c r="DW444" s="138"/>
      <c r="DX444" s="138"/>
      <c r="DY444" s="138"/>
      <c r="DZ444" s="138"/>
      <c r="EA444" s="138"/>
      <c r="EB444" s="138"/>
      <c r="EC444" s="138"/>
      <c r="ED444" s="138"/>
      <c r="EE444" s="138"/>
      <c r="EF444" s="138"/>
      <c r="EG444" s="138"/>
      <c r="EH444" s="138"/>
      <c r="EI444" s="138"/>
      <c r="EJ444" s="138"/>
      <c r="EK444" s="138"/>
      <c r="EL444" s="138"/>
      <c r="EM444" s="138"/>
      <c r="EN444" s="138"/>
      <c r="EO444" s="138"/>
      <c r="EP444" s="138"/>
      <c r="EQ444" s="138"/>
      <c r="ER444" s="138"/>
      <c r="ES444" s="138"/>
      <c r="ET444" s="138"/>
      <c r="EU444" s="138"/>
      <c r="EV444" s="138"/>
      <c r="EW444" s="138"/>
      <c r="EX444" s="138"/>
      <c r="EY444" s="138"/>
      <c r="EZ444" s="138"/>
      <c r="FA444" s="138"/>
      <c r="FB444" s="138"/>
      <c r="FC444" s="138"/>
      <c r="FD444" s="138"/>
      <c r="FE444" s="138"/>
      <c r="FF444" s="138"/>
      <c r="FG444" s="138"/>
      <c r="FH444" s="138"/>
      <c r="FI444" s="138"/>
      <c r="FJ444" s="138"/>
      <c r="FK444" s="138"/>
      <c r="FL444" s="138"/>
      <c r="FM444" s="138"/>
      <c r="FN444" s="138"/>
      <c r="FO444" s="138"/>
      <c r="FP444" s="138"/>
      <c r="FQ444" s="138"/>
      <c r="FR444" s="138"/>
      <c r="FS444" s="138"/>
      <c r="FT444" s="138"/>
      <c r="FU444" s="138"/>
      <c r="FV444" s="138"/>
      <c r="FW444" s="138"/>
      <c r="FX444" s="138"/>
      <c r="FY444" s="138"/>
      <c r="FZ444" s="138"/>
      <c r="GA444" s="138"/>
      <c r="GB444" s="138"/>
      <c r="GC444" s="138"/>
      <c r="GD444" s="138"/>
      <c r="GE444" s="138"/>
      <c r="GF444" s="138"/>
      <c r="GG444" s="138"/>
      <c r="GH444" s="138"/>
      <c r="GI444" s="138"/>
      <c r="GJ444" s="138"/>
      <c r="GK444" s="138"/>
      <c r="GL444" s="138"/>
      <c r="GM444" s="138"/>
      <c r="GN444" s="138"/>
      <c r="GO444" s="138"/>
      <c r="GP444" s="138"/>
      <c r="GQ444" s="138"/>
      <c r="GR444" s="138"/>
      <c r="GS444" s="138"/>
      <c r="GT444" s="138"/>
      <c r="GU444" s="138"/>
      <c r="GV444" s="138"/>
      <c r="GW444" s="138"/>
      <c r="GX444" s="138"/>
      <c r="GY444" s="138"/>
      <c r="GZ444" s="138"/>
      <c r="HA444" s="138"/>
      <c r="HB444" s="138"/>
      <c r="HC444" s="138"/>
      <c r="HD444" s="138"/>
      <c r="HE444" s="138"/>
      <c r="HF444" s="138"/>
      <c r="HG444" s="138"/>
      <c r="HH444" s="138"/>
      <c r="HI444" s="138"/>
      <c r="HJ444" s="138"/>
      <c r="HK444" s="138"/>
      <c r="HL444" s="138"/>
      <c r="HM444" s="138"/>
      <c r="HN444" s="138"/>
      <c r="HO444" s="138"/>
      <c r="HP444" s="138"/>
      <c r="HQ444" s="138"/>
      <c r="HR444" s="138"/>
      <c r="HS444" s="138"/>
      <c r="HT444" s="138"/>
      <c r="HU444" s="138"/>
      <c r="HV444" s="138"/>
      <c r="HW444" s="138"/>
      <c r="HX444" s="138"/>
      <c r="HY444" s="138"/>
      <c r="HZ444" s="138"/>
      <c r="IA444" s="138"/>
      <c r="IB444" s="138"/>
      <c r="IC444" s="138"/>
      <c r="ID444" s="138"/>
      <c r="IE444" s="138"/>
      <c r="IF444" s="138"/>
      <c r="IG444" s="138"/>
      <c r="IH444" s="138"/>
      <c r="II444" s="138"/>
      <c r="IJ444" s="138"/>
      <c r="IK444" s="138"/>
      <c r="IL444" s="138"/>
      <c r="IM444" s="138"/>
      <c r="IN444" s="138"/>
      <c r="IO444" s="138"/>
      <c r="IP444" s="138"/>
      <c r="IQ444" s="138"/>
      <c r="IR444" s="138"/>
      <c r="IS444" s="138"/>
      <c r="IT444" s="138"/>
      <c r="IU444" s="138"/>
      <c r="IV444" s="138"/>
      <c r="IW444" s="138"/>
      <c r="IX444" s="138"/>
      <c r="IY444" s="138"/>
      <c r="IZ444" s="138"/>
      <c r="JA444" s="138"/>
      <c r="JB444" s="138"/>
      <c r="JC444" s="138"/>
      <c r="JD444" s="138"/>
      <c r="JE444" s="138"/>
      <c r="JF444" s="138"/>
      <c r="JG444" s="138"/>
      <c r="JH444" s="138"/>
      <c r="JI444" s="138"/>
      <c r="JJ444" s="138"/>
      <c r="JK444" s="138"/>
      <c r="JL444" s="138"/>
      <c r="JM444" s="138"/>
      <c r="JN444" s="138"/>
      <c r="JO444" s="138"/>
      <c r="JP444" s="138"/>
      <c r="JQ444" s="138"/>
      <c r="JR444" s="138"/>
      <c r="JS444" s="138"/>
      <c r="JT444" s="138"/>
      <c r="JU444" s="138"/>
      <c r="JV444" s="138"/>
      <c r="JW444" s="138"/>
      <c r="JX444" s="138"/>
      <c r="JY444" s="138"/>
      <c r="JZ444" s="138"/>
      <c r="KA444" s="138"/>
      <c r="KB444" s="138"/>
      <c r="KC444" s="138"/>
      <c r="KD444" s="138"/>
      <c r="KE444" s="138"/>
      <c r="KF444" s="138"/>
      <c r="KG444" s="138"/>
      <c r="KH444" s="138"/>
      <c r="KI444" s="138"/>
      <c r="KJ444" s="138"/>
      <c r="KK444" s="138"/>
      <c r="KL444" s="138"/>
      <c r="KM444" s="138"/>
      <c r="KN444" s="138"/>
      <c r="KO444" s="138"/>
      <c r="KP444" s="138"/>
      <c r="KQ444" s="138"/>
      <c r="KR444" s="138"/>
      <c r="KS444" s="138"/>
      <c r="KT444" s="138"/>
      <c r="KU444" s="138"/>
      <c r="KV444" s="138"/>
      <c r="KW444" s="138"/>
      <c r="KX444" s="138"/>
      <c r="KY444" s="138"/>
      <c r="KZ444" s="138"/>
      <c r="LA444" s="138"/>
      <c r="LB444" s="138"/>
      <c r="LC444" s="138"/>
      <c r="LD444" s="138"/>
      <c r="LE444" s="138"/>
      <c r="LF444" s="138"/>
      <c r="LG444" s="138"/>
      <c r="LH444" s="138"/>
      <c r="LI444" s="138"/>
      <c r="LJ444" s="138"/>
      <c r="LK444" s="138"/>
      <c r="LL444" s="138"/>
      <c r="LM444" s="138"/>
      <c r="LN444" s="138"/>
      <c r="LO444" s="138"/>
      <c r="LP444" s="138"/>
      <c r="LQ444" s="138"/>
      <c r="LR444" s="138"/>
      <c r="LS444" s="138"/>
      <c r="LT444" s="138"/>
      <c r="LU444" s="138"/>
      <c r="LV444" s="138"/>
      <c r="LW444" s="138"/>
      <c r="LX444" s="138"/>
      <c r="LY444" s="138"/>
      <c r="LZ444" s="138"/>
      <c r="MA444" s="138"/>
      <c r="MB444" s="138"/>
      <c r="MC444" s="138"/>
      <c r="MD444" s="138"/>
      <c r="ME444" s="138"/>
      <c r="MF444" s="138"/>
      <c r="MG444" s="138"/>
      <c r="MH444" s="138"/>
      <c r="MI444" s="138"/>
      <c r="MJ444" s="138"/>
      <c r="MK444" s="138"/>
      <c r="ML444" s="138"/>
      <c r="MM444" s="138"/>
      <c r="MN444" s="138"/>
      <c r="MO444" s="138"/>
      <c r="MP444" s="138"/>
      <c r="MQ444" s="138"/>
      <c r="MR444" s="138"/>
      <c r="MS444" s="138"/>
      <c r="MT444" s="138"/>
      <c r="MU444" s="138"/>
      <c r="MV444" s="138"/>
      <c r="MW444" s="138"/>
      <c r="MX444" s="138"/>
      <c r="MY444" s="138"/>
      <c r="MZ444" s="138"/>
      <c r="NA444" s="138"/>
      <c r="NB444" s="138"/>
      <c r="NC444" s="138"/>
      <c r="ND444" s="138"/>
      <c r="NE444" s="138"/>
      <c r="NF444" s="138"/>
      <c r="NG444" s="138"/>
      <c r="NH444" s="138"/>
      <c r="NI444" s="138"/>
      <c r="NJ444" s="138"/>
      <c r="NK444" s="138"/>
      <c r="NL444" s="138"/>
      <c r="NM444" s="138"/>
      <c r="NN444" s="138"/>
      <c r="NO444" s="138"/>
      <c r="NP444" s="138"/>
      <c r="NQ444" s="138"/>
      <c r="NR444" s="138"/>
      <c r="NS444" s="138"/>
      <c r="NT444" s="138"/>
      <c r="NU444" s="138"/>
      <c r="NV444" s="138"/>
      <c r="NW444" s="138"/>
      <c r="NX444" s="138"/>
      <c r="NY444" s="138"/>
      <c r="NZ444" s="138"/>
      <c r="OA444" s="138"/>
      <c r="OB444" s="138"/>
      <c r="OC444" s="138"/>
      <c r="OD444" s="138"/>
      <c r="OE444" s="138"/>
      <c r="OF444" s="138"/>
      <c r="OG444" s="138"/>
      <c r="OH444" s="138"/>
      <c r="OI444" s="138"/>
      <c r="OJ444" s="138"/>
      <c r="OK444" s="138"/>
      <c r="OL444" s="138"/>
      <c r="OM444" s="138"/>
      <c r="ON444" s="138"/>
      <c r="OO444" s="138"/>
      <c r="OP444" s="138"/>
      <c r="OQ444" s="138"/>
      <c r="OR444" s="138"/>
      <c r="OS444" s="138"/>
      <c r="OT444" s="138"/>
      <c r="OU444" s="138"/>
      <c r="OV444" s="138"/>
      <c r="OW444" s="138"/>
      <c r="OX444" s="138"/>
      <c r="OY444" s="138"/>
      <c r="OZ444" s="138"/>
      <c r="PA444" s="138"/>
      <c r="PB444" s="138"/>
      <c r="PC444" s="138"/>
      <c r="PD444" s="138"/>
      <c r="PE444" s="138"/>
      <c r="PF444" s="138"/>
      <c r="PG444" s="138"/>
      <c r="PH444" s="138"/>
      <c r="PI444" s="138"/>
      <c r="PJ444" s="138"/>
      <c r="PK444" s="138"/>
      <c r="PL444" s="138"/>
      <c r="PM444" s="138"/>
      <c r="PN444" s="138"/>
      <c r="PO444" s="138"/>
      <c r="PP444" s="138"/>
      <c r="PQ444" s="138"/>
      <c r="PR444" s="138"/>
      <c r="PS444" s="138"/>
      <c r="PT444" s="138"/>
      <c r="PU444" s="138"/>
      <c r="PV444" s="138"/>
      <c r="PW444" s="138"/>
      <c r="PX444" s="138"/>
      <c r="PY444" s="138"/>
      <c r="PZ444" s="138"/>
      <c r="QA444" s="138"/>
      <c r="QB444" s="138"/>
      <c r="QC444" s="138"/>
      <c r="QD444" s="138"/>
      <c r="QE444" s="138"/>
      <c r="QF444" s="138"/>
      <c r="QG444" s="138"/>
      <c r="QH444" s="138"/>
      <c r="QI444" s="138"/>
      <c r="QJ444" s="138"/>
      <c r="QK444" s="138"/>
      <c r="QL444" s="138"/>
      <c r="QM444" s="138"/>
      <c r="QN444" s="138"/>
      <c r="QO444" s="138"/>
      <c r="QP444" s="138"/>
      <c r="QQ444" s="138"/>
      <c r="QR444" s="138"/>
      <c r="QS444" s="138"/>
      <c r="QT444" s="138"/>
      <c r="QU444" s="138"/>
      <c r="QV444" s="138"/>
      <c r="QW444" s="138"/>
      <c r="QX444" s="138"/>
      <c r="QY444" s="138"/>
      <c r="QZ444" s="138"/>
      <c r="RA444" s="138"/>
      <c r="RB444" s="138"/>
      <c r="RC444" s="138"/>
      <c r="RD444" s="138"/>
      <c r="RE444" s="138"/>
      <c r="RF444" s="138"/>
      <c r="RG444" s="138"/>
      <c r="RH444" s="138"/>
      <c r="RI444" s="138"/>
      <c r="RJ444" s="138"/>
      <c r="RK444" s="138"/>
      <c r="RL444" s="138"/>
      <c r="RM444" s="138"/>
      <c r="RN444" s="138"/>
      <c r="RO444" s="138"/>
      <c r="RP444" s="138"/>
      <c r="RQ444" s="138"/>
      <c r="RR444" s="138"/>
      <c r="RS444" s="138"/>
      <c r="RT444" s="138"/>
      <c r="RU444" s="138"/>
      <c r="RV444" s="138"/>
      <c r="RW444" s="138"/>
      <c r="RX444" s="138"/>
      <c r="RY444" s="138"/>
      <c r="RZ444" s="138"/>
      <c r="SA444" s="138"/>
      <c r="SB444" s="138"/>
      <c r="SC444" s="138"/>
      <c r="SD444" s="138"/>
      <c r="SE444" s="138"/>
      <c r="SF444" s="138"/>
      <c r="SG444" s="138"/>
      <c r="SH444" s="138"/>
      <c r="SI444" s="138"/>
      <c r="SJ444" s="138"/>
      <c r="SK444" s="138"/>
      <c r="SL444" s="138"/>
      <c r="SM444" s="138"/>
      <c r="SN444" s="138"/>
      <c r="SO444" s="138"/>
      <c r="SP444" s="138"/>
      <c r="SQ444" s="138"/>
      <c r="SR444" s="138"/>
      <c r="SS444" s="138"/>
      <c r="ST444" s="138"/>
      <c r="SU444" s="138"/>
      <c r="SV444" s="138"/>
      <c r="SW444" s="138"/>
      <c r="SX444" s="138"/>
      <c r="SY444" s="138"/>
      <c r="SZ444" s="138"/>
      <c r="TA444" s="138"/>
      <c r="TB444" s="138"/>
      <c r="TC444" s="138"/>
      <c r="TD444" s="138"/>
      <c r="TE444" s="138"/>
      <c r="TF444" s="138"/>
      <c r="TG444" s="138"/>
      <c r="TH444" s="138"/>
      <c r="TI444" s="138"/>
      <c r="TJ444" s="138"/>
      <c r="TK444" s="138"/>
      <c r="TL444" s="138"/>
      <c r="TM444" s="138"/>
      <c r="TN444" s="138"/>
      <c r="TO444" s="138"/>
      <c r="TP444" s="138"/>
      <c r="TQ444" s="138"/>
      <c r="TR444" s="138"/>
      <c r="TS444" s="138"/>
      <c r="TT444" s="138"/>
      <c r="TU444" s="138"/>
      <c r="TV444" s="138"/>
      <c r="TW444" s="138"/>
      <c r="TX444" s="138"/>
      <c r="TY444" s="138"/>
      <c r="TZ444" s="138"/>
      <c r="UA444" s="138"/>
      <c r="UB444" s="138"/>
      <c r="UC444" s="138"/>
      <c r="UD444" s="138"/>
      <c r="UE444" s="138"/>
      <c r="UF444" s="138"/>
      <c r="UG444" s="138"/>
      <c r="UH444" s="138"/>
      <c r="UI444" s="138"/>
      <c r="UJ444" s="138"/>
      <c r="UK444" s="138"/>
      <c r="UL444" s="138"/>
      <c r="UM444" s="138"/>
      <c r="UN444" s="138"/>
      <c r="UO444" s="138"/>
      <c r="UP444" s="138"/>
      <c r="UQ444" s="138"/>
      <c r="UR444" s="138"/>
      <c r="US444" s="138"/>
      <c r="UT444" s="138"/>
      <c r="UU444" s="138"/>
      <c r="UV444" s="138"/>
      <c r="UW444" s="138"/>
      <c r="UX444" s="138"/>
      <c r="UY444" s="138"/>
      <c r="UZ444" s="138"/>
      <c r="VA444" s="138"/>
      <c r="VB444" s="138"/>
      <c r="VC444" s="138"/>
      <c r="VD444" s="138"/>
      <c r="VE444" s="138"/>
      <c r="VF444" s="138"/>
      <c r="VG444" s="138"/>
      <c r="VH444" s="138"/>
      <c r="VI444" s="138"/>
      <c r="VJ444" s="138"/>
      <c r="VK444" s="138"/>
      <c r="VL444" s="138"/>
      <c r="VM444" s="138"/>
      <c r="VN444" s="138"/>
      <c r="VO444" s="138"/>
      <c r="VP444" s="138"/>
      <c r="VQ444" s="138"/>
      <c r="VR444" s="138"/>
      <c r="VS444" s="138"/>
      <c r="VT444" s="138"/>
      <c r="VU444" s="138"/>
      <c r="VV444" s="138"/>
      <c r="VW444" s="138"/>
      <c r="VX444" s="138"/>
      <c r="VY444" s="138"/>
      <c r="VZ444" s="138"/>
      <c r="WA444" s="138"/>
      <c r="WB444" s="138"/>
      <c r="WC444" s="138"/>
      <c r="WD444" s="138"/>
      <c r="WE444" s="138"/>
      <c r="WF444" s="138"/>
      <c r="WG444" s="138"/>
      <c r="WH444" s="138"/>
      <c r="WI444" s="138"/>
      <c r="WJ444" s="138"/>
      <c r="WK444" s="138"/>
      <c r="WL444" s="138"/>
      <c r="WM444" s="138"/>
      <c r="WN444" s="138"/>
      <c r="WO444" s="138"/>
      <c r="WP444" s="138"/>
      <c r="WQ444" s="138"/>
      <c r="WR444" s="138"/>
      <c r="WS444" s="138"/>
      <c r="WT444" s="138"/>
      <c r="WU444" s="138"/>
      <c r="WV444" s="138"/>
      <c r="WW444" s="138"/>
      <c r="WX444" s="138"/>
      <c r="WY444" s="138"/>
      <c r="WZ444" s="138"/>
      <c r="XA444" s="138"/>
      <c r="XB444" s="138"/>
      <c r="XC444" s="138"/>
      <c r="XD444" s="138"/>
      <c r="XE444" s="138"/>
      <c r="XF444" s="138"/>
      <c r="XG444" s="138"/>
      <c r="XH444" s="138"/>
      <c r="XI444" s="138"/>
      <c r="XJ444" s="138"/>
      <c r="XK444" s="138"/>
      <c r="XL444" s="138"/>
      <c r="XM444" s="138"/>
      <c r="XN444" s="138"/>
      <c r="XO444" s="138"/>
      <c r="XP444" s="138"/>
      <c r="XQ444" s="138"/>
      <c r="XR444" s="138"/>
      <c r="XS444" s="138"/>
      <c r="XT444" s="138"/>
      <c r="XU444" s="138"/>
      <c r="XV444" s="138"/>
      <c r="XW444" s="138"/>
      <c r="XX444" s="138"/>
      <c r="XY444" s="138"/>
      <c r="XZ444" s="138"/>
      <c r="YA444" s="138"/>
      <c r="YB444" s="138"/>
      <c r="YC444" s="138"/>
      <c r="YD444" s="138"/>
      <c r="YE444" s="138"/>
      <c r="YF444" s="138"/>
      <c r="YG444" s="138"/>
      <c r="YH444" s="138"/>
      <c r="YI444" s="138"/>
      <c r="YJ444" s="138"/>
      <c r="YK444" s="138"/>
      <c r="YL444" s="138"/>
      <c r="YM444" s="138"/>
      <c r="YN444" s="138"/>
      <c r="YO444" s="138"/>
      <c r="YP444" s="138"/>
      <c r="YQ444" s="138"/>
      <c r="YR444" s="138"/>
      <c r="YS444" s="138"/>
      <c r="YT444" s="138"/>
      <c r="YU444" s="138"/>
      <c r="YV444" s="138"/>
      <c r="YW444" s="138"/>
      <c r="YX444" s="138"/>
      <c r="YY444" s="138"/>
      <c r="YZ444" s="138"/>
      <c r="ZA444" s="138"/>
      <c r="ZB444" s="138"/>
      <c r="ZC444" s="138"/>
      <c r="ZD444" s="138"/>
      <c r="ZE444" s="138"/>
      <c r="ZF444" s="138"/>
      <c r="ZG444" s="138"/>
      <c r="ZH444" s="138"/>
      <c r="ZI444" s="138"/>
      <c r="ZJ444" s="138"/>
      <c r="ZK444" s="138"/>
      <c r="ZL444" s="138"/>
      <c r="ZM444" s="138"/>
      <c r="ZN444" s="138"/>
      <c r="ZO444" s="138"/>
      <c r="ZP444" s="138"/>
      <c r="ZQ444" s="138"/>
      <c r="ZR444" s="138"/>
      <c r="ZS444" s="138"/>
      <c r="ZT444" s="138"/>
      <c r="ZU444" s="138"/>
      <c r="ZV444" s="138"/>
      <c r="ZW444" s="138"/>
      <c r="ZX444" s="138"/>
      <c r="ZY444" s="138"/>
      <c r="ZZ444" s="138"/>
      <c r="AAA444" s="138"/>
      <c r="AAB444" s="138"/>
      <c r="AAC444" s="138"/>
      <c r="AAD444" s="138"/>
      <c r="AAE444" s="138"/>
      <c r="AAF444" s="138"/>
      <c r="AAG444" s="138"/>
      <c r="AAH444" s="138"/>
      <c r="AAI444" s="138"/>
      <c r="AAJ444" s="138"/>
      <c r="AAK444" s="138"/>
      <c r="AAL444" s="138"/>
      <c r="AAM444" s="138"/>
      <c r="AAN444" s="138"/>
      <c r="AAO444" s="138"/>
      <c r="AAP444" s="138"/>
      <c r="AAQ444" s="138"/>
      <c r="AAR444" s="138"/>
      <c r="AAS444" s="138"/>
      <c r="AAT444" s="138"/>
      <c r="AAU444" s="138"/>
      <c r="AAV444" s="138"/>
      <c r="AAW444" s="138"/>
      <c r="AAX444" s="138"/>
      <c r="AAY444" s="138"/>
      <c r="AAZ444" s="138"/>
      <c r="ABA444" s="138"/>
      <c r="ABB444" s="138"/>
      <c r="ABC444" s="138"/>
      <c r="ABD444" s="138"/>
      <c r="ABE444" s="138"/>
      <c r="ABF444" s="138"/>
      <c r="ABG444" s="138"/>
      <c r="ABH444" s="138"/>
      <c r="ABI444" s="138"/>
      <c r="ABJ444" s="138"/>
      <c r="ABK444" s="138"/>
      <c r="ABL444" s="138"/>
      <c r="ABM444" s="138"/>
      <c r="ABN444" s="138"/>
      <c r="ABO444" s="138"/>
      <c r="ABP444" s="138"/>
      <c r="ABQ444" s="138"/>
      <c r="ABR444" s="138"/>
      <c r="ABS444" s="138"/>
      <c r="ABT444" s="138"/>
      <c r="ABU444" s="138"/>
      <c r="ABV444" s="138"/>
      <c r="ABW444" s="138"/>
      <c r="ABX444" s="138"/>
      <c r="ABY444" s="138"/>
      <c r="ABZ444" s="138"/>
      <c r="ACA444" s="138"/>
      <c r="ACB444" s="138"/>
      <c r="ACC444" s="138"/>
      <c r="ACD444" s="138"/>
      <c r="ACE444" s="138"/>
      <c r="ACF444" s="138"/>
      <c r="ACG444" s="138"/>
      <c r="ACH444" s="138"/>
      <c r="ACI444" s="138"/>
      <c r="ACJ444" s="138"/>
      <c r="ACK444" s="138"/>
      <c r="ACL444" s="138"/>
      <c r="ACM444" s="138"/>
      <c r="ACN444" s="138"/>
      <c r="ACO444" s="138"/>
      <c r="ACP444" s="138"/>
      <c r="ACQ444" s="138"/>
      <c r="ACR444" s="138"/>
      <c r="ACS444" s="138"/>
      <c r="ACT444" s="138"/>
      <c r="ACU444" s="138"/>
      <c r="ACV444" s="138"/>
      <c r="ACW444" s="138"/>
      <c r="ACX444" s="138"/>
      <c r="ACY444" s="138"/>
      <c r="ACZ444" s="138"/>
      <c r="ADA444" s="138"/>
    </row>
    <row r="445" spans="1:781" ht="15" customHeight="1" x14ac:dyDescent="0.3">
      <c r="A445" s="206"/>
      <c r="B445" s="207"/>
      <c r="C445" s="254"/>
      <c r="D445" s="208"/>
      <c r="E445" s="209"/>
      <c r="F445" s="210"/>
      <c r="G445" s="211"/>
      <c r="H445" s="210"/>
      <c r="I445" s="212"/>
      <c r="J445" s="264"/>
      <c r="K445" s="206"/>
      <c r="L445" s="213"/>
      <c r="M445" s="211"/>
      <c r="N445" s="209"/>
      <c r="O445" s="208"/>
      <c r="P445" s="207"/>
      <c r="Q445" s="253"/>
      <c r="R445" s="248"/>
      <c r="S445" s="237" t="s">
        <v>1200</v>
      </c>
      <c r="T445" s="227" t="s">
        <v>1201</v>
      </c>
      <c r="U445" s="227"/>
      <c r="V445" s="261"/>
      <c r="W445" s="261"/>
      <c r="X445" s="261"/>
      <c r="Y445" s="261"/>
      <c r="Z445" s="261"/>
      <c r="AA445" s="261"/>
      <c r="AB445" s="262"/>
      <c r="AC445" s="263"/>
      <c r="AD445" s="263"/>
      <c r="AE445" s="263"/>
      <c r="AF445" s="263"/>
      <c r="AG445" s="263"/>
      <c r="AH445" s="263"/>
      <c r="AI445" s="263"/>
      <c r="AJ445" s="263"/>
      <c r="AK445" s="263"/>
      <c r="AL445" s="263"/>
      <c r="AM445" s="263"/>
      <c r="AN445" s="263"/>
      <c r="AO445" s="263"/>
      <c r="AP445" s="138"/>
      <c r="AQ445" s="138"/>
      <c r="AR445" s="138"/>
      <c r="AS445" s="138"/>
      <c r="AT445" s="138"/>
      <c r="AU445" s="138"/>
      <c r="AV445" s="138"/>
      <c r="AW445" s="138"/>
      <c r="AX445" s="138"/>
      <c r="AY445" s="138"/>
      <c r="AZ445" s="138"/>
      <c r="BA445" s="138"/>
      <c r="BB445" s="138"/>
      <c r="BC445" s="138"/>
      <c r="BD445" s="138"/>
      <c r="BE445" s="138"/>
      <c r="BF445" s="138"/>
      <c r="BG445" s="138"/>
      <c r="BH445" s="138"/>
      <c r="BI445" s="138"/>
      <c r="BJ445" s="138"/>
      <c r="BK445" s="138"/>
      <c r="BL445" s="138"/>
      <c r="BM445" s="138"/>
      <c r="BN445" s="138"/>
      <c r="BO445" s="138"/>
      <c r="BP445" s="138"/>
      <c r="BQ445" s="138"/>
      <c r="BR445" s="138"/>
      <c r="BS445" s="138"/>
      <c r="BT445" s="138"/>
      <c r="BU445" s="138"/>
      <c r="BV445" s="138"/>
      <c r="BW445" s="138"/>
      <c r="BX445" s="138"/>
      <c r="BY445" s="138"/>
      <c r="BZ445" s="138"/>
      <c r="CA445" s="138"/>
      <c r="CB445" s="138"/>
      <c r="CC445" s="138"/>
      <c r="CD445" s="138"/>
      <c r="CE445" s="138"/>
      <c r="CF445" s="138"/>
      <c r="CG445" s="138"/>
      <c r="CH445" s="138"/>
      <c r="CI445" s="138"/>
      <c r="CJ445" s="138"/>
      <c r="CK445" s="138"/>
      <c r="CL445" s="138"/>
      <c r="CM445" s="138"/>
      <c r="CN445" s="138"/>
      <c r="CO445" s="138"/>
      <c r="CP445" s="138"/>
      <c r="CQ445" s="138"/>
      <c r="CR445" s="138"/>
      <c r="CS445" s="138"/>
      <c r="CT445" s="138"/>
      <c r="CU445" s="138"/>
      <c r="CV445" s="138"/>
      <c r="CW445" s="138"/>
      <c r="CX445" s="138"/>
      <c r="CY445" s="138"/>
      <c r="CZ445" s="138"/>
      <c r="DA445" s="138"/>
      <c r="DB445" s="138"/>
      <c r="DC445" s="138"/>
      <c r="DD445" s="138"/>
      <c r="DE445" s="138"/>
      <c r="DF445" s="138"/>
      <c r="DG445" s="138"/>
      <c r="DH445" s="138"/>
      <c r="DI445" s="138"/>
      <c r="DJ445" s="138"/>
      <c r="DK445" s="138"/>
      <c r="DL445" s="138"/>
      <c r="DM445" s="138"/>
      <c r="DN445" s="138"/>
      <c r="DO445" s="138"/>
      <c r="DP445" s="138"/>
      <c r="DQ445" s="138"/>
      <c r="DR445" s="138"/>
      <c r="DS445" s="138"/>
      <c r="DT445" s="138"/>
      <c r="DU445" s="138"/>
      <c r="DV445" s="138"/>
      <c r="DW445" s="138"/>
      <c r="DX445" s="138"/>
      <c r="DY445" s="138"/>
      <c r="DZ445" s="138"/>
      <c r="EA445" s="138"/>
      <c r="EB445" s="138"/>
      <c r="EC445" s="138"/>
      <c r="ED445" s="138"/>
      <c r="EE445" s="138"/>
      <c r="EF445" s="138"/>
      <c r="EG445" s="138"/>
      <c r="EH445" s="138"/>
      <c r="EI445" s="138"/>
      <c r="EJ445" s="138"/>
      <c r="EK445" s="138"/>
      <c r="EL445" s="138"/>
      <c r="EM445" s="138"/>
      <c r="EN445" s="138"/>
      <c r="EO445" s="138"/>
      <c r="EP445" s="138"/>
      <c r="EQ445" s="138"/>
      <c r="ER445" s="138"/>
      <c r="ES445" s="138"/>
      <c r="ET445" s="138"/>
      <c r="EU445" s="138"/>
      <c r="EV445" s="138"/>
      <c r="EW445" s="138"/>
      <c r="EX445" s="138"/>
      <c r="EY445" s="138"/>
      <c r="EZ445" s="138"/>
      <c r="FA445" s="138"/>
      <c r="FB445" s="138"/>
      <c r="FC445" s="138"/>
      <c r="FD445" s="138"/>
      <c r="FE445" s="138"/>
      <c r="FF445" s="138"/>
      <c r="FG445" s="138"/>
      <c r="FH445" s="138"/>
      <c r="FI445" s="138"/>
      <c r="FJ445" s="138"/>
      <c r="FK445" s="138"/>
      <c r="FL445" s="138"/>
      <c r="FM445" s="138"/>
      <c r="FN445" s="138"/>
      <c r="FO445" s="138"/>
      <c r="FP445" s="138"/>
      <c r="FQ445" s="138"/>
      <c r="FR445" s="138"/>
      <c r="FS445" s="138"/>
      <c r="FT445" s="138"/>
      <c r="FU445" s="138"/>
      <c r="FV445" s="138"/>
      <c r="FW445" s="138"/>
      <c r="FX445" s="138"/>
      <c r="FY445" s="138"/>
      <c r="FZ445" s="138"/>
      <c r="GA445" s="138"/>
      <c r="GB445" s="138"/>
      <c r="GC445" s="138"/>
      <c r="GD445" s="138"/>
      <c r="GE445" s="138"/>
      <c r="GF445" s="138"/>
      <c r="GG445" s="138"/>
      <c r="GH445" s="138"/>
      <c r="GI445" s="138"/>
      <c r="GJ445" s="138"/>
      <c r="GK445" s="138"/>
      <c r="GL445" s="138"/>
      <c r="GM445" s="138"/>
      <c r="GN445" s="138"/>
      <c r="GO445" s="138"/>
      <c r="GP445" s="138"/>
      <c r="GQ445" s="138"/>
      <c r="GR445" s="138"/>
      <c r="GS445" s="138"/>
      <c r="GT445" s="138"/>
      <c r="GU445" s="138"/>
      <c r="GV445" s="138"/>
      <c r="GW445" s="138"/>
      <c r="GX445" s="138"/>
      <c r="GY445" s="138"/>
      <c r="GZ445" s="138"/>
      <c r="HA445" s="138"/>
      <c r="HB445" s="138"/>
      <c r="HC445" s="138"/>
      <c r="HD445" s="138"/>
      <c r="HE445" s="138"/>
      <c r="HF445" s="138"/>
      <c r="HG445" s="138"/>
      <c r="HH445" s="138"/>
      <c r="HI445" s="138"/>
      <c r="HJ445" s="138"/>
      <c r="HK445" s="138"/>
      <c r="HL445" s="138"/>
      <c r="HM445" s="138"/>
      <c r="HN445" s="138"/>
      <c r="HO445" s="138"/>
      <c r="HP445" s="138"/>
      <c r="HQ445" s="138"/>
      <c r="HR445" s="138"/>
      <c r="HS445" s="138"/>
      <c r="HT445" s="138"/>
      <c r="HU445" s="138"/>
      <c r="HV445" s="138"/>
      <c r="HW445" s="138"/>
      <c r="HX445" s="138"/>
      <c r="HY445" s="138"/>
      <c r="HZ445" s="138"/>
      <c r="IA445" s="138"/>
      <c r="IB445" s="138"/>
      <c r="IC445" s="138"/>
      <c r="ID445" s="138"/>
      <c r="IE445" s="138"/>
      <c r="IF445" s="138"/>
      <c r="IG445" s="138"/>
      <c r="IH445" s="138"/>
      <c r="II445" s="138"/>
      <c r="IJ445" s="138"/>
      <c r="IK445" s="138"/>
      <c r="IL445" s="138"/>
      <c r="IM445" s="138"/>
      <c r="IN445" s="138"/>
      <c r="IO445" s="138"/>
      <c r="IP445" s="138"/>
      <c r="IQ445" s="138"/>
      <c r="IR445" s="138"/>
      <c r="IS445" s="138"/>
      <c r="IT445" s="138"/>
      <c r="IU445" s="138"/>
      <c r="IV445" s="138"/>
      <c r="IW445" s="138"/>
      <c r="IX445" s="138"/>
      <c r="IY445" s="138"/>
      <c r="IZ445" s="138"/>
      <c r="JA445" s="138"/>
      <c r="JB445" s="138"/>
      <c r="JC445" s="138"/>
      <c r="JD445" s="138"/>
      <c r="JE445" s="138"/>
      <c r="JF445" s="138"/>
      <c r="JG445" s="138"/>
      <c r="JH445" s="138"/>
      <c r="JI445" s="138"/>
      <c r="JJ445" s="138"/>
      <c r="JK445" s="138"/>
      <c r="JL445" s="138"/>
      <c r="JM445" s="138"/>
      <c r="JN445" s="138"/>
      <c r="JO445" s="138"/>
      <c r="JP445" s="138"/>
      <c r="JQ445" s="138"/>
      <c r="JR445" s="138"/>
      <c r="JS445" s="138"/>
      <c r="JT445" s="138"/>
      <c r="JU445" s="138"/>
      <c r="JV445" s="138"/>
      <c r="JW445" s="138"/>
      <c r="JX445" s="138"/>
      <c r="JY445" s="138"/>
      <c r="JZ445" s="138"/>
      <c r="KA445" s="138"/>
      <c r="KB445" s="138"/>
      <c r="KC445" s="138"/>
      <c r="KD445" s="138"/>
      <c r="KE445" s="138"/>
      <c r="KF445" s="138"/>
      <c r="KG445" s="138"/>
      <c r="KH445" s="138"/>
      <c r="KI445" s="138"/>
      <c r="KJ445" s="138"/>
      <c r="KK445" s="138"/>
      <c r="KL445" s="138"/>
      <c r="KM445" s="138"/>
      <c r="KN445" s="138"/>
      <c r="KO445" s="138"/>
      <c r="KP445" s="138"/>
      <c r="KQ445" s="138"/>
      <c r="KR445" s="138"/>
      <c r="KS445" s="138"/>
      <c r="KT445" s="138"/>
      <c r="KU445" s="138"/>
      <c r="KV445" s="138"/>
      <c r="KW445" s="138"/>
      <c r="KX445" s="138"/>
      <c r="KY445" s="138"/>
      <c r="KZ445" s="138"/>
      <c r="LA445" s="138"/>
      <c r="LB445" s="138"/>
      <c r="LC445" s="138"/>
      <c r="LD445" s="138"/>
      <c r="LE445" s="138"/>
      <c r="LF445" s="138"/>
      <c r="LG445" s="138"/>
      <c r="LH445" s="138"/>
      <c r="LI445" s="138"/>
      <c r="LJ445" s="138"/>
      <c r="LK445" s="138"/>
      <c r="LL445" s="138"/>
      <c r="LM445" s="138"/>
      <c r="LN445" s="138"/>
      <c r="LO445" s="138"/>
      <c r="LP445" s="138"/>
      <c r="LQ445" s="138"/>
      <c r="LR445" s="138"/>
      <c r="LS445" s="138"/>
      <c r="LT445" s="138"/>
      <c r="LU445" s="138"/>
      <c r="LV445" s="138"/>
      <c r="LW445" s="138"/>
      <c r="LX445" s="138"/>
      <c r="LY445" s="138"/>
      <c r="LZ445" s="138"/>
      <c r="MA445" s="138"/>
      <c r="MB445" s="138"/>
      <c r="MC445" s="138"/>
      <c r="MD445" s="138"/>
      <c r="ME445" s="138"/>
      <c r="MF445" s="138"/>
      <c r="MG445" s="138"/>
      <c r="MH445" s="138"/>
      <c r="MI445" s="138"/>
      <c r="MJ445" s="138"/>
      <c r="MK445" s="138"/>
      <c r="ML445" s="138"/>
      <c r="MM445" s="138"/>
      <c r="MN445" s="138"/>
      <c r="MO445" s="138"/>
      <c r="MP445" s="138"/>
      <c r="MQ445" s="138"/>
      <c r="MR445" s="138"/>
      <c r="MS445" s="138"/>
      <c r="MT445" s="138"/>
      <c r="MU445" s="138"/>
      <c r="MV445" s="138"/>
      <c r="MW445" s="138"/>
      <c r="MX445" s="138"/>
      <c r="MY445" s="138"/>
      <c r="MZ445" s="138"/>
      <c r="NA445" s="138"/>
      <c r="NB445" s="138"/>
      <c r="NC445" s="138"/>
      <c r="ND445" s="138"/>
      <c r="NE445" s="138"/>
      <c r="NF445" s="138"/>
      <c r="NG445" s="138"/>
      <c r="NH445" s="138"/>
      <c r="NI445" s="138"/>
      <c r="NJ445" s="138"/>
      <c r="NK445" s="138"/>
      <c r="NL445" s="138"/>
      <c r="NM445" s="138"/>
      <c r="NN445" s="138"/>
      <c r="NO445" s="138"/>
      <c r="NP445" s="138"/>
      <c r="NQ445" s="138"/>
      <c r="NR445" s="138"/>
      <c r="NS445" s="138"/>
      <c r="NT445" s="138"/>
      <c r="NU445" s="138"/>
      <c r="NV445" s="138"/>
      <c r="NW445" s="138"/>
      <c r="NX445" s="138"/>
      <c r="NY445" s="138"/>
      <c r="NZ445" s="138"/>
      <c r="OA445" s="138"/>
      <c r="OB445" s="138"/>
      <c r="OC445" s="138"/>
      <c r="OD445" s="138"/>
      <c r="OE445" s="138"/>
      <c r="OF445" s="138"/>
      <c r="OG445" s="138"/>
      <c r="OH445" s="138"/>
      <c r="OI445" s="138"/>
      <c r="OJ445" s="138"/>
      <c r="OK445" s="138"/>
      <c r="OL445" s="138"/>
      <c r="OM445" s="138"/>
      <c r="ON445" s="138"/>
      <c r="OO445" s="138"/>
      <c r="OP445" s="138"/>
      <c r="OQ445" s="138"/>
      <c r="OR445" s="138"/>
      <c r="OS445" s="138"/>
      <c r="OT445" s="138"/>
      <c r="OU445" s="138"/>
      <c r="OV445" s="138"/>
      <c r="OW445" s="138"/>
      <c r="OX445" s="138"/>
      <c r="OY445" s="138"/>
      <c r="OZ445" s="138"/>
      <c r="PA445" s="138"/>
      <c r="PB445" s="138"/>
      <c r="PC445" s="138"/>
      <c r="PD445" s="138"/>
      <c r="PE445" s="138"/>
      <c r="PF445" s="138"/>
      <c r="PG445" s="138"/>
      <c r="PH445" s="138"/>
      <c r="PI445" s="138"/>
      <c r="PJ445" s="138"/>
      <c r="PK445" s="138"/>
      <c r="PL445" s="138"/>
      <c r="PM445" s="138"/>
      <c r="PN445" s="138"/>
      <c r="PO445" s="138"/>
      <c r="PP445" s="138"/>
      <c r="PQ445" s="138"/>
      <c r="PR445" s="138"/>
      <c r="PS445" s="138"/>
      <c r="PT445" s="138"/>
      <c r="PU445" s="138"/>
      <c r="PV445" s="138"/>
      <c r="PW445" s="138"/>
      <c r="PX445" s="138"/>
      <c r="PY445" s="138"/>
      <c r="PZ445" s="138"/>
      <c r="QA445" s="138"/>
      <c r="QB445" s="138"/>
      <c r="QC445" s="138"/>
      <c r="QD445" s="138"/>
      <c r="QE445" s="138"/>
      <c r="QF445" s="138"/>
      <c r="QG445" s="138"/>
      <c r="QH445" s="138"/>
      <c r="QI445" s="138"/>
      <c r="QJ445" s="138"/>
      <c r="QK445" s="138"/>
      <c r="QL445" s="138"/>
      <c r="QM445" s="138"/>
      <c r="QN445" s="138"/>
      <c r="QO445" s="138"/>
      <c r="QP445" s="138"/>
      <c r="QQ445" s="138"/>
      <c r="QR445" s="138"/>
      <c r="QS445" s="138"/>
      <c r="QT445" s="138"/>
      <c r="QU445" s="138"/>
      <c r="QV445" s="138"/>
      <c r="QW445" s="138"/>
      <c r="QX445" s="138"/>
      <c r="QY445" s="138"/>
      <c r="QZ445" s="138"/>
      <c r="RA445" s="138"/>
      <c r="RB445" s="138"/>
      <c r="RC445" s="138"/>
      <c r="RD445" s="138"/>
      <c r="RE445" s="138"/>
      <c r="RF445" s="138"/>
      <c r="RG445" s="138"/>
      <c r="RH445" s="138"/>
      <c r="RI445" s="138"/>
      <c r="RJ445" s="138"/>
      <c r="RK445" s="138"/>
      <c r="RL445" s="138"/>
      <c r="RM445" s="138"/>
      <c r="RN445" s="138"/>
      <c r="RO445" s="138"/>
      <c r="RP445" s="138"/>
      <c r="RQ445" s="138"/>
      <c r="RR445" s="138"/>
      <c r="RS445" s="138"/>
      <c r="RT445" s="138"/>
      <c r="RU445" s="138"/>
      <c r="RV445" s="138"/>
      <c r="RW445" s="138"/>
      <c r="RX445" s="138"/>
      <c r="RY445" s="138"/>
      <c r="RZ445" s="138"/>
      <c r="SA445" s="138"/>
      <c r="SB445" s="138"/>
      <c r="SC445" s="138"/>
      <c r="SD445" s="138"/>
      <c r="SE445" s="138"/>
      <c r="SF445" s="138"/>
      <c r="SG445" s="138"/>
      <c r="SH445" s="138"/>
      <c r="SI445" s="138"/>
      <c r="SJ445" s="138"/>
      <c r="SK445" s="138"/>
      <c r="SL445" s="138"/>
      <c r="SM445" s="138"/>
      <c r="SN445" s="138"/>
      <c r="SO445" s="138"/>
      <c r="SP445" s="138"/>
      <c r="SQ445" s="138"/>
      <c r="SR445" s="138"/>
      <c r="SS445" s="138"/>
      <c r="ST445" s="138"/>
      <c r="SU445" s="138"/>
      <c r="SV445" s="138"/>
      <c r="SW445" s="138"/>
      <c r="SX445" s="138"/>
      <c r="SY445" s="138"/>
      <c r="SZ445" s="138"/>
      <c r="TA445" s="138"/>
      <c r="TB445" s="138"/>
      <c r="TC445" s="138"/>
      <c r="TD445" s="138"/>
      <c r="TE445" s="138"/>
      <c r="TF445" s="138"/>
      <c r="TG445" s="138"/>
      <c r="TH445" s="138"/>
      <c r="TI445" s="138"/>
      <c r="TJ445" s="138"/>
      <c r="TK445" s="138"/>
      <c r="TL445" s="138"/>
      <c r="TM445" s="138"/>
      <c r="TN445" s="138"/>
      <c r="TO445" s="138"/>
      <c r="TP445" s="138"/>
      <c r="TQ445" s="138"/>
      <c r="TR445" s="138"/>
      <c r="TS445" s="138"/>
      <c r="TT445" s="138"/>
      <c r="TU445" s="138"/>
      <c r="TV445" s="138"/>
      <c r="TW445" s="138"/>
      <c r="TX445" s="138"/>
      <c r="TY445" s="138"/>
      <c r="TZ445" s="138"/>
      <c r="UA445" s="138"/>
      <c r="UB445" s="138"/>
      <c r="UC445" s="138"/>
      <c r="UD445" s="138"/>
      <c r="UE445" s="138"/>
      <c r="UF445" s="138"/>
      <c r="UG445" s="138"/>
      <c r="UH445" s="138"/>
      <c r="UI445" s="138"/>
      <c r="UJ445" s="138"/>
      <c r="UK445" s="138"/>
      <c r="UL445" s="138"/>
      <c r="UM445" s="138"/>
      <c r="UN445" s="138"/>
      <c r="UO445" s="138"/>
      <c r="UP445" s="138"/>
      <c r="UQ445" s="138"/>
      <c r="UR445" s="138"/>
      <c r="US445" s="138"/>
      <c r="UT445" s="138"/>
      <c r="UU445" s="138"/>
      <c r="UV445" s="138"/>
      <c r="UW445" s="138"/>
      <c r="UX445" s="138"/>
      <c r="UY445" s="138"/>
      <c r="UZ445" s="138"/>
      <c r="VA445" s="138"/>
      <c r="VB445" s="138"/>
      <c r="VC445" s="138"/>
      <c r="VD445" s="138"/>
      <c r="VE445" s="138"/>
      <c r="VF445" s="138"/>
      <c r="VG445" s="138"/>
      <c r="VH445" s="138"/>
      <c r="VI445" s="138"/>
      <c r="VJ445" s="138"/>
      <c r="VK445" s="138"/>
      <c r="VL445" s="138"/>
      <c r="VM445" s="138"/>
      <c r="VN445" s="138"/>
      <c r="VO445" s="138"/>
      <c r="VP445" s="138"/>
      <c r="VQ445" s="138"/>
      <c r="VR445" s="138"/>
      <c r="VS445" s="138"/>
      <c r="VT445" s="138"/>
      <c r="VU445" s="138"/>
      <c r="VV445" s="138"/>
      <c r="VW445" s="138"/>
      <c r="VX445" s="138"/>
      <c r="VY445" s="138"/>
      <c r="VZ445" s="138"/>
      <c r="WA445" s="138"/>
      <c r="WB445" s="138"/>
      <c r="WC445" s="138"/>
      <c r="WD445" s="138"/>
      <c r="WE445" s="138"/>
      <c r="WF445" s="138"/>
      <c r="WG445" s="138"/>
      <c r="WH445" s="138"/>
      <c r="WI445" s="138"/>
      <c r="WJ445" s="138"/>
      <c r="WK445" s="138"/>
      <c r="WL445" s="138"/>
      <c r="WM445" s="138"/>
      <c r="WN445" s="138"/>
      <c r="WO445" s="138"/>
      <c r="WP445" s="138"/>
      <c r="WQ445" s="138"/>
      <c r="WR445" s="138"/>
      <c r="WS445" s="138"/>
      <c r="WT445" s="138"/>
      <c r="WU445" s="138"/>
      <c r="WV445" s="138"/>
      <c r="WW445" s="138"/>
      <c r="WX445" s="138"/>
      <c r="WY445" s="138"/>
      <c r="WZ445" s="138"/>
      <c r="XA445" s="138"/>
      <c r="XB445" s="138"/>
      <c r="XC445" s="138"/>
      <c r="XD445" s="138"/>
      <c r="XE445" s="138"/>
      <c r="XF445" s="138"/>
      <c r="XG445" s="138"/>
      <c r="XH445" s="138"/>
      <c r="XI445" s="138"/>
      <c r="XJ445" s="138"/>
      <c r="XK445" s="138"/>
      <c r="XL445" s="138"/>
      <c r="XM445" s="138"/>
      <c r="XN445" s="138"/>
      <c r="XO445" s="138"/>
      <c r="XP445" s="138"/>
      <c r="XQ445" s="138"/>
      <c r="XR445" s="138"/>
      <c r="XS445" s="138"/>
      <c r="XT445" s="138"/>
      <c r="XU445" s="138"/>
      <c r="XV445" s="138"/>
      <c r="XW445" s="138"/>
      <c r="XX445" s="138"/>
      <c r="XY445" s="138"/>
      <c r="XZ445" s="138"/>
      <c r="YA445" s="138"/>
      <c r="YB445" s="138"/>
      <c r="YC445" s="138"/>
      <c r="YD445" s="138"/>
      <c r="YE445" s="138"/>
      <c r="YF445" s="138"/>
      <c r="YG445" s="138"/>
      <c r="YH445" s="138"/>
      <c r="YI445" s="138"/>
      <c r="YJ445" s="138"/>
      <c r="YK445" s="138"/>
      <c r="YL445" s="138"/>
      <c r="YM445" s="138"/>
      <c r="YN445" s="138"/>
      <c r="YO445" s="138"/>
      <c r="YP445" s="138"/>
      <c r="YQ445" s="138"/>
      <c r="YR445" s="138"/>
      <c r="YS445" s="138"/>
      <c r="YT445" s="138"/>
      <c r="YU445" s="138"/>
      <c r="YV445" s="138"/>
      <c r="YW445" s="138"/>
      <c r="YX445" s="138"/>
      <c r="YY445" s="138"/>
      <c r="YZ445" s="138"/>
      <c r="ZA445" s="138"/>
      <c r="ZB445" s="138"/>
      <c r="ZC445" s="138"/>
      <c r="ZD445" s="138"/>
      <c r="ZE445" s="138"/>
      <c r="ZF445" s="138"/>
      <c r="ZG445" s="138"/>
      <c r="ZH445" s="138"/>
      <c r="ZI445" s="138"/>
      <c r="ZJ445" s="138"/>
      <c r="ZK445" s="138"/>
      <c r="ZL445" s="138"/>
      <c r="ZM445" s="138"/>
      <c r="ZN445" s="138"/>
      <c r="ZO445" s="138"/>
      <c r="ZP445" s="138"/>
      <c r="ZQ445" s="138"/>
      <c r="ZR445" s="138"/>
      <c r="ZS445" s="138"/>
      <c r="ZT445" s="138"/>
      <c r="ZU445" s="138"/>
      <c r="ZV445" s="138"/>
      <c r="ZW445" s="138"/>
      <c r="ZX445" s="138"/>
      <c r="ZY445" s="138"/>
      <c r="ZZ445" s="138"/>
      <c r="AAA445" s="138"/>
      <c r="AAB445" s="138"/>
      <c r="AAC445" s="138"/>
      <c r="AAD445" s="138"/>
      <c r="AAE445" s="138"/>
      <c r="AAF445" s="138"/>
      <c r="AAG445" s="138"/>
      <c r="AAH445" s="138"/>
      <c r="AAI445" s="138"/>
      <c r="AAJ445" s="138"/>
      <c r="AAK445" s="138"/>
      <c r="AAL445" s="138"/>
      <c r="AAM445" s="138"/>
      <c r="AAN445" s="138"/>
      <c r="AAO445" s="138"/>
      <c r="AAP445" s="138"/>
      <c r="AAQ445" s="138"/>
      <c r="AAR445" s="138"/>
      <c r="AAS445" s="138"/>
      <c r="AAT445" s="138"/>
      <c r="AAU445" s="138"/>
      <c r="AAV445" s="138"/>
      <c r="AAW445" s="138"/>
      <c r="AAX445" s="138"/>
      <c r="AAY445" s="138"/>
      <c r="AAZ445" s="138"/>
      <c r="ABA445" s="138"/>
      <c r="ABB445" s="138"/>
      <c r="ABC445" s="138"/>
      <c r="ABD445" s="138"/>
      <c r="ABE445" s="138"/>
      <c r="ABF445" s="138"/>
      <c r="ABG445" s="138"/>
      <c r="ABH445" s="138"/>
      <c r="ABI445" s="138"/>
      <c r="ABJ445" s="138"/>
      <c r="ABK445" s="138"/>
      <c r="ABL445" s="138"/>
      <c r="ABM445" s="138"/>
      <c r="ABN445" s="138"/>
      <c r="ABO445" s="138"/>
      <c r="ABP445" s="138"/>
      <c r="ABQ445" s="138"/>
      <c r="ABR445" s="138"/>
      <c r="ABS445" s="138"/>
      <c r="ABT445" s="138"/>
      <c r="ABU445" s="138"/>
      <c r="ABV445" s="138"/>
      <c r="ABW445" s="138"/>
      <c r="ABX445" s="138"/>
      <c r="ABY445" s="138"/>
      <c r="ABZ445" s="138"/>
      <c r="ACA445" s="138"/>
      <c r="ACB445" s="138"/>
      <c r="ACC445" s="138"/>
      <c r="ACD445" s="138"/>
      <c r="ACE445" s="138"/>
      <c r="ACF445" s="138"/>
      <c r="ACG445" s="138"/>
      <c r="ACH445" s="138"/>
      <c r="ACI445" s="138"/>
      <c r="ACJ445" s="138"/>
      <c r="ACK445" s="138"/>
      <c r="ACL445" s="138"/>
      <c r="ACM445" s="138"/>
      <c r="ACN445" s="138"/>
      <c r="ACO445" s="138"/>
      <c r="ACP445" s="138"/>
      <c r="ACQ445" s="138"/>
      <c r="ACR445" s="138"/>
      <c r="ACS445" s="138"/>
      <c r="ACT445" s="138"/>
      <c r="ACU445" s="138"/>
      <c r="ACV445" s="138"/>
      <c r="ACW445" s="138"/>
      <c r="ACX445" s="138"/>
      <c r="ACY445" s="138"/>
      <c r="ACZ445" s="138"/>
      <c r="ADA445" s="138"/>
    </row>
    <row r="446" spans="1:781" ht="15" customHeight="1" x14ac:dyDescent="0.3">
      <c r="A446" s="206"/>
      <c r="B446" s="207"/>
      <c r="C446" s="254"/>
      <c r="D446" s="208"/>
      <c r="E446" s="209"/>
      <c r="F446" s="210"/>
      <c r="G446" s="211"/>
      <c r="H446" s="210"/>
      <c r="I446" s="212"/>
      <c r="J446" s="264"/>
      <c r="K446" s="206"/>
      <c r="L446" s="213"/>
      <c r="M446" s="211"/>
      <c r="N446" s="209"/>
      <c r="O446" s="208"/>
      <c r="P446" s="207"/>
      <c r="Q446" s="253"/>
      <c r="R446" s="253"/>
      <c r="S446" s="260"/>
      <c r="T446" s="227"/>
      <c r="U446" s="227"/>
      <c r="V446" s="261"/>
      <c r="W446" s="261"/>
      <c r="X446" s="261"/>
      <c r="Y446" s="261"/>
      <c r="Z446" s="261"/>
      <c r="AA446" s="261"/>
      <c r="AB446" s="262"/>
      <c r="AC446" s="263"/>
      <c r="AD446" s="263"/>
      <c r="AE446" s="263"/>
      <c r="AF446" s="263"/>
      <c r="AG446" s="263"/>
      <c r="AH446" s="263"/>
      <c r="AI446" s="263"/>
      <c r="AJ446" s="263"/>
      <c r="AK446" s="263"/>
      <c r="AL446" s="263"/>
      <c r="AM446" s="263"/>
      <c r="AN446" s="263"/>
      <c r="AO446" s="263"/>
      <c r="AP446" s="138"/>
      <c r="AQ446" s="138"/>
      <c r="AR446" s="138"/>
      <c r="AS446" s="138"/>
      <c r="AT446" s="138"/>
      <c r="AU446" s="138"/>
      <c r="AV446" s="138"/>
      <c r="AW446" s="138"/>
      <c r="AX446" s="138"/>
      <c r="AY446" s="138"/>
      <c r="AZ446" s="138"/>
      <c r="BA446" s="138"/>
      <c r="BB446" s="138"/>
      <c r="BC446" s="138"/>
      <c r="BD446" s="138"/>
      <c r="BE446" s="138"/>
      <c r="BF446" s="138"/>
      <c r="BG446" s="138"/>
      <c r="BH446" s="138"/>
      <c r="BI446" s="138"/>
      <c r="BJ446" s="138"/>
      <c r="BK446" s="138"/>
      <c r="BL446" s="138"/>
      <c r="BM446" s="138"/>
      <c r="BN446" s="138"/>
      <c r="BO446" s="138"/>
      <c r="BP446" s="138"/>
      <c r="BQ446" s="138"/>
      <c r="BR446" s="138"/>
      <c r="BS446" s="138"/>
      <c r="BT446" s="138"/>
      <c r="BU446" s="138"/>
      <c r="BV446" s="138"/>
      <c r="BW446" s="138"/>
      <c r="BX446" s="138"/>
      <c r="BY446" s="138"/>
      <c r="BZ446" s="138"/>
      <c r="CA446" s="138"/>
      <c r="CB446" s="138"/>
      <c r="CC446" s="138"/>
      <c r="CD446" s="138"/>
      <c r="CE446" s="138"/>
      <c r="CF446" s="138"/>
      <c r="CG446" s="138"/>
      <c r="CH446" s="138"/>
      <c r="CI446" s="138"/>
      <c r="CJ446" s="138"/>
      <c r="CK446" s="138"/>
      <c r="CL446" s="138"/>
      <c r="CM446" s="138"/>
      <c r="CN446" s="138"/>
      <c r="CO446" s="138"/>
      <c r="CP446" s="138"/>
      <c r="CQ446" s="138"/>
      <c r="CR446" s="138"/>
      <c r="CS446" s="138"/>
      <c r="CT446" s="138"/>
      <c r="CU446" s="138"/>
      <c r="CV446" s="138"/>
      <c r="CW446" s="138"/>
      <c r="CX446" s="138"/>
      <c r="CY446" s="138"/>
      <c r="CZ446" s="138"/>
      <c r="DA446" s="138"/>
      <c r="DB446" s="138"/>
      <c r="DC446" s="138"/>
      <c r="DD446" s="138"/>
      <c r="DE446" s="138"/>
      <c r="DF446" s="138"/>
      <c r="DG446" s="138"/>
      <c r="DH446" s="138"/>
      <c r="DI446" s="138"/>
      <c r="DJ446" s="138"/>
      <c r="DK446" s="138"/>
      <c r="DL446" s="138"/>
      <c r="DM446" s="138"/>
      <c r="DN446" s="138"/>
      <c r="DO446" s="138"/>
      <c r="DP446" s="138"/>
      <c r="DQ446" s="138"/>
      <c r="DR446" s="138"/>
      <c r="DS446" s="138"/>
      <c r="DT446" s="138"/>
      <c r="DU446" s="138"/>
      <c r="DV446" s="138"/>
      <c r="DW446" s="138"/>
      <c r="DX446" s="138"/>
      <c r="DY446" s="138"/>
      <c r="DZ446" s="138"/>
      <c r="EA446" s="138"/>
      <c r="EB446" s="138"/>
      <c r="EC446" s="138"/>
      <c r="ED446" s="138"/>
      <c r="EE446" s="138"/>
      <c r="EF446" s="138"/>
      <c r="EG446" s="138"/>
      <c r="EH446" s="138"/>
      <c r="EI446" s="138"/>
      <c r="EJ446" s="138"/>
      <c r="EK446" s="138"/>
      <c r="EL446" s="138"/>
      <c r="EM446" s="138"/>
      <c r="EN446" s="138"/>
      <c r="EO446" s="138"/>
      <c r="EP446" s="138"/>
      <c r="EQ446" s="138"/>
      <c r="ER446" s="138"/>
      <c r="ES446" s="138"/>
      <c r="ET446" s="138"/>
      <c r="EU446" s="138"/>
      <c r="EV446" s="138"/>
      <c r="EW446" s="138"/>
      <c r="EX446" s="138"/>
      <c r="EY446" s="138"/>
      <c r="EZ446" s="138"/>
      <c r="FA446" s="138"/>
      <c r="FB446" s="138"/>
      <c r="FC446" s="138"/>
      <c r="FD446" s="138"/>
      <c r="FE446" s="138"/>
      <c r="FF446" s="138"/>
      <c r="FG446" s="138"/>
      <c r="FH446" s="138"/>
      <c r="FI446" s="138"/>
      <c r="FJ446" s="138"/>
      <c r="FK446" s="138"/>
      <c r="FL446" s="138"/>
      <c r="FM446" s="138"/>
      <c r="FN446" s="138"/>
      <c r="FO446" s="138"/>
      <c r="FP446" s="138"/>
      <c r="FQ446" s="138"/>
      <c r="FR446" s="138"/>
      <c r="FS446" s="138"/>
      <c r="FT446" s="138"/>
      <c r="FU446" s="138"/>
      <c r="FV446" s="138"/>
      <c r="FW446" s="138"/>
      <c r="FX446" s="138"/>
      <c r="FY446" s="138"/>
      <c r="FZ446" s="138"/>
      <c r="GA446" s="138"/>
      <c r="GB446" s="138"/>
      <c r="GC446" s="138"/>
      <c r="GD446" s="138"/>
      <c r="GE446" s="138"/>
      <c r="GF446" s="138"/>
      <c r="GG446" s="138"/>
      <c r="GH446" s="138"/>
      <c r="GI446" s="138"/>
      <c r="GJ446" s="138"/>
      <c r="GK446" s="138"/>
      <c r="GL446" s="138"/>
      <c r="GM446" s="138"/>
      <c r="GN446" s="138"/>
      <c r="GO446" s="138"/>
      <c r="GP446" s="138"/>
      <c r="GQ446" s="138"/>
      <c r="GR446" s="138"/>
      <c r="GS446" s="138"/>
      <c r="GT446" s="138"/>
      <c r="GU446" s="138"/>
      <c r="GV446" s="138"/>
      <c r="GW446" s="138"/>
      <c r="GX446" s="138"/>
      <c r="GY446" s="138"/>
      <c r="GZ446" s="138"/>
      <c r="HA446" s="138"/>
      <c r="HB446" s="138"/>
      <c r="HC446" s="138"/>
      <c r="HD446" s="138"/>
      <c r="HE446" s="138"/>
      <c r="HF446" s="138"/>
      <c r="HG446" s="138"/>
      <c r="HH446" s="138"/>
      <c r="HI446" s="138"/>
      <c r="HJ446" s="138"/>
      <c r="HK446" s="138"/>
      <c r="HL446" s="138"/>
      <c r="HM446" s="138"/>
      <c r="HN446" s="138"/>
      <c r="HO446" s="138"/>
      <c r="HP446" s="138"/>
      <c r="HQ446" s="138"/>
      <c r="HR446" s="138"/>
      <c r="HS446" s="138"/>
      <c r="HT446" s="138"/>
      <c r="HU446" s="138"/>
      <c r="HV446" s="138"/>
      <c r="HW446" s="138"/>
      <c r="HX446" s="138"/>
      <c r="HY446" s="138"/>
      <c r="HZ446" s="138"/>
      <c r="IA446" s="138"/>
      <c r="IB446" s="138"/>
      <c r="IC446" s="138"/>
      <c r="ID446" s="138"/>
      <c r="IE446" s="138"/>
      <c r="IF446" s="138"/>
      <c r="IG446" s="138"/>
      <c r="IH446" s="138"/>
      <c r="II446" s="138"/>
      <c r="IJ446" s="138"/>
      <c r="IK446" s="138"/>
      <c r="IL446" s="138"/>
      <c r="IM446" s="138"/>
      <c r="IN446" s="138"/>
      <c r="IO446" s="138"/>
      <c r="IP446" s="138"/>
      <c r="IQ446" s="138"/>
      <c r="IR446" s="138"/>
      <c r="IS446" s="138"/>
      <c r="IT446" s="138"/>
      <c r="IU446" s="138"/>
      <c r="IV446" s="138"/>
      <c r="IW446" s="138"/>
      <c r="IX446" s="138"/>
      <c r="IY446" s="138"/>
      <c r="IZ446" s="138"/>
      <c r="JA446" s="138"/>
      <c r="JB446" s="138"/>
      <c r="JC446" s="138"/>
      <c r="JD446" s="138"/>
      <c r="JE446" s="138"/>
      <c r="JF446" s="138"/>
      <c r="JG446" s="138"/>
      <c r="JH446" s="138"/>
      <c r="JI446" s="138"/>
      <c r="JJ446" s="138"/>
      <c r="JK446" s="138"/>
      <c r="JL446" s="138"/>
      <c r="JM446" s="138"/>
      <c r="JN446" s="138"/>
      <c r="JO446" s="138"/>
      <c r="JP446" s="138"/>
      <c r="JQ446" s="138"/>
      <c r="JR446" s="138"/>
      <c r="JS446" s="138"/>
      <c r="JT446" s="138"/>
      <c r="JU446" s="138"/>
      <c r="JV446" s="138"/>
      <c r="JW446" s="138"/>
      <c r="JX446" s="138"/>
      <c r="JY446" s="138"/>
      <c r="JZ446" s="138"/>
      <c r="KA446" s="138"/>
      <c r="KB446" s="138"/>
      <c r="KC446" s="138"/>
      <c r="KD446" s="138"/>
      <c r="KE446" s="138"/>
      <c r="KF446" s="138"/>
      <c r="KG446" s="138"/>
      <c r="KH446" s="138"/>
      <c r="KI446" s="138"/>
      <c r="KJ446" s="138"/>
      <c r="KK446" s="138"/>
      <c r="KL446" s="138"/>
      <c r="KM446" s="138"/>
      <c r="KN446" s="138"/>
      <c r="KO446" s="138"/>
      <c r="KP446" s="138"/>
      <c r="KQ446" s="138"/>
      <c r="KR446" s="138"/>
      <c r="KS446" s="138"/>
      <c r="KT446" s="138"/>
      <c r="KU446" s="138"/>
      <c r="KV446" s="138"/>
      <c r="KW446" s="138"/>
      <c r="KX446" s="138"/>
      <c r="KY446" s="138"/>
      <c r="KZ446" s="138"/>
      <c r="LA446" s="138"/>
      <c r="LB446" s="138"/>
      <c r="LC446" s="138"/>
      <c r="LD446" s="138"/>
      <c r="LE446" s="138"/>
      <c r="LF446" s="138"/>
      <c r="LG446" s="138"/>
      <c r="LH446" s="138"/>
      <c r="LI446" s="138"/>
      <c r="LJ446" s="138"/>
      <c r="LK446" s="138"/>
      <c r="LL446" s="138"/>
      <c r="LM446" s="138"/>
      <c r="LN446" s="138"/>
      <c r="LO446" s="138"/>
      <c r="LP446" s="138"/>
      <c r="LQ446" s="138"/>
      <c r="LR446" s="138"/>
      <c r="LS446" s="138"/>
      <c r="LT446" s="138"/>
      <c r="LU446" s="138"/>
      <c r="LV446" s="138"/>
      <c r="LW446" s="138"/>
      <c r="LX446" s="138"/>
      <c r="LY446" s="138"/>
      <c r="LZ446" s="138"/>
      <c r="MA446" s="138"/>
      <c r="MB446" s="138"/>
      <c r="MC446" s="138"/>
      <c r="MD446" s="138"/>
      <c r="ME446" s="138"/>
      <c r="MF446" s="138"/>
      <c r="MG446" s="138"/>
      <c r="MH446" s="138"/>
      <c r="MI446" s="138"/>
      <c r="MJ446" s="138"/>
      <c r="MK446" s="138"/>
      <c r="ML446" s="138"/>
      <c r="MM446" s="138"/>
      <c r="MN446" s="138"/>
      <c r="MO446" s="138"/>
      <c r="MP446" s="138"/>
      <c r="MQ446" s="138"/>
      <c r="MR446" s="138"/>
      <c r="MS446" s="138"/>
      <c r="MT446" s="138"/>
      <c r="MU446" s="138"/>
      <c r="MV446" s="138"/>
      <c r="MW446" s="138"/>
      <c r="MX446" s="138"/>
      <c r="MY446" s="138"/>
      <c r="MZ446" s="138"/>
      <c r="NA446" s="138"/>
      <c r="NB446" s="138"/>
      <c r="NC446" s="138"/>
      <c r="ND446" s="138"/>
      <c r="NE446" s="138"/>
      <c r="NF446" s="138"/>
      <c r="NG446" s="138"/>
      <c r="NH446" s="138"/>
      <c r="NI446" s="138"/>
      <c r="NJ446" s="138"/>
      <c r="NK446" s="138"/>
      <c r="NL446" s="138"/>
      <c r="NM446" s="138"/>
      <c r="NN446" s="138"/>
      <c r="NO446" s="138"/>
      <c r="NP446" s="138"/>
      <c r="NQ446" s="138"/>
      <c r="NR446" s="138"/>
      <c r="NS446" s="138"/>
      <c r="NT446" s="138"/>
      <c r="NU446" s="138"/>
      <c r="NV446" s="138"/>
      <c r="NW446" s="138"/>
      <c r="NX446" s="138"/>
      <c r="NY446" s="138"/>
      <c r="NZ446" s="138"/>
      <c r="OA446" s="138"/>
      <c r="OB446" s="138"/>
      <c r="OC446" s="138"/>
      <c r="OD446" s="138"/>
      <c r="OE446" s="138"/>
      <c r="OF446" s="138"/>
      <c r="OG446" s="138"/>
      <c r="OH446" s="138"/>
      <c r="OI446" s="138"/>
      <c r="OJ446" s="138"/>
      <c r="OK446" s="138"/>
      <c r="OL446" s="138"/>
      <c r="OM446" s="138"/>
      <c r="ON446" s="138"/>
      <c r="OO446" s="138"/>
      <c r="OP446" s="138"/>
      <c r="OQ446" s="138"/>
      <c r="OR446" s="138"/>
      <c r="OS446" s="138"/>
      <c r="OT446" s="138"/>
      <c r="OU446" s="138"/>
      <c r="OV446" s="138"/>
      <c r="OW446" s="138"/>
      <c r="OX446" s="138"/>
      <c r="OY446" s="138"/>
      <c r="OZ446" s="138"/>
      <c r="PA446" s="138"/>
      <c r="PB446" s="138"/>
      <c r="PC446" s="138"/>
      <c r="PD446" s="138"/>
      <c r="PE446" s="138"/>
      <c r="PF446" s="138"/>
      <c r="PG446" s="138"/>
      <c r="PH446" s="138"/>
      <c r="PI446" s="138"/>
      <c r="PJ446" s="138"/>
      <c r="PK446" s="138"/>
      <c r="PL446" s="138"/>
      <c r="PM446" s="138"/>
      <c r="PN446" s="138"/>
      <c r="PO446" s="138"/>
      <c r="PP446" s="138"/>
      <c r="PQ446" s="138"/>
      <c r="PR446" s="138"/>
      <c r="PS446" s="138"/>
      <c r="PT446" s="138"/>
      <c r="PU446" s="138"/>
      <c r="PV446" s="138"/>
      <c r="PW446" s="138"/>
      <c r="PX446" s="138"/>
      <c r="PY446" s="138"/>
      <c r="PZ446" s="138"/>
      <c r="QA446" s="138"/>
      <c r="QB446" s="138"/>
      <c r="QC446" s="138"/>
      <c r="QD446" s="138"/>
      <c r="QE446" s="138"/>
      <c r="QF446" s="138"/>
      <c r="QG446" s="138"/>
      <c r="QH446" s="138"/>
      <c r="QI446" s="138"/>
      <c r="QJ446" s="138"/>
      <c r="QK446" s="138"/>
      <c r="QL446" s="138"/>
      <c r="QM446" s="138"/>
      <c r="QN446" s="138"/>
      <c r="QO446" s="138"/>
      <c r="QP446" s="138"/>
      <c r="QQ446" s="138"/>
      <c r="QR446" s="138"/>
      <c r="QS446" s="138"/>
      <c r="QT446" s="138"/>
      <c r="QU446" s="138"/>
      <c r="QV446" s="138"/>
      <c r="QW446" s="138"/>
      <c r="QX446" s="138"/>
      <c r="QY446" s="138"/>
      <c r="QZ446" s="138"/>
      <c r="RA446" s="138"/>
      <c r="RB446" s="138"/>
      <c r="RC446" s="138"/>
      <c r="RD446" s="138"/>
      <c r="RE446" s="138"/>
      <c r="RF446" s="138"/>
      <c r="RG446" s="138"/>
      <c r="RH446" s="138"/>
      <c r="RI446" s="138"/>
      <c r="RJ446" s="138"/>
      <c r="RK446" s="138"/>
      <c r="RL446" s="138"/>
      <c r="RM446" s="138"/>
      <c r="RN446" s="138"/>
      <c r="RO446" s="138"/>
      <c r="RP446" s="138"/>
      <c r="RQ446" s="138"/>
      <c r="RR446" s="138"/>
      <c r="RS446" s="138"/>
      <c r="RT446" s="138"/>
      <c r="RU446" s="138"/>
      <c r="RV446" s="138"/>
      <c r="RW446" s="138"/>
      <c r="RX446" s="138"/>
      <c r="RY446" s="138"/>
      <c r="RZ446" s="138"/>
      <c r="SA446" s="138"/>
      <c r="SB446" s="138"/>
      <c r="SC446" s="138"/>
      <c r="SD446" s="138"/>
      <c r="SE446" s="138"/>
      <c r="SF446" s="138"/>
      <c r="SG446" s="138"/>
      <c r="SH446" s="138"/>
      <c r="SI446" s="138"/>
      <c r="SJ446" s="138"/>
      <c r="SK446" s="138"/>
      <c r="SL446" s="138"/>
      <c r="SM446" s="138"/>
      <c r="SN446" s="138"/>
      <c r="SO446" s="138"/>
      <c r="SP446" s="138"/>
      <c r="SQ446" s="138"/>
      <c r="SR446" s="138"/>
      <c r="SS446" s="138"/>
      <c r="ST446" s="138"/>
      <c r="SU446" s="138"/>
      <c r="SV446" s="138"/>
      <c r="SW446" s="138"/>
      <c r="SX446" s="138"/>
      <c r="SY446" s="138"/>
      <c r="SZ446" s="138"/>
      <c r="TA446" s="138"/>
      <c r="TB446" s="138"/>
      <c r="TC446" s="138"/>
      <c r="TD446" s="138"/>
      <c r="TE446" s="138"/>
      <c r="TF446" s="138"/>
      <c r="TG446" s="138"/>
      <c r="TH446" s="138"/>
      <c r="TI446" s="138"/>
      <c r="TJ446" s="138"/>
      <c r="TK446" s="138"/>
      <c r="TL446" s="138"/>
      <c r="TM446" s="138"/>
      <c r="TN446" s="138"/>
      <c r="TO446" s="138"/>
      <c r="TP446" s="138"/>
      <c r="TQ446" s="138"/>
      <c r="TR446" s="138"/>
      <c r="TS446" s="138"/>
      <c r="TT446" s="138"/>
      <c r="TU446" s="138"/>
      <c r="TV446" s="138"/>
      <c r="TW446" s="138"/>
      <c r="TX446" s="138"/>
      <c r="TY446" s="138"/>
      <c r="TZ446" s="138"/>
      <c r="UA446" s="138"/>
      <c r="UB446" s="138"/>
      <c r="UC446" s="138"/>
      <c r="UD446" s="138"/>
      <c r="UE446" s="138"/>
      <c r="UF446" s="138"/>
      <c r="UG446" s="138"/>
      <c r="UH446" s="138"/>
      <c r="UI446" s="138"/>
      <c r="UJ446" s="138"/>
      <c r="UK446" s="138"/>
      <c r="UL446" s="138"/>
      <c r="UM446" s="138"/>
      <c r="UN446" s="138"/>
      <c r="UO446" s="138"/>
      <c r="UP446" s="138"/>
      <c r="UQ446" s="138"/>
      <c r="UR446" s="138"/>
      <c r="US446" s="138"/>
      <c r="UT446" s="138"/>
      <c r="UU446" s="138"/>
      <c r="UV446" s="138"/>
      <c r="UW446" s="138"/>
      <c r="UX446" s="138"/>
      <c r="UY446" s="138"/>
      <c r="UZ446" s="138"/>
      <c r="VA446" s="138"/>
      <c r="VB446" s="138"/>
      <c r="VC446" s="138"/>
      <c r="VD446" s="138"/>
      <c r="VE446" s="138"/>
      <c r="VF446" s="138"/>
      <c r="VG446" s="138"/>
      <c r="VH446" s="138"/>
      <c r="VI446" s="138"/>
      <c r="VJ446" s="138"/>
      <c r="VK446" s="138"/>
      <c r="VL446" s="138"/>
      <c r="VM446" s="138"/>
      <c r="VN446" s="138"/>
      <c r="VO446" s="138"/>
      <c r="VP446" s="138"/>
      <c r="VQ446" s="138"/>
      <c r="VR446" s="138"/>
      <c r="VS446" s="138"/>
      <c r="VT446" s="138"/>
      <c r="VU446" s="138"/>
      <c r="VV446" s="138"/>
      <c r="VW446" s="138"/>
      <c r="VX446" s="138"/>
      <c r="VY446" s="138"/>
      <c r="VZ446" s="138"/>
      <c r="WA446" s="138"/>
      <c r="WB446" s="138"/>
      <c r="WC446" s="138"/>
      <c r="WD446" s="138"/>
      <c r="WE446" s="138"/>
      <c r="WF446" s="138"/>
      <c r="WG446" s="138"/>
      <c r="WH446" s="138"/>
      <c r="WI446" s="138"/>
      <c r="WJ446" s="138"/>
      <c r="WK446" s="138"/>
      <c r="WL446" s="138"/>
      <c r="WM446" s="138"/>
      <c r="WN446" s="138"/>
      <c r="WO446" s="138"/>
      <c r="WP446" s="138"/>
      <c r="WQ446" s="138"/>
      <c r="WR446" s="138"/>
      <c r="WS446" s="138"/>
      <c r="WT446" s="138"/>
      <c r="WU446" s="138"/>
      <c r="WV446" s="138"/>
      <c r="WW446" s="138"/>
      <c r="WX446" s="138"/>
      <c r="WY446" s="138"/>
      <c r="WZ446" s="138"/>
      <c r="XA446" s="138"/>
      <c r="XB446" s="138"/>
      <c r="XC446" s="138"/>
      <c r="XD446" s="138"/>
      <c r="XE446" s="138"/>
      <c r="XF446" s="138"/>
      <c r="XG446" s="138"/>
      <c r="XH446" s="138"/>
      <c r="XI446" s="138"/>
      <c r="XJ446" s="138"/>
      <c r="XK446" s="138"/>
      <c r="XL446" s="138"/>
      <c r="XM446" s="138"/>
      <c r="XN446" s="138"/>
      <c r="XO446" s="138"/>
      <c r="XP446" s="138"/>
      <c r="XQ446" s="138"/>
      <c r="XR446" s="138"/>
      <c r="XS446" s="138"/>
      <c r="XT446" s="138"/>
      <c r="XU446" s="138"/>
      <c r="XV446" s="138"/>
      <c r="XW446" s="138"/>
      <c r="XX446" s="138"/>
      <c r="XY446" s="138"/>
      <c r="XZ446" s="138"/>
      <c r="YA446" s="138"/>
      <c r="YB446" s="138"/>
      <c r="YC446" s="138"/>
      <c r="YD446" s="138"/>
      <c r="YE446" s="138"/>
      <c r="YF446" s="138"/>
      <c r="YG446" s="138"/>
      <c r="YH446" s="138"/>
      <c r="YI446" s="138"/>
      <c r="YJ446" s="138"/>
      <c r="YK446" s="138"/>
      <c r="YL446" s="138"/>
      <c r="YM446" s="138"/>
      <c r="YN446" s="138"/>
      <c r="YO446" s="138"/>
      <c r="YP446" s="138"/>
      <c r="YQ446" s="138"/>
      <c r="YR446" s="138"/>
      <c r="YS446" s="138"/>
      <c r="YT446" s="138"/>
      <c r="YU446" s="138"/>
      <c r="YV446" s="138"/>
      <c r="YW446" s="138"/>
      <c r="YX446" s="138"/>
      <c r="YY446" s="138"/>
      <c r="YZ446" s="138"/>
      <c r="ZA446" s="138"/>
      <c r="ZB446" s="138"/>
      <c r="ZC446" s="138"/>
      <c r="ZD446" s="138"/>
      <c r="ZE446" s="138"/>
      <c r="ZF446" s="138"/>
      <c r="ZG446" s="138"/>
      <c r="ZH446" s="138"/>
      <c r="ZI446" s="138"/>
      <c r="ZJ446" s="138"/>
      <c r="ZK446" s="138"/>
      <c r="ZL446" s="138"/>
      <c r="ZM446" s="138"/>
      <c r="ZN446" s="138"/>
      <c r="ZO446" s="138"/>
      <c r="ZP446" s="138"/>
      <c r="ZQ446" s="138"/>
      <c r="ZR446" s="138"/>
      <c r="ZS446" s="138"/>
      <c r="ZT446" s="138"/>
      <c r="ZU446" s="138"/>
      <c r="ZV446" s="138"/>
      <c r="ZW446" s="138"/>
      <c r="ZX446" s="138"/>
      <c r="ZY446" s="138"/>
      <c r="ZZ446" s="138"/>
      <c r="AAA446" s="138"/>
      <c r="AAB446" s="138"/>
      <c r="AAC446" s="138"/>
      <c r="AAD446" s="138"/>
      <c r="AAE446" s="138"/>
      <c r="AAF446" s="138"/>
      <c r="AAG446" s="138"/>
      <c r="AAH446" s="138"/>
      <c r="AAI446" s="138"/>
      <c r="AAJ446" s="138"/>
      <c r="AAK446" s="138"/>
      <c r="AAL446" s="138"/>
      <c r="AAM446" s="138"/>
      <c r="AAN446" s="138"/>
      <c r="AAO446" s="138"/>
      <c r="AAP446" s="138"/>
      <c r="AAQ446" s="138"/>
      <c r="AAR446" s="138"/>
      <c r="AAS446" s="138"/>
      <c r="AAT446" s="138"/>
      <c r="AAU446" s="138"/>
      <c r="AAV446" s="138"/>
      <c r="AAW446" s="138"/>
      <c r="AAX446" s="138"/>
      <c r="AAY446" s="138"/>
      <c r="AAZ446" s="138"/>
      <c r="ABA446" s="138"/>
      <c r="ABB446" s="138"/>
      <c r="ABC446" s="138"/>
      <c r="ABD446" s="138"/>
      <c r="ABE446" s="138"/>
      <c r="ABF446" s="138"/>
      <c r="ABG446" s="138"/>
      <c r="ABH446" s="138"/>
      <c r="ABI446" s="138"/>
      <c r="ABJ446" s="138"/>
      <c r="ABK446" s="138"/>
      <c r="ABL446" s="138"/>
      <c r="ABM446" s="138"/>
      <c r="ABN446" s="138"/>
      <c r="ABO446" s="138"/>
      <c r="ABP446" s="138"/>
      <c r="ABQ446" s="138"/>
      <c r="ABR446" s="138"/>
      <c r="ABS446" s="138"/>
      <c r="ABT446" s="138"/>
      <c r="ABU446" s="138"/>
      <c r="ABV446" s="138"/>
      <c r="ABW446" s="138"/>
      <c r="ABX446" s="138"/>
      <c r="ABY446" s="138"/>
      <c r="ABZ446" s="138"/>
      <c r="ACA446" s="138"/>
      <c r="ACB446" s="138"/>
      <c r="ACC446" s="138"/>
      <c r="ACD446" s="138"/>
      <c r="ACE446" s="138"/>
      <c r="ACF446" s="138"/>
      <c r="ACG446" s="138"/>
      <c r="ACH446" s="138"/>
      <c r="ACI446" s="138"/>
      <c r="ACJ446" s="138"/>
      <c r="ACK446" s="138"/>
      <c r="ACL446" s="138"/>
      <c r="ACM446" s="138"/>
      <c r="ACN446" s="138"/>
      <c r="ACO446" s="138"/>
      <c r="ACP446" s="138"/>
      <c r="ACQ446" s="138"/>
      <c r="ACR446" s="138"/>
      <c r="ACS446" s="138"/>
      <c r="ACT446" s="138"/>
      <c r="ACU446" s="138"/>
      <c r="ACV446" s="138"/>
      <c r="ACW446" s="138"/>
      <c r="ACX446" s="138"/>
      <c r="ACY446" s="138"/>
      <c r="ACZ446" s="138"/>
      <c r="ADA446" s="138"/>
    </row>
    <row r="447" spans="1:781" ht="15" customHeight="1" x14ac:dyDescent="0.3">
      <c r="A447" s="206"/>
      <c r="B447" s="207"/>
      <c r="C447" s="254"/>
      <c r="D447" s="208"/>
      <c r="E447" s="209"/>
      <c r="F447" s="210"/>
      <c r="G447" s="211"/>
      <c r="H447" s="210"/>
      <c r="I447" s="212"/>
      <c r="J447" s="264"/>
      <c r="K447" s="206"/>
      <c r="L447" s="213"/>
      <c r="M447" s="211"/>
      <c r="N447" s="209"/>
      <c r="O447" s="208"/>
      <c r="P447" s="207"/>
      <c r="Q447" s="214"/>
      <c r="R447" s="248"/>
      <c r="S447" s="237" t="s">
        <v>1202</v>
      </c>
      <c r="T447" s="227" t="s">
        <v>1203</v>
      </c>
      <c r="U447" s="227"/>
      <c r="V447" s="261"/>
      <c r="W447" s="261"/>
      <c r="X447" s="261"/>
      <c r="Y447" s="261"/>
      <c r="Z447" s="261"/>
      <c r="AA447" s="261"/>
      <c r="AB447" s="262"/>
      <c r="AC447" s="263"/>
      <c r="AD447" s="263"/>
      <c r="AE447" s="263"/>
      <c r="AF447" s="263"/>
      <c r="AG447" s="263"/>
      <c r="AH447" s="263"/>
      <c r="AI447" s="263"/>
      <c r="AJ447" s="263"/>
      <c r="AK447" s="263"/>
      <c r="AL447" s="263"/>
      <c r="AM447" s="263"/>
      <c r="AN447" s="263"/>
      <c r="AO447" s="263"/>
      <c r="AP447" s="138"/>
      <c r="AQ447" s="138"/>
      <c r="AR447" s="138"/>
      <c r="AS447" s="138"/>
      <c r="AT447" s="138"/>
      <c r="AU447" s="138"/>
      <c r="AV447" s="138"/>
      <c r="AW447" s="138"/>
      <c r="AX447" s="138"/>
      <c r="AY447" s="138"/>
      <c r="AZ447" s="138"/>
      <c r="BA447" s="138"/>
      <c r="BB447" s="138"/>
      <c r="BC447" s="138"/>
      <c r="BD447" s="138"/>
      <c r="BE447" s="138"/>
      <c r="BF447" s="138"/>
      <c r="BG447" s="138"/>
      <c r="BH447" s="138"/>
      <c r="BI447" s="138"/>
      <c r="BJ447" s="138"/>
      <c r="BK447" s="138"/>
      <c r="BL447" s="138"/>
      <c r="BM447" s="138"/>
      <c r="BN447" s="138"/>
      <c r="BO447" s="138"/>
      <c r="BP447" s="138"/>
      <c r="BQ447" s="138"/>
      <c r="BR447" s="138"/>
      <c r="BS447" s="138"/>
      <c r="BT447" s="138"/>
      <c r="BU447" s="138"/>
      <c r="BV447" s="138"/>
      <c r="BW447" s="138"/>
      <c r="BX447" s="138"/>
      <c r="BY447" s="138"/>
      <c r="BZ447" s="138"/>
      <c r="CA447" s="138"/>
      <c r="CB447" s="138"/>
      <c r="CC447" s="138"/>
      <c r="CD447" s="138"/>
      <c r="CE447" s="138"/>
      <c r="CF447" s="138"/>
      <c r="CG447" s="138"/>
      <c r="CH447" s="138"/>
      <c r="CI447" s="138"/>
      <c r="CJ447" s="138"/>
      <c r="CK447" s="138"/>
      <c r="CL447" s="138"/>
      <c r="CM447" s="138"/>
      <c r="CN447" s="138"/>
      <c r="CO447" s="138"/>
      <c r="CP447" s="138"/>
      <c r="CQ447" s="138"/>
      <c r="CR447" s="138"/>
      <c r="CS447" s="138"/>
      <c r="CT447" s="138"/>
      <c r="CU447" s="138"/>
      <c r="CV447" s="138"/>
      <c r="CW447" s="138"/>
      <c r="CX447" s="138"/>
      <c r="CY447" s="138"/>
      <c r="CZ447" s="138"/>
      <c r="DA447" s="138"/>
      <c r="DB447" s="138"/>
      <c r="DC447" s="138"/>
      <c r="DD447" s="138"/>
      <c r="DE447" s="138"/>
      <c r="DF447" s="138"/>
      <c r="DG447" s="138"/>
      <c r="DH447" s="138"/>
      <c r="DI447" s="138"/>
      <c r="DJ447" s="138"/>
      <c r="DK447" s="138"/>
      <c r="DL447" s="138"/>
      <c r="DM447" s="138"/>
      <c r="DN447" s="138"/>
      <c r="DO447" s="138"/>
      <c r="DP447" s="138"/>
      <c r="DQ447" s="138"/>
      <c r="DR447" s="138"/>
      <c r="DS447" s="138"/>
      <c r="DT447" s="138"/>
      <c r="DU447" s="138"/>
      <c r="DV447" s="138"/>
      <c r="DW447" s="138"/>
      <c r="DX447" s="138"/>
      <c r="DY447" s="138"/>
      <c r="DZ447" s="138"/>
      <c r="EA447" s="138"/>
      <c r="EB447" s="138"/>
      <c r="EC447" s="138"/>
      <c r="ED447" s="138"/>
      <c r="EE447" s="138"/>
      <c r="EF447" s="138"/>
      <c r="EG447" s="138"/>
      <c r="EH447" s="138"/>
      <c r="EI447" s="138"/>
      <c r="EJ447" s="138"/>
      <c r="EK447" s="138"/>
      <c r="EL447" s="138"/>
      <c r="EM447" s="138"/>
      <c r="EN447" s="138"/>
      <c r="EO447" s="138"/>
      <c r="EP447" s="138"/>
      <c r="EQ447" s="138"/>
      <c r="ER447" s="138"/>
      <c r="ES447" s="138"/>
      <c r="ET447" s="138"/>
      <c r="EU447" s="138"/>
      <c r="EV447" s="138"/>
      <c r="EW447" s="138"/>
      <c r="EX447" s="138"/>
      <c r="EY447" s="138"/>
      <c r="EZ447" s="138"/>
      <c r="FA447" s="138"/>
      <c r="FB447" s="138"/>
      <c r="FC447" s="138"/>
      <c r="FD447" s="138"/>
      <c r="FE447" s="138"/>
      <c r="FF447" s="138"/>
      <c r="FG447" s="138"/>
      <c r="FH447" s="138"/>
      <c r="FI447" s="138"/>
      <c r="FJ447" s="138"/>
      <c r="FK447" s="138"/>
      <c r="FL447" s="138"/>
      <c r="FM447" s="138"/>
      <c r="FN447" s="138"/>
      <c r="FO447" s="138"/>
      <c r="FP447" s="138"/>
      <c r="FQ447" s="138"/>
      <c r="FR447" s="138"/>
      <c r="FS447" s="138"/>
      <c r="FT447" s="138"/>
      <c r="FU447" s="138"/>
      <c r="FV447" s="138"/>
      <c r="FW447" s="138"/>
      <c r="FX447" s="138"/>
      <c r="FY447" s="138"/>
      <c r="FZ447" s="138"/>
      <c r="GA447" s="138"/>
      <c r="GB447" s="138"/>
      <c r="GC447" s="138"/>
      <c r="GD447" s="138"/>
      <c r="GE447" s="138"/>
      <c r="GF447" s="138"/>
      <c r="GG447" s="138"/>
      <c r="GH447" s="138"/>
      <c r="GI447" s="138"/>
      <c r="GJ447" s="138"/>
      <c r="GK447" s="138"/>
      <c r="GL447" s="138"/>
      <c r="GM447" s="138"/>
      <c r="GN447" s="138"/>
      <c r="GO447" s="138"/>
      <c r="GP447" s="138"/>
      <c r="GQ447" s="138"/>
      <c r="GR447" s="138"/>
      <c r="GS447" s="138"/>
      <c r="GT447" s="138"/>
      <c r="GU447" s="138"/>
      <c r="GV447" s="138"/>
      <c r="GW447" s="138"/>
      <c r="GX447" s="138"/>
      <c r="GY447" s="138"/>
      <c r="GZ447" s="138"/>
      <c r="HA447" s="138"/>
      <c r="HB447" s="138"/>
      <c r="HC447" s="138"/>
      <c r="HD447" s="138"/>
      <c r="HE447" s="138"/>
      <c r="HF447" s="138"/>
      <c r="HG447" s="138"/>
      <c r="HH447" s="138"/>
      <c r="HI447" s="138"/>
      <c r="HJ447" s="138"/>
      <c r="HK447" s="138"/>
      <c r="HL447" s="138"/>
      <c r="HM447" s="138"/>
      <c r="HN447" s="138"/>
      <c r="HO447" s="138"/>
      <c r="HP447" s="138"/>
      <c r="HQ447" s="138"/>
      <c r="HR447" s="138"/>
      <c r="HS447" s="138"/>
      <c r="HT447" s="138"/>
      <c r="HU447" s="138"/>
      <c r="HV447" s="138"/>
      <c r="HW447" s="138"/>
      <c r="HX447" s="138"/>
      <c r="HY447" s="138"/>
      <c r="HZ447" s="138"/>
      <c r="IA447" s="138"/>
      <c r="IB447" s="138"/>
      <c r="IC447" s="138"/>
      <c r="ID447" s="138"/>
      <c r="IE447" s="138"/>
      <c r="IF447" s="138"/>
      <c r="IG447" s="138"/>
      <c r="IH447" s="138"/>
      <c r="II447" s="138"/>
      <c r="IJ447" s="138"/>
      <c r="IK447" s="138"/>
      <c r="IL447" s="138"/>
      <c r="IM447" s="138"/>
      <c r="IN447" s="138"/>
      <c r="IO447" s="138"/>
      <c r="IP447" s="138"/>
      <c r="IQ447" s="138"/>
      <c r="IR447" s="138"/>
      <c r="IS447" s="138"/>
      <c r="IT447" s="138"/>
      <c r="IU447" s="138"/>
      <c r="IV447" s="138"/>
      <c r="IW447" s="138"/>
      <c r="IX447" s="138"/>
      <c r="IY447" s="138"/>
      <c r="IZ447" s="138"/>
      <c r="JA447" s="138"/>
      <c r="JB447" s="138"/>
      <c r="JC447" s="138"/>
      <c r="JD447" s="138"/>
      <c r="JE447" s="138"/>
      <c r="JF447" s="138"/>
      <c r="JG447" s="138"/>
      <c r="JH447" s="138"/>
      <c r="JI447" s="138"/>
      <c r="JJ447" s="138"/>
      <c r="JK447" s="138"/>
      <c r="JL447" s="138"/>
      <c r="JM447" s="138"/>
      <c r="JN447" s="138"/>
      <c r="JO447" s="138"/>
      <c r="JP447" s="138"/>
      <c r="JQ447" s="138"/>
      <c r="JR447" s="138"/>
      <c r="JS447" s="138"/>
      <c r="JT447" s="138"/>
      <c r="JU447" s="138"/>
      <c r="JV447" s="138"/>
      <c r="JW447" s="138"/>
      <c r="JX447" s="138"/>
      <c r="JY447" s="138"/>
      <c r="JZ447" s="138"/>
      <c r="KA447" s="138"/>
      <c r="KB447" s="138"/>
      <c r="KC447" s="138"/>
      <c r="KD447" s="138"/>
      <c r="KE447" s="138"/>
      <c r="KF447" s="138"/>
      <c r="KG447" s="138"/>
      <c r="KH447" s="138"/>
      <c r="KI447" s="138"/>
      <c r="KJ447" s="138"/>
      <c r="KK447" s="138"/>
      <c r="KL447" s="138"/>
      <c r="KM447" s="138"/>
      <c r="KN447" s="138"/>
      <c r="KO447" s="138"/>
      <c r="KP447" s="138"/>
      <c r="KQ447" s="138"/>
      <c r="KR447" s="138"/>
      <c r="KS447" s="138"/>
      <c r="KT447" s="138"/>
      <c r="KU447" s="138"/>
      <c r="KV447" s="138"/>
      <c r="KW447" s="138"/>
      <c r="KX447" s="138"/>
      <c r="KY447" s="138"/>
      <c r="KZ447" s="138"/>
      <c r="LA447" s="138"/>
      <c r="LB447" s="138"/>
      <c r="LC447" s="138"/>
      <c r="LD447" s="138"/>
      <c r="LE447" s="138"/>
      <c r="LF447" s="138"/>
      <c r="LG447" s="138"/>
      <c r="LH447" s="138"/>
      <c r="LI447" s="138"/>
      <c r="LJ447" s="138"/>
      <c r="LK447" s="138"/>
      <c r="LL447" s="138"/>
      <c r="LM447" s="138"/>
      <c r="LN447" s="138"/>
      <c r="LO447" s="138"/>
      <c r="LP447" s="138"/>
      <c r="LQ447" s="138"/>
      <c r="LR447" s="138"/>
      <c r="LS447" s="138"/>
      <c r="LT447" s="138"/>
      <c r="LU447" s="138"/>
      <c r="LV447" s="138"/>
      <c r="LW447" s="138"/>
      <c r="LX447" s="138"/>
      <c r="LY447" s="138"/>
      <c r="LZ447" s="138"/>
      <c r="MA447" s="138"/>
      <c r="MB447" s="138"/>
      <c r="MC447" s="138"/>
      <c r="MD447" s="138"/>
      <c r="ME447" s="138"/>
      <c r="MF447" s="138"/>
      <c r="MG447" s="138"/>
      <c r="MH447" s="138"/>
      <c r="MI447" s="138"/>
      <c r="MJ447" s="138"/>
      <c r="MK447" s="138"/>
      <c r="ML447" s="138"/>
      <c r="MM447" s="138"/>
      <c r="MN447" s="138"/>
      <c r="MO447" s="138"/>
      <c r="MP447" s="138"/>
      <c r="MQ447" s="138"/>
      <c r="MR447" s="138"/>
      <c r="MS447" s="138"/>
      <c r="MT447" s="138"/>
      <c r="MU447" s="138"/>
      <c r="MV447" s="138"/>
      <c r="MW447" s="138"/>
      <c r="MX447" s="138"/>
      <c r="MY447" s="138"/>
      <c r="MZ447" s="138"/>
      <c r="NA447" s="138"/>
      <c r="NB447" s="138"/>
      <c r="NC447" s="138"/>
      <c r="ND447" s="138"/>
      <c r="NE447" s="138"/>
      <c r="NF447" s="138"/>
      <c r="NG447" s="138"/>
      <c r="NH447" s="138"/>
      <c r="NI447" s="138"/>
      <c r="NJ447" s="138"/>
      <c r="NK447" s="138"/>
      <c r="NL447" s="138"/>
      <c r="NM447" s="138"/>
      <c r="NN447" s="138"/>
      <c r="NO447" s="138"/>
      <c r="NP447" s="138"/>
      <c r="NQ447" s="138"/>
      <c r="NR447" s="138"/>
      <c r="NS447" s="138"/>
      <c r="NT447" s="138"/>
      <c r="NU447" s="138"/>
      <c r="NV447" s="138"/>
      <c r="NW447" s="138"/>
      <c r="NX447" s="138"/>
      <c r="NY447" s="138"/>
      <c r="NZ447" s="138"/>
      <c r="OA447" s="138"/>
      <c r="OB447" s="138"/>
      <c r="OC447" s="138"/>
      <c r="OD447" s="138"/>
      <c r="OE447" s="138"/>
      <c r="OF447" s="138"/>
      <c r="OG447" s="138"/>
      <c r="OH447" s="138"/>
      <c r="OI447" s="138"/>
      <c r="OJ447" s="138"/>
      <c r="OK447" s="138"/>
      <c r="OL447" s="138"/>
      <c r="OM447" s="138"/>
      <c r="ON447" s="138"/>
      <c r="OO447" s="138"/>
      <c r="OP447" s="138"/>
      <c r="OQ447" s="138"/>
      <c r="OR447" s="138"/>
      <c r="OS447" s="138"/>
      <c r="OT447" s="138"/>
      <c r="OU447" s="138"/>
      <c r="OV447" s="138"/>
      <c r="OW447" s="138"/>
      <c r="OX447" s="138"/>
      <c r="OY447" s="138"/>
      <c r="OZ447" s="138"/>
      <c r="PA447" s="138"/>
      <c r="PB447" s="138"/>
      <c r="PC447" s="138"/>
      <c r="PD447" s="138"/>
      <c r="PE447" s="138"/>
      <c r="PF447" s="138"/>
      <c r="PG447" s="138"/>
      <c r="PH447" s="138"/>
      <c r="PI447" s="138"/>
      <c r="PJ447" s="138"/>
      <c r="PK447" s="138"/>
      <c r="PL447" s="138"/>
      <c r="PM447" s="138"/>
      <c r="PN447" s="138"/>
      <c r="PO447" s="138"/>
      <c r="PP447" s="138"/>
      <c r="PQ447" s="138"/>
      <c r="PR447" s="138"/>
      <c r="PS447" s="138"/>
      <c r="PT447" s="138"/>
      <c r="PU447" s="138"/>
      <c r="PV447" s="138"/>
      <c r="PW447" s="138"/>
      <c r="PX447" s="138"/>
      <c r="PY447" s="138"/>
      <c r="PZ447" s="138"/>
      <c r="QA447" s="138"/>
      <c r="QB447" s="138"/>
      <c r="QC447" s="138"/>
      <c r="QD447" s="138"/>
      <c r="QE447" s="138"/>
      <c r="QF447" s="138"/>
      <c r="QG447" s="138"/>
      <c r="QH447" s="138"/>
      <c r="QI447" s="138"/>
      <c r="QJ447" s="138"/>
      <c r="QK447" s="138"/>
      <c r="QL447" s="138"/>
      <c r="QM447" s="138"/>
      <c r="QN447" s="138"/>
      <c r="QO447" s="138"/>
      <c r="QP447" s="138"/>
      <c r="QQ447" s="138"/>
      <c r="QR447" s="138"/>
      <c r="QS447" s="138"/>
      <c r="QT447" s="138"/>
      <c r="QU447" s="138"/>
      <c r="QV447" s="138"/>
      <c r="QW447" s="138"/>
      <c r="QX447" s="138"/>
      <c r="QY447" s="138"/>
      <c r="QZ447" s="138"/>
      <c r="RA447" s="138"/>
      <c r="RB447" s="138"/>
      <c r="RC447" s="138"/>
      <c r="RD447" s="138"/>
      <c r="RE447" s="138"/>
      <c r="RF447" s="138"/>
      <c r="RG447" s="138"/>
      <c r="RH447" s="138"/>
      <c r="RI447" s="138"/>
      <c r="RJ447" s="138"/>
      <c r="RK447" s="138"/>
      <c r="RL447" s="138"/>
      <c r="RM447" s="138"/>
      <c r="RN447" s="138"/>
      <c r="RO447" s="138"/>
      <c r="RP447" s="138"/>
      <c r="RQ447" s="138"/>
      <c r="RR447" s="138"/>
      <c r="RS447" s="138"/>
      <c r="RT447" s="138"/>
      <c r="RU447" s="138"/>
      <c r="RV447" s="138"/>
      <c r="RW447" s="138"/>
      <c r="RX447" s="138"/>
      <c r="RY447" s="138"/>
      <c r="RZ447" s="138"/>
      <c r="SA447" s="138"/>
      <c r="SB447" s="138"/>
      <c r="SC447" s="138"/>
      <c r="SD447" s="138"/>
      <c r="SE447" s="138"/>
      <c r="SF447" s="138"/>
      <c r="SG447" s="138"/>
      <c r="SH447" s="138"/>
      <c r="SI447" s="138"/>
      <c r="SJ447" s="138"/>
      <c r="SK447" s="138"/>
      <c r="SL447" s="138"/>
      <c r="SM447" s="138"/>
      <c r="SN447" s="138"/>
      <c r="SO447" s="138"/>
      <c r="SP447" s="138"/>
      <c r="SQ447" s="138"/>
      <c r="SR447" s="138"/>
      <c r="SS447" s="138"/>
      <c r="ST447" s="138"/>
      <c r="SU447" s="138"/>
      <c r="SV447" s="138"/>
      <c r="SW447" s="138"/>
      <c r="SX447" s="138"/>
      <c r="SY447" s="138"/>
      <c r="SZ447" s="138"/>
      <c r="TA447" s="138"/>
      <c r="TB447" s="138"/>
      <c r="TC447" s="138"/>
      <c r="TD447" s="138"/>
      <c r="TE447" s="138"/>
      <c r="TF447" s="138"/>
      <c r="TG447" s="138"/>
      <c r="TH447" s="138"/>
      <c r="TI447" s="138"/>
      <c r="TJ447" s="138"/>
      <c r="TK447" s="138"/>
      <c r="TL447" s="138"/>
      <c r="TM447" s="138"/>
      <c r="TN447" s="138"/>
      <c r="TO447" s="138"/>
      <c r="TP447" s="138"/>
      <c r="TQ447" s="138"/>
      <c r="TR447" s="138"/>
      <c r="TS447" s="138"/>
      <c r="TT447" s="138"/>
      <c r="TU447" s="138"/>
      <c r="TV447" s="138"/>
      <c r="TW447" s="138"/>
      <c r="TX447" s="138"/>
      <c r="TY447" s="138"/>
      <c r="TZ447" s="138"/>
      <c r="UA447" s="138"/>
      <c r="UB447" s="138"/>
      <c r="UC447" s="138"/>
      <c r="UD447" s="138"/>
      <c r="UE447" s="138"/>
      <c r="UF447" s="138"/>
      <c r="UG447" s="138"/>
      <c r="UH447" s="138"/>
      <c r="UI447" s="138"/>
      <c r="UJ447" s="138"/>
      <c r="UK447" s="138"/>
      <c r="UL447" s="138"/>
      <c r="UM447" s="138"/>
      <c r="UN447" s="138"/>
      <c r="UO447" s="138"/>
      <c r="UP447" s="138"/>
      <c r="UQ447" s="138"/>
      <c r="UR447" s="138"/>
      <c r="US447" s="138"/>
      <c r="UT447" s="138"/>
      <c r="UU447" s="138"/>
      <c r="UV447" s="138"/>
      <c r="UW447" s="138"/>
      <c r="UX447" s="138"/>
      <c r="UY447" s="138"/>
      <c r="UZ447" s="138"/>
      <c r="VA447" s="138"/>
      <c r="VB447" s="138"/>
      <c r="VC447" s="138"/>
      <c r="VD447" s="138"/>
      <c r="VE447" s="138"/>
      <c r="VF447" s="138"/>
      <c r="VG447" s="138"/>
      <c r="VH447" s="138"/>
      <c r="VI447" s="138"/>
      <c r="VJ447" s="138"/>
      <c r="VK447" s="138"/>
      <c r="VL447" s="138"/>
      <c r="VM447" s="138"/>
      <c r="VN447" s="138"/>
      <c r="VO447" s="138"/>
      <c r="VP447" s="138"/>
      <c r="VQ447" s="138"/>
      <c r="VR447" s="138"/>
      <c r="VS447" s="138"/>
      <c r="VT447" s="138"/>
      <c r="VU447" s="138"/>
      <c r="VV447" s="138"/>
      <c r="VW447" s="138"/>
      <c r="VX447" s="138"/>
      <c r="VY447" s="138"/>
      <c r="VZ447" s="138"/>
      <c r="WA447" s="138"/>
      <c r="WB447" s="138"/>
      <c r="WC447" s="138"/>
      <c r="WD447" s="138"/>
      <c r="WE447" s="138"/>
      <c r="WF447" s="138"/>
      <c r="WG447" s="138"/>
      <c r="WH447" s="138"/>
      <c r="WI447" s="138"/>
      <c r="WJ447" s="138"/>
      <c r="WK447" s="138"/>
      <c r="WL447" s="138"/>
      <c r="WM447" s="138"/>
      <c r="WN447" s="138"/>
      <c r="WO447" s="138"/>
      <c r="WP447" s="138"/>
      <c r="WQ447" s="138"/>
      <c r="WR447" s="138"/>
      <c r="WS447" s="138"/>
      <c r="WT447" s="138"/>
      <c r="WU447" s="138"/>
      <c r="WV447" s="138"/>
      <c r="WW447" s="138"/>
      <c r="WX447" s="138"/>
      <c r="WY447" s="138"/>
      <c r="WZ447" s="138"/>
      <c r="XA447" s="138"/>
      <c r="XB447" s="138"/>
      <c r="XC447" s="138"/>
      <c r="XD447" s="138"/>
      <c r="XE447" s="138"/>
      <c r="XF447" s="138"/>
      <c r="XG447" s="138"/>
      <c r="XH447" s="138"/>
      <c r="XI447" s="138"/>
      <c r="XJ447" s="138"/>
      <c r="XK447" s="138"/>
      <c r="XL447" s="138"/>
      <c r="XM447" s="138"/>
      <c r="XN447" s="138"/>
      <c r="XO447" s="138"/>
      <c r="XP447" s="138"/>
      <c r="XQ447" s="138"/>
      <c r="XR447" s="138"/>
      <c r="XS447" s="138"/>
      <c r="XT447" s="138"/>
      <c r="XU447" s="138"/>
      <c r="XV447" s="138"/>
      <c r="XW447" s="138"/>
      <c r="XX447" s="138"/>
      <c r="XY447" s="138"/>
      <c r="XZ447" s="138"/>
      <c r="YA447" s="138"/>
      <c r="YB447" s="138"/>
      <c r="YC447" s="138"/>
      <c r="YD447" s="138"/>
      <c r="YE447" s="138"/>
      <c r="YF447" s="138"/>
      <c r="YG447" s="138"/>
      <c r="YH447" s="138"/>
      <c r="YI447" s="138"/>
      <c r="YJ447" s="138"/>
      <c r="YK447" s="138"/>
      <c r="YL447" s="138"/>
      <c r="YM447" s="138"/>
      <c r="YN447" s="138"/>
      <c r="YO447" s="138"/>
      <c r="YP447" s="138"/>
      <c r="YQ447" s="138"/>
      <c r="YR447" s="138"/>
      <c r="YS447" s="138"/>
      <c r="YT447" s="138"/>
      <c r="YU447" s="138"/>
      <c r="YV447" s="138"/>
      <c r="YW447" s="138"/>
      <c r="YX447" s="138"/>
      <c r="YY447" s="138"/>
      <c r="YZ447" s="138"/>
      <c r="ZA447" s="138"/>
      <c r="ZB447" s="138"/>
      <c r="ZC447" s="138"/>
      <c r="ZD447" s="138"/>
      <c r="ZE447" s="138"/>
      <c r="ZF447" s="138"/>
      <c r="ZG447" s="138"/>
      <c r="ZH447" s="138"/>
      <c r="ZI447" s="138"/>
      <c r="ZJ447" s="138"/>
      <c r="ZK447" s="138"/>
      <c r="ZL447" s="138"/>
      <c r="ZM447" s="138"/>
      <c r="ZN447" s="138"/>
      <c r="ZO447" s="138"/>
      <c r="ZP447" s="138"/>
      <c r="ZQ447" s="138"/>
      <c r="ZR447" s="138"/>
      <c r="ZS447" s="138"/>
      <c r="ZT447" s="138"/>
      <c r="ZU447" s="138"/>
      <c r="ZV447" s="138"/>
      <c r="ZW447" s="138"/>
      <c r="ZX447" s="138"/>
      <c r="ZY447" s="138"/>
      <c r="ZZ447" s="138"/>
      <c r="AAA447" s="138"/>
      <c r="AAB447" s="138"/>
      <c r="AAC447" s="138"/>
      <c r="AAD447" s="138"/>
      <c r="AAE447" s="138"/>
      <c r="AAF447" s="138"/>
      <c r="AAG447" s="138"/>
      <c r="AAH447" s="138"/>
      <c r="AAI447" s="138"/>
      <c r="AAJ447" s="138"/>
      <c r="AAK447" s="138"/>
      <c r="AAL447" s="138"/>
      <c r="AAM447" s="138"/>
      <c r="AAN447" s="138"/>
      <c r="AAO447" s="138"/>
      <c r="AAP447" s="138"/>
      <c r="AAQ447" s="138"/>
      <c r="AAR447" s="138"/>
      <c r="AAS447" s="138"/>
      <c r="AAT447" s="138"/>
      <c r="AAU447" s="138"/>
      <c r="AAV447" s="138"/>
      <c r="AAW447" s="138"/>
      <c r="AAX447" s="138"/>
      <c r="AAY447" s="138"/>
      <c r="AAZ447" s="138"/>
      <c r="ABA447" s="138"/>
      <c r="ABB447" s="138"/>
      <c r="ABC447" s="138"/>
      <c r="ABD447" s="138"/>
      <c r="ABE447" s="138"/>
      <c r="ABF447" s="138"/>
      <c r="ABG447" s="138"/>
      <c r="ABH447" s="138"/>
      <c r="ABI447" s="138"/>
      <c r="ABJ447" s="138"/>
      <c r="ABK447" s="138"/>
      <c r="ABL447" s="138"/>
      <c r="ABM447" s="138"/>
      <c r="ABN447" s="138"/>
      <c r="ABO447" s="138"/>
      <c r="ABP447" s="138"/>
      <c r="ABQ447" s="138"/>
      <c r="ABR447" s="138"/>
      <c r="ABS447" s="138"/>
      <c r="ABT447" s="138"/>
      <c r="ABU447" s="138"/>
      <c r="ABV447" s="138"/>
      <c r="ABW447" s="138"/>
      <c r="ABX447" s="138"/>
      <c r="ABY447" s="138"/>
      <c r="ABZ447" s="138"/>
      <c r="ACA447" s="138"/>
      <c r="ACB447" s="138"/>
      <c r="ACC447" s="138"/>
      <c r="ACD447" s="138"/>
      <c r="ACE447" s="138"/>
      <c r="ACF447" s="138"/>
      <c r="ACG447" s="138"/>
      <c r="ACH447" s="138"/>
      <c r="ACI447" s="138"/>
      <c r="ACJ447" s="138"/>
      <c r="ACK447" s="138"/>
      <c r="ACL447" s="138"/>
      <c r="ACM447" s="138"/>
      <c r="ACN447" s="138"/>
      <c r="ACO447" s="138"/>
      <c r="ACP447" s="138"/>
      <c r="ACQ447" s="138"/>
      <c r="ACR447" s="138"/>
      <c r="ACS447" s="138"/>
      <c r="ACT447" s="138"/>
      <c r="ACU447" s="138"/>
      <c r="ACV447" s="138"/>
      <c r="ACW447" s="138"/>
      <c r="ACX447" s="138"/>
      <c r="ACY447" s="138"/>
      <c r="ACZ447" s="138"/>
      <c r="ADA447" s="138"/>
    </row>
    <row r="448" spans="1:781" ht="15" customHeight="1" x14ac:dyDescent="0.3">
      <c r="A448" s="206"/>
      <c r="B448" s="207"/>
      <c r="C448" s="254"/>
      <c r="D448" s="208"/>
      <c r="E448" s="209"/>
      <c r="F448" s="210"/>
      <c r="G448" s="211"/>
      <c r="H448" s="210"/>
      <c r="I448" s="212"/>
      <c r="J448" s="264"/>
      <c r="K448" s="206"/>
      <c r="L448" s="213"/>
      <c r="M448" s="211"/>
      <c r="N448" s="209"/>
      <c r="O448" s="208"/>
      <c r="P448" s="207"/>
      <c r="Q448" s="253"/>
      <c r="R448" s="248"/>
      <c r="S448" s="260"/>
      <c r="T448" s="227"/>
      <c r="U448" s="227"/>
      <c r="V448" s="261"/>
      <c r="W448" s="261"/>
      <c r="X448" s="261"/>
      <c r="Y448" s="261"/>
      <c r="Z448" s="261"/>
      <c r="AA448" s="261"/>
      <c r="AB448" s="262"/>
      <c r="AC448" s="263"/>
      <c r="AD448" s="263"/>
      <c r="AE448" s="263"/>
      <c r="AF448" s="263"/>
      <c r="AG448" s="263"/>
      <c r="AH448" s="263"/>
      <c r="AI448" s="263"/>
      <c r="AJ448" s="263"/>
      <c r="AK448" s="263"/>
      <c r="AL448" s="263"/>
      <c r="AM448" s="263"/>
      <c r="AN448" s="263"/>
      <c r="AO448" s="263"/>
      <c r="AP448" s="138"/>
      <c r="AQ448" s="138"/>
      <c r="AR448" s="138"/>
      <c r="AS448" s="138"/>
      <c r="AT448" s="138"/>
      <c r="AU448" s="138"/>
      <c r="AV448" s="138"/>
      <c r="AW448" s="138"/>
      <c r="AX448" s="138"/>
      <c r="AY448" s="138"/>
      <c r="AZ448" s="138"/>
      <c r="BA448" s="138"/>
      <c r="BB448" s="138"/>
      <c r="BC448" s="138"/>
      <c r="BD448" s="138"/>
      <c r="BE448" s="138"/>
      <c r="BF448" s="138"/>
      <c r="BG448" s="138"/>
      <c r="BH448" s="138"/>
      <c r="BI448" s="138"/>
      <c r="BJ448" s="138"/>
      <c r="BK448" s="138"/>
      <c r="BL448" s="138"/>
      <c r="BM448" s="138"/>
      <c r="BN448" s="138"/>
      <c r="BO448" s="138"/>
      <c r="BP448" s="138"/>
      <c r="BQ448" s="138"/>
      <c r="BR448" s="138"/>
      <c r="BS448" s="138"/>
      <c r="BT448" s="138"/>
      <c r="BU448" s="138"/>
      <c r="BV448" s="138"/>
      <c r="BW448" s="138"/>
      <c r="BX448" s="138"/>
      <c r="BY448" s="138"/>
      <c r="BZ448" s="138"/>
      <c r="CA448" s="138"/>
      <c r="CB448" s="138"/>
      <c r="CC448" s="138"/>
      <c r="CD448" s="138"/>
      <c r="CE448" s="138"/>
      <c r="CF448" s="138"/>
      <c r="CG448" s="138"/>
      <c r="CH448" s="138"/>
      <c r="CI448" s="138"/>
      <c r="CJ448" s="138"/>
      <c r="CK448" s="138"/>
      <c r="CL448" s="138"/>
      <c r="CM448" s="138"/>
      <c r="CN448" s="138"/>
      <c r="CO448" s="138"/>
      <c r="CP448" s="138"/>
      <c r="CQ448" s="138"/>
      <c r="CR448" s="138"/>
      <c r="CS448" s="138"/>
      <c r="CT448" s="138"/>
      <c r="CU448" s="138"/>
      <c r="CV448" s="138"/>
      <c r="CW448" s="138"/>
      <c r="CX448" s="138"/>
      <c r="CY448" s="138"/>
      <c r="CZ448" s="138"/>
      <c r="DA448" s="138"/>
      <c r="DB448" s="138"/>
      <c r="DC448" s="138"/>
      <c r="DD448" s="138"/>
      <c r="DE448" s="138"/>
      <c r="DF448" s="138"/>
      <c r="DG448" s="138"/>
      <c r="DH448" s="138"/>
      <c r="DI448" s="138"/>
      <c r="DJ448" s="138"/>
      <c r="DK448" s="138"/>
      <c r="DL448" s="138"/>
      <c r="DM448" s="138"/>
      <c r="DN448" s="138"/>
      <c r="DO448" s="138"/>
      <c r="DP448" s="138"/>
      <c r="DQ448" s="138"/>
      <c r="DR448" s="138"/>
      <c r="DS448" s="138"/>
      <c r="DT448" s="138"/>
      <c r="DU448" s="138"/>
      <c r="DV448" s="138"/>
      <c r="DW448" s="138"/>
      <c r="DX448" s="138"/>
      <c r="DY448" s="138"/>
      <c r="DZ448" s="138"/>
      <c r="EA448" s="138"/>
      <c r="EB448" s="138"/>
      <c r="EC448" s="138"/>
      <c r="ED448" s="138"/>
      <c r="EE448" s="138"/>
      <c r="EF448" s="138"/>
      <c r="EG448" s="138"/>
      <c r="EH448" s="138"/>
      <c r="EI448" s="138"/>
      <c r="EJ448" s="138"/>
      <c r="EK448" s="138"/>
      <c r="EL448" s="138"/>
      <c r="EM448" s="138"/>
      <c r="EN448" s="138"/>
      <c r="EO448" s="138"/>
      <c r="EP448" s="138"/>
      <c r="EQ448" s="138"/>
      <c r="ER448" s="138"/>
      <c r="ES448" s="138"/>
      <c r="ET448" s="138"/>
      <c r="EU448" s="138"/>
      <c r="EV448" s="138"/>
      <c r="EW448" s="138"/>
      <c r="EX448" s="138"/>
      <c r="EY448" s="138"/>
      <c r="EZ448" s="138"/>
      <c r="FA448" s="138"/>
      <c r="FB448" s="138"/>
      <c r="FC448" s="138"/>
      <c r="FD448" s="138"/>
      <c r="FE448" s="138"/>
      <c r="FF448" s="138"/>
      <c r="FG448" s="138"/>
      <c r="FH448" s="138"/>
      <c r="FI448" s="138"/>
      <c r="FJ448" s="138"/>
      <c r="FK448" s="138"/>
      <c r="FL448" s="138"/>
      <c r="FM448" s="138"/>
      <c r="FN448" s="138"/>
      <c r="FO448" s="138"/>
      <c r="FP448" s="138"/>
      <c r="FQ448" s="138"/>
      <c r="FR448" s="138"/>
      <c r="FS448" s="138"/>
      <c r="FT448" s="138"/>
      <c r="FU448" s="138"/>
      <c r="FV448" s="138"/>
      <c r="FW448" s="138"/>
      <c r="FX448" s="138"/>
      <c r="FY448" s="138"/>
      <c r="FZ448" s="138"/>
      <c r="GA448" s="138"/>
      <c r="GB448" s="138"/>
      <c r="GC448" s="138"/>
      <c r="GD448" s="138"/>
      <c r="GE448" s="138"/>
      <c r="GF448" s="138"/>
      <c r="GG448" s="138"/>
      <c r="GH448" s="138"/>
      <c r="GI448" s="138"/>
      <c r="GJ448" s="138"/>
      <c r="GK448" s="138"/>
      <c r="GL448" s="138"/>
      <c r="GM448" s="138"/>
      <c r="GN448" s="138"/>
      <c r="GO448" s="138"/>
      <c r="GP448" s="138"/>
      <c r="GQ448" s="138"/>
      <c r="GR448" s="138"/>
      <c r="GS448" s="138"/>
      <c r="GT448" s="138"/>
      <c r="GU448" s="138"/>
      <c r="GV448" s="138"/>
      <c r="GW448" s="138"/>
      <c r="GX448" s="138"/>
      <c r="GY448" s="138"/>
      <c r="GZ448" s="138"/>
      <c r="HA448" s="138"/>
      <c r="HB448" s="138"/>
      <c r="HC448" s="138"/>
      <c r="HD448" s="138"/>
      <c r="HE448" s="138"/>
      <c r="HF448" s="138"/>
      <c r="HG448" s="138"/>
      <c r="HH448" s="138"/>
      <c r="HI448" s="138"/>
      <c r="HJ448" s="138"/>
      <c r="HK448" s="138"/>
      <c r="HL448" s="138"/>
      <c r="HM448" s="138"/>
      <c r="HN448" s="138"/>
      <c r="HO448" s="138"/>
      <c r="HP448" s="138"/>
      <c r="HQ448" s="138"/>
      <c r="HR448" s="138"/>
      <c r="HS448" s="138"/>
      <c r="HT448" s="138"/>
      <c r="HU448" s="138"/>
      <c r="HV448" s="138"/>
      <c r="HW448" s="138"/>
      <c r="HX448" s="138"/>
      <c r="HY448" s="138"/>
      <c r="HZ448" s="138"/>
      <c r="IA448" s="138"/>
      <c r="IB448" s="138"/>
      <c r="IC448" s="138"/>
      <c r="ID448" s="138"/>
      <c r="IE448" s="138"/>
      <c r="IF448" s="138"/>
      <c r="IG448" s="138"/>
      <c r="IH448" s="138"/>
      <c r="II448" s="138"/>
      <c r="IJ448" s="138"/>
      <c r="IK448" s="138"/>
      <c r="IL448" s="138"/>
      <c r="IM448" s="138"/>
      <c r="IN448" s="138"/>
      <c r="IO448" s="138"/>
      <c r="IP448" s="138"/>
      <c r="IQ448" s="138"/>
      <c r="IR448" s="138"/>
      <c r="IS448" s="138"/>
      <c r="IT448" s="138"/>
      <c r="IU448" s="138"/>
      <c r="IV448" s="138"/>
      <c r="IW448" s="138"/>
      <c r="IX448" s="138"/>
      <c r="IY448" s="138"/>
      <c r="IZ448" s="138"/>
      <c r="JA448" s="138"/>
      <c r="JB448" s="138"/>
      <c r="JC448" s="138"/>
      <c r="JD448" s="138"/>
      <c r="JE448" s="138"/>
      <c r="JF448" s="138"/>
      <c r="JG448" s="138"/>
      <c r="JH448" s="138"/>
      <c r="JI448" s="138"/>
      <c r="JJ448" s="138"/>
      <c r="JK448" s="138"/>
      <c r="JL448" s="138"/>
      <c r="JM448" s="138"/>
      <c r="JN448" s="138"/>
      <c r="JO448" s="138"/>
      <c r="JP448" s="138"/>
      <c r="JQ448" s="138"/>
      <c r="JR448" s="138"/>
      <c r="JS448" s="138"/>
      <c r="JT448" s="138"/>
      <c r="JU448" s="138"/>
      <c r="JV448" s="138"/>
      <c r="JW448" s="138"/>
      <c r="JX448" s="138"/>
      <c r="JY448" s="138"/>
      <c r="JZ448" s="138"/>
      <c r="KA448" s="138"/>
      <c r="KB448" s="138"/>
      <c r="KC448" s="138"/>
      <c r="KD448" s="138"/>
      <c r="KE448" s="138"/>
      <c r="KF448" s="138"/>
      <c r="KG448" s="138"/>
      <c r="KH448" s="138"/>
      <c r="KI448" s="138"/>
      <c r="KJ448" s="138"/>
      <c r="KK448" s="138"/>
      <c r="KL448" s="138"/>
      <c r="KM448" s="138"/>
      <c r="KN448" s="138"/>
      <c r="KO448" s="138"/>
      <c r="KP448" s="138"/>
      <c r="KQ448" s="138"/>
      <c r="KR448" s="138"/>
      <c r="KS448" s="138"/>
      <c r="KT448" s="138"/>
      <c r="KU448" s="138"/>
      <c r="KV448" s="138"/>
      <c r="KW448" s="138"/>
      <c r="KX448" s="138"/>
      <c r="KY448" s="138"/>
      <c r="KZ448" s="138"/>
      <c r="LA448" s="138"/>
      <c r="LB448" s="138"/>
      <c r="LC448" s="138"/>
      <c r="LD448" s="138"/>
      <c r="LE448" s="138"/>
      <c r="LF448" s="138"/>
      <c r="LG448" s="138"/>
      <c r="LH448" s="138"/>
      <c r="LI448" s="138"/>
      <c r="LJ448" s="138"/>
      <c r="LK448" s="138"/>
      <c r="LL448" s="138"/>
      <c r="LM448" s="138"/>
      <c r="LN448" s="138"/>
      <c r="LO448" s="138"/>
      <c r="LP448" s="138"/>
      <c r="LQ448" s="138"/>
      <c r="LR448" s="138"/>
      <c r="LS448" s="138"/>
      <c r="LT448" s="138"/>
      <c r="LU448" s="138"/>
      <c r="LV448" s="138"/>
      <c r="LW448" s="138"/>
      <c r="LX448" s="138"/>
      <c r="LY448" s="138"/>
      <c r="LZ448" s="138"/>
      <c r="MA448" s="138"/>
      <c r="MB448" s="138"/>
      <c r="MC448" s="138"/>
      <c r="MD448" s="138"/>
      <c r="ME448" s="138"/>
      <c r="MF448" s="138"/>
      <c r="MG448" s="138"/>
      <c r="MH448" s="138"/>
      <c r="MI448" s="138"/>
      <c r="MJ448" s="138"/>
      <c r="MK448" s="138"/>
      <c r="ML448" s="138"/>
      <c r="MM448" s="138"/>
      <c r="MN448" s="138"/>
      <c r="MO448" s="138"/>
      <c r="MP448" s="138"/>
      <c r="MQ448" s="138"/>
      <c r="MR448" s="138"/>
      <c r="MS448" s="138"/>
      <c r="MT448" s="138"/>
      <c r="MU448" s="138"/>
      <c r="MV448" s="138"/>
      <c r="MW448" s="138"/>
      <c r="MX448" s="138"/>
      <c r="MY448" s="138"/>
      <c r="MZ448" s="138"/>
      <c r="NA448" s="138"/>
      <c r="NB448" s="138"/>
      <c r="NC448" s="138"/>
      <c r="ND448" s="138"/>
      <c r="NE448" s="138"/>
      <c r="NF448" s="138"/>
      <c r="NG448" s="138"/>
      <c r="NH448" s="138"/>
      <c r="NI448" s="138"/>
      <c r="NJ448" s="138"/>
      <c r="NK448" s="138"/>
      <c r="NL448" s="138"/>
      <c r="NM448" s="138"/>
      <c r="NN448" s="138"/>
      <c r="NO448" s="138"/>
      <c r="NP448" s="138"/>
      <c r="NQ448" s="138"/>
      <c r="NR448" s="138"/>
      <c r="NS448" s="138"/>
      <c r="NT448" s="138"/>
      <c r="NU448" s="138"/>
      <c r="NV448" s="138"/>
      <c r="NW448" s="138"/>
      <c r="NX448" s="138"/>
      <c r="NY448" s="138"/>
      <c r="NZ448" s="138"/>
      <c r="OA448" s="138"/>
      <c r="OB448" s="138"/>
      <c r="OC448" s="138"/>
      <c r="OD448" s="138"/>
      <c r="OE448" s="138"/>
      <c r="OF448" s="138"/>
      <c r="OG448" s="138"/>
      <c r="OH448" s="138"/>
      <c r="OI448" s="138"/>
      <c r="OJ448" s="138"/>
      <c r="OK448" s="138"/>
      <c r="OL448" s="138"/>
      <c r="OM448" s="138"/>
      <c r="ON448" s="138"/>
      <c r="OO448" s="138"/>
      <c r="OP448" s="138"/>
      <c r="OQ448" s="138"/>
      <c r="OR448" s="138"/>
      <c r="OS448" s="138"/>
      <c r="OT448" s="138"/>
      <c r="OU448" s="138"/>
      <c r="OV448" s="138"/>
      <c r="OW448" s="138"/>
      <c r="OX448" s="138"/>
      <c r="OY448" s="138"/>
      <c r="OZ448" s="138"/>
      <c r="PA448" s="138"/>
      <c r="PB448" s="138"/>
      <c r="PC448" s="138"/>
      <c r="PD448" s="138"/>
      <c r="PE448" s="138"/>
      <c r="PF448" s="138"/>
      <c r="PG448" s="138"/>
      <c r="PH448" s="138"/>
      <c r="PI448" s="138"/>
      <c r="PJ448" s="138"/>
      <c r="PK448" s="138"/>
      <c r="PL448" s="138"/>
      <c r="PM448" s="138"/>
      <c r="PN448" s="138"/>
      <c r="PO448" s="138"/>
      <c r="PP448" s="138"/>
      <c r="PQ448" s="138"/>
      <c r="PR448" s="138"/>
      <c r="PS448" s="138"/>
      <c r="PT448" s="138"/>
      <c r="PU448" s="138"/>
      <c r="PV448" s="138"/>
      <c r="PW448" s="138"/>
      <c r="PX448" s="138"/>
      <c r="PY448" s="138"/>
      <c r="PZ448" s="138"/>
      <c r="QA448" s="138"/>
      <c r="QB448" s="138"/>
      <c r="QC448" s="138"/>
      <c r="QD448" s="138"/>
      <c r="QE448" s="138"/>
      <c r="QF448" s="138"/>
      <c r="QG448" s="138"/>
      <c r="QH448" s="138"/>
      <c r="QI448" s="138"/>
      <c r="QJ448" s="138"/>
      <c r="QK448" s="138"/>
      <c r="QL448" s="138"/>
      <c r="QM448" s="138"/>
      <c r="QN448" s="138"/>
      <c r="QO448" s="138"/>
      <c r="QP448" s="138"/>
      <c r="QQ448" s="138"/>
      <c r="QR448" s="138"/>
      <c r="QS448" s="138"/>
      <c r="QT448" s="138"/>
      <c r="QU448" s="138"/>
      <c r="QV448" s="138"/>
      <c r="QW448" s="138"/>
      <c r="QX448" s="138"/>
      <c r="QY448" s="138"/>
      <c r="QZ448" s="138"/>
      <c r="RA448" s="138"/>
      <c r="RB448" s="138"/>
      <c r="RC448" s="138"/>
      <c r="RD448" s="138"/>
      <c r="RE448" s="138"/>
      <c r="RF448" s="138"/>
      <c r="RG448" s="138"/>
      <c r="RH448" s="138"/>
      <c r="RI448" s="138"/>
      <c r="RJ448" s="138"/>
      <c r="RK448" s="138"/>
      <c r="RL448" s="138"/>
      <c r="RM448" s="138"/>
      <c r="RN448" s="138"/>
      <c r="RO448" s="138"/>
      <c r="RP448" s="138"/>
      <c r="RQ448" s="138"/>
      <c r="RR448" s="138"/>
      <c r="RS448" s="138"/>
      <c r="RT448" s="138"/>
      <c r="RU448" s="138"/>
      <c r="RV448" s="138"/>
      <c r="RW448" s="138"/>
      <c r="RX448" s="138"/>
      <c r="RY448" s="138"/>
      <c r="RZ448" s="138"/>
      <c r="SA448" s="138"/>
      <c r="SB448" s="138"/>
      <c r="SC448" s="138"/>
      <c r="SD448" s="138"/>
      <c r="SE448" s="138"/>
      <c r="SF448" s="138"/>
      <c r="SG448" s="138"/>
      <c r="SH448" s="138"/>
      <c r="SI448" s="138"/>
      <c r="SJ448" s="138"/>
      <c r="SK448" s="138"/>
      <c r="SL448" s="138"/>
      <c r="SM448" s="138"/>
      <c r="SN448" s="138"/>
      <c r="SO448" s="138"/>
      <c r="SP448" s="138"/>
      <c r="SQ448" s="138"/>
      <c r="SR448" s="138"/>
      <c r="SS448" s="138"/>
      <c r="ST448" s="138"/>
      <c r="SU448" s="138"/>
      <c r="SV448" s="138"/>
      <c r="SW448" s="138"/>
      <c r="SX448" s="138"/>
      <c r="SY448" s="138"/>
      <c r="SZ448" s="138"/>
      <c r="TA448" s="138"/>
      <c r="TB448" s="138"/>
      <c r="TC448" s="138"/>
      <c r="TD448" s="138"/>
      <c r="TE448" s="138"/>
      <c r="TF448" s="138"/>
      <c r="TG448" s="138"/>
      <c r="TH448" s="138"/>
      <c r="TI448" s="138"/>
      <c r="TJ448" s="138"/>
      <c r="TK448" s="138"/>
      <c r="TL448" s="138"/>
      <c r="TM448" s="138"/>
      <c r="TN448" s="138"/>
      <c r="TO448" s="138"/>
      <c r="TP448" s="138"/>
      <c r="TQ448" s="138"/>
      <c r="TR448" s="138"/>
      <c r="TS448" s="138"/>
      <c r="TT448" s="138"/>
      <c r="TU448" s="138"/>
      <c r="TV448" s="138"/>
      <c r="TW448" s="138"/>
      <c r="TX448" s="138"/>
      <c r="TY448" s="138"/>
      <c r="TZ448" s="138"/>
      <c r="UA448" s="138"/>
      <c r="UB448" s="138"/>
      <c r="UC448" s="138"/>
      <c r="UD448" s="138"/>
      <c r="UE448" s="138"/>
      <c r="UF448" s="138"/>
      <c r="UG448" s="138"/>
      <c r="UH448" s="138"/>
      <c r="UI448" s="138"/>
      <c r="UJ448" s="138"/>
      <c r="UK448" s="138"/>
      <c r="UL448" s="138"/>
      <c r="UM448" s="138"/>
      <c r="UN448" s="138"/>
      <c r="UO448" s="138"/>
      <c r="UP448" s="138"/>
      <c r="UQ448" s="138"/>
      <c r="UR448" s="138"/>
      <c r="US448" s="138"/>
      <c r="UT448" s="138"/>
      <c r="UU448" s="138"/>
      <c r="UV448" s="138"/>
      <c r="UW448" s="138"/>
      <c r="UX448" s="138"/>
      <c r="UY448" s="138"/>
      <c r="UZ448" s="138"/>
      <c r="VA448" s="138"/>
      <c r="VB448" s="138"/>
      <c r="VC448" s="138"/>
      <c r="VD448" s="138"/>
      <c r="VE448" s="138"/>
      <c r="VF448" s="138"/>
      <c r="VG448" s="138"/>
      <c r="VH448" s="138"/>
      <c r="VI448" s="138"/>
      <c r="VJ448" s="138"/>
      <c r="VK448" s="138"/>
      <c r="VL448" s="138"/>
      <c r="VM448" s="138"/>
      <c r="VN448" s="138"/>
      <c r="VO448" s="138"/>
      <c r="VP448" s="138"/>
      <c r="VQ448" s="138"/>
      <c r="VR448" s="138"/>
      <c r="VS448" s="138"/>
      <c r="VT448" s="138"/>
      <c r="VU448" s="138"/>
      <c r="VV448" s="138"/>
      <c r="VW448" s="138"/>
      <c r="VX448" s="138"/>
      <c r="VY448" s="138"/>
      <c r="VZ448" s="138"/>
      <c r="WA448" s="138"/>
      <c r="WB448" s="138"/>
      <c r="WC448" s="138"/>
      <c r="WD448" s="138"/>
      <c r="WE448" s="138"/>
      <c r="WF448" s="138"/>
      <c r="WG448" s="138"/>
      <c r="WH448" s="138"/>
      <c r="WI448" s="138"/>
      <c r="WJ448" s="138"/>
      <c r="WK448" s="138"/>
      <c r="WL448" s="138"/>
      <c r="WM448" s="138"/>
      <c r="WN448" s="138"/>
      <c r="WO448" s="138"/>
      <c r="WP448" s="138"/>
      <c r="WQ448" s="138"/>
      <c r="WR448" s="138"/>
      <c r="WS448" s="138"/>
      <c r="WT448" s="138"/>
      <c r="WU448" s="138"/>
      <c r="WV448" s="138"/>
      <c r="WW448" s="138"/>
      <c r="WX448" s="138"/>
      <c r="WY448" s="138"/>
      <c r="WZ448" s="138"/>
      <c r="XA448" s="138"/>
      <c r="XB448" s="138"/>
      <c r="XC448" s="138"/>
      <c r="XD448" s="138"/>
      <c r="XE448" s="138"/>
      <c r="XF448" s="138"/>
      <c r="XG448" s="138"/>
      <c r="XH448" s="138"/>
      <c r="XI448" s="138"/>
      <c r="XJ448" s="138"/>
      <c r="XK448" s="138"/>
      <c r="XL448" s="138"/>
      <c r="XM448" s="138"/>
      <c r="XN448" s="138"/>
      <c r="XO448" s="138"/>
      <c r="XP448" s="138"/>
      <c r="XQ448" s="138"/>
      <c r="XR448" s="138"/>
      <c r="XS448" s="138"/>
      <c r="XT448" s="138"/>
      <c r="XU448" s="138"/>
      <c r="XV448" s="138"/>
      <c r="XW448" s="138"/>
      <c r="XX448" s="138"/>
      <c r="XY448" s="138"/>
      <c r="XZ448" s="138"/>
      <c r="YA448" s="138"/>
      <c r="YB448" s="138"/>
      <c r="YC448" s="138"/>
      <c r="YD448" s="138"/>
      <c r="YE448" s="138"/>
      <c r="YF448" s="138"/>
      <c r="YG448" s="138"/>
      <c r="YH448" s="138"/>
      <c r="YI448" s="138"/>
      <c r="YJ448" s="138"/>
      <c r="YK448" s="138"/>
      <c r="YL448" s="138"/>
      <c r="YM448" s="138"/>
      <c r="YN448" s="138"/>
      <c r="YO448" s="138"/>
      <c r="YP448" s="138"/>
      <c r="YQ448" s="138"/>
      <c r="YR448" s="138"/>
      <c r="YS448" s="138"/>
      <c r="YT448" s="138"/>
      <c r="YU448" s="138"/>
      <c r="YV448" s="138"/>
      <c r="YW448" s="138"/>
      <c r="YX448" s="138"/>
      <c r="YY448" s="138"/>
      <c r="YZ448" s="138"/>
      <c r="ZA448" s="138"/>
      <c r="ZB448" s="138"/>
      <c r="ZC448" s="138"/>
      <c r="ZD448" s="138"/>
      <c r="ZE448" s="138"/>
      <c r="ZF448" s="138"/>
      <c r="ZG448" s="138"/>
      <c r="ZH448" s="138"/>
      <c r="ZI448" s="138"/>
      <c r="ZJ448" s="138"/>
      <c r="ZK448" s="138"/>
      <c r="ZL448" s="138"/>
      <c r="ZM448" s="138"/>
      <c r="ZN448" s="138"/>
      <c r="ZO448" s="138"/>
      <c r="ZP448" s="138"/>
      <c r="ZQ448" s="138"/>
      <c r="ZR448" s="138"/>
      <c r="ZS448" s="138"/>
      <c r="ZT448" s="138"/>
      <c r="ZU448" s="138"/>
      <c r="ZV448" s="138"/>
      <c r="ZW448" s="138"/>
      <c r="ZX448" s="138"/>
      <c r="ZY448" s="138"/>
      <c r="ZZ448" s="138"/>
      <c r="AAA448" s="138"/>
      <c r="AAB448" s="138"/>
      <c r="AAC448" s="138"/>
      <c r="AAD448" s="138"/>
      <c r="AAE448" s="138"/>
      <c r="AAF448" s="138"/>
      <c r="AAG448" s="138"/>
      <c r="AAH448" s="138"/>
      <c r="AAI448" s="138"/>
      <c r="AAJ448" s="138"/>
      <c r="AAK448" s="138"/>
      <c r="AAL448" s="138"/>
      <c r="AAM448" s="138"/>
      <c r="AAN448" s="138"/>
      <c r="AAO448" s="138"/>
      <c r="AAP448" s="138"/>
      <c r="AAQ448" s="138"/>
      <c r="AAR448" s="138"/>
      <c r="AAS448" s="138"/>
      <c r="AAT448" s="138"/>
      <c r="AAU448" s="138"/>
      <c r="AAV448" s="138"/>
      <c r="AAW448" s="138"/>
      <c r="AAX448" s="138"/>
      <c r="AAY448" s="138"/>
      <c r="AAZ448" s="138"/>
      <c r="ABA448" s="138"/>
      <c r="ABB448" s="138"/>
      <c r="ABC448" s="138"/>
      <c r="ABD448" s="138"/>
      <c r="ABE448" s="138"/>
      <c r="ABF448" s="138"/>
      <c r="ABG448" s="138"/>
      <c r="ABH448" s="138"/>
      <c r="ABI448" s="138"/>
      <c r="ABJ448" s="138"/>
      <c r="ABK448" s="138"/>
      <c r="ABL448" s="138"/>
      <c r="ABM448" s="138"/>
      <c r="ABN448" s="138"/>
      <c r="ABO448" s="138"/>
      <c r="ABP448" s="138"/>
      <c r="ABQ448" s="138"/>
      <c r="ABR448" s="138"/>
      <c r="ABS448" s="138"/>
      <c r="ABT448" s="138"/>
      <c r="ABU448" s="138"/>
      <c r="ABV448" s="138"/>
      <c r="ABW448" s="138"/>
      <c r="ABX448" s="138"/>
      <c r="ABY448" s="138"/>
      <c r="ABZ448" s="138"/>
      <c r="ACA448" s="138"/>
      <c r="ACB448" s="138"/>
      <c r="ACC448" s="138"/>
      <c r="ACD448" s="138"/>
      <c r="ACE448" s="138"/>
      <c r="ACF448" s="138"/>
      <c r="ACG448" s="138"/>
      <c r="ACH448" s="138"/>
      <c r="ACI448" s="138"/>
      <c r="ACJ448" s="138"/>
      <c r="ACK448" s="138"/>
      <c r="ACL448" s="138"/>
      <c r="ACM448" s="138"/>
      <c r="ACN448" s="138"/>
      <c r="ACO448" s="138"/>
      <c r="ACP448" s="138"/>
      <c r="ACQ448" s="138"/>
      <c r="ACR448" s="138"/>
      <c r="ACS448" s="138"/>
      <c r="ACT448" s="138"/>
      <c r="ACU448" s="138"/>
      <c r="ACV448" s="138"/>
      <c r="ACW448" s="138"/>
      <c r="ACX448" s="138"/>
      <c r="ACY448" s="138"/>
      <c r="ACZ448" s="138"/>
      <c r="ADA448" s="138"/>
    </row>
    <row r="449" spans="1:781" ht="15" customHeight="1" x14ac:dyDescent="0.3">
      <c r="A449" s="206"/>
      <c r="B449" s="207"/>
      <c r="C449" s="254"/>
      <c r="D449" s="208"/>
      <c r="E449" s="209"/>
      <c r="F449" s="210"/>
      <c r="G449" s="211"/>
      <c r="H449" s="210"/>
      <c r="I449" s="212"/>
      <c r="J449" s="264"/>
      <c r="K449" s="206"/>
      <c r="L449" s="213"/>
      <c r="M449" s="211"/>
      <c r="N449" s="209"/>
      <c r="O449" s="208"/>
      <c r="P449" s="207"/>
      <c r="Q449" s="253"/>
      <c r="R449" s="253"/>
      <c r="S449" s="237" t="s">
        <v>1204</v>
      </c>
      <c r="T449" s="263"/>
      <c r="U449" s="227" t="s">
        <v>1205</v>
      </c>
      <c r="V449" s="261"/>
      <c r="W449" s="261"/>
      <c r="X449" s="261"/>
      <c r="Y449" s="261"/>
      <c r="Z449" s="261"/>
      <c r="AA449" s="261"/>
      <c r="AB449" s="262"/>
      <c r="AC449" s="263"/>
      <c r="AD449" s="263"/>
      <c r="AE449" s="263"/>
      <c r="AF449" s="263"/>
      <c r="AG449" s="263"/>
      <c r="AH449" s="263"/>
      <c r="AI449" s="263"/>
      <c r="AJ449" s="263"/>
      <c r="AK449" s="263"/>
      <c r="AL449" s="263"/>
      <c r="AM449" s="263"/>
      <c r="AN449" s="263"/>
      <c r="AO449" s="263"/>
      <c r="AP449" s="138"/>
      <c r="AQ449" s="138"/>
      <c r="AR449" s="138"/>
      <c r="AS449" s="138"/>
      <c r="AT449" s="138"/>
      <c r="AU449" s="138"/>
      <c r="AV449" s="138"/>
      <c r="AW449" s="138"/>
      <c r="AX449" s="138"/>
      <c r="AY449" s="138"/>
      <c r="AZ449" s="138"/>
      <c r="BA449" s="138"/>
      <c r="BB449" s="138"/>
      <c r="BC449" s="138"/>
      <c r="BD449" s="138"/>
      <c r="BE449" s="138"/>
      <c r="BF449" s="138"/>
      <c r="BG449" s="138"/>
      <c r="BH449" s="138"/>
      <c r="BI449" s="138"/>
      <c r="BJ449" s="138"/>
      <c r="BK449" s="138"/>
      <c r="BL449" s="138"/>
      <c r="BM449" s="138"/>
      <c r="BN449" s="138"/>
      <c r="BO449" s="138"/>
      <c r="BP449" s="138"/>
      <c r="BQ449" s="138"/>
      <c r="BR449" s="138"/>
      <c r="BS449" s="138"/>
      <c r="BT449" s="138"/>
      <c r="BU449" s="138"/>
      <c r="BV449" s="138"/>
      <c r="BW449" s="138"/>
      <c r="BX449" s="138"/>
      <c r="BY449" s="138"/>
      <c r="BZ449" s="138"/>
      <c r="CA449" s="138"/>
      <c r="CB449" s="138"/>
      <c r="CC449" s="138"/>
      <c r="CD449" s="138"/>
      <c r="CE449" s="138"/>
      <c r="CF449" s="138"/>
      <c r="CG449" s="138"/>
      <c r="CH449" s="138"/>
      <c r="CI449" s="138"/>
      <c r="CJ449" s="138"/>
      <c r="CK449" s="138"/>
      <c r="CL449" s="138"/>
      <c r="CM449" s="138"/>
      <c r="CN449" s="138"/>
      <c r="CO449" s="138"/>
      <c r="CP449" s="138"/>
      <c r="CQ449" s="138"/>
      <c r="CR449" s="138"/>
      <c r="CS449" s="138"/>
      <c r="CT449" s="138"/>
      <c r="CU449" s="138"/>
      <c r="CV449" s="138"/>
      <c r="CW449" s="138"/>
      <c r="CX449" s="138"/>
      <c r="CY449" s="138"/>
      <c r="CZ449" s="138"/>
      <c r="DA449" s="138"/>
      <c r="DB449" s="138"/>
      <c r="DC449" s="138"/>
      <c r="DD449" s="138"/>
      <c r="DE449" s="138"/>
      <c r="DF449" s="138"/>
      <c r="DG449" s="138"/>
      <c r="DH449" s="138"/>
      <c r="DI449" s="138"/>
      <c r="DJ449" s="138"/>
      <c r="DK449" s="138"/>
      <c r="DL449" s="138"/>
      <c r="DM449" s="138"/>
      <c r="DN449" s="138"/>
      <c r="DO449" s="138"/>
      <c r="DP449" s="138"/>
      <c r="DQ449" s="138"/>
      <c r="DR449" s="138"/>
      <c r="DS449" s="138"/>
      <c r="DT449" s="138"/>
      <c r="DU449" s="138"/>
      <c r="DV449" s="138"/>
      <c r="DW449" s="138"/>
      <c r="DX449" s="138"/>
      <c r="DY449" s="138"/>
      <c r="DZ449" s="138"/>
      <c r="EA449" s="138"/>
      <c r="EB449" s="138"/>
      <c r="EC449" s="138"/>
      <c r="ED449" s="138"/>
      <c r="EE449" s="138"/>
      <c r="EF449" s="138"/>
      <c r="EG449" s="138"/>
      <c r="EH449" s="138"/>
      <c r="EI449" s="138"/>
      <c r="EJ449" s="138"/>
      <c r="EK449" s="138"/>
      <c r="EL449" s="138"/>
      <c r="EM449" s="138"/>
      <c r="EN449" s="138"/>
      <c r="EO449" s="138"/>
      <c r="EP449" s="138"/>
      <c r="EQ449" s="138"/>
      <c r="ER449" s="138"/>
      <c r="ES449" s="138"/>
      <c r="ET449" s="138"/>
      <c r="EU449" s="138"/>
      <c r="EV449" s="138"/>
      <c r="EW449" s="138"/>
      <c r="EX449" s="138"/>
      <c r="EY449" s="138"/>
      <c r="EZ449" s="138"/>
      <c r="FA449" s="138"/>
      <c r="FB449" s="138"/>
      <c r="FC449" s="138"/>
      <c r="FD449" s="138"/>
      <c r="FE449" s="138"/>
      <c r="FF449" s="138"/>
      <c r="FG449" s="138"/>
      <c r="FH449" s="138"/>
      <c r="FI449" s="138"/>
      <c r="FJ449" s="138"/>
      <c r="FK449" s="138"/>
      <c r="FL449" s="138"/>
      <c r="FM449" s="138"/>
      <c r="FN449" s="138"/>
      <c r="FO449" s="138"/>
      <c r="FP449" s="138"/>
      <c r="FQ449" s="138"/>
      <c r="FR449" s="138"/>
      <c r="FS449" s="138"/>
      <c r="FT449" s="138"/>
      <c r="FU449" s="138"/>
      <c r="FV449" s="138"/>
      <c r="FW449" s="138"/>
      <c r="FX449" s="138"/>
      <c r="FY449" s="138"/>
      <c r="FZ449" s="138"/>
      <c r="GA449" s="138"/>
      <c r="GB449" s="138"/>
      <c r="GC449" s="138"/>
      <c r="GD449" s="138"/>
      <c r="GE449" s="138"/>
      <c r="GF449" s="138"/>
      <c r="GG449" s="138"/>
      <c r="GH449" s="138"/>
      <c r="GI449" s="138"/>
      <c r="GJ449" s="138"/>
      <c r="GK449" s="138"/>
      <c r="GL449" s="138"/>
      <c r="GM449" s="138"/>
      <c r="GN449" s="138"/>
      <c r="GO449" s="138"/>
      <c r="GP449" s="138"/>
      <c r="GQ449" s="138"/>
      <c r="GR449" s="138"/>
      <c r="GS449" s="138"/>
      <c r="GT449" s="138"/>
      <c r="GU449" s="138"/>
      <c r="GV449" s="138"/>
      <c r="GW449" s="138"/>
      <c r="GX449" s="138"/>
      <c r="GY449" s="138"/>
      <c r="GZ449" s="138"/>
      <c r="HA449" s="138"/>
      <c r="HB449" s="138"/>
      <c r="HC449" s="138"/>
      <c r="HD449" s="138"/>
      <c r="HE449" s="138"/>
      <c r="HF449" s="138"/>
      <c r="HG449" s="138"/>
      <c r="HH449" s="138"/>
      <c r="HI449" s="138"/>
      <c r="HJ449" s="138"/>
      <c r="HK449" s="138"/>
      <c r="HL449" s="138"/>
      <c r="HM449" s="138"/>
      <c r="HN449" s="138"/>
      <c r="HO449" s="138"/>
      <c r="HP449" s="138"/>
      <c r="HQ449" s="138"/>
      <c r="HR449" s="138"/>
      <c r="HS449" s="138"/>
      <c r="HT449" s="138"/>
      <c r="HU449" s="138"/>
      <c r="HV449" s="138"/>
      <c r="HW449" s="138"/>
      <c r="HX449" s="138"/>
      <c r="HY449" s="138"/>
      <c r="HZ449" s="138"/>
      <c r="IA449" s="138"/>
      <c r="IB449" s="138"/>
      <c r="IC449" s="138"/>
      <c r="ID449" s="138"/>
      <c r="IE449" s="138"/>
      <c r="IF449" s="138"/>
      <c r="IG449" s="138"/>
      <c r="IH449" s="138"/>
      <c r="II449" s="138"/>
      <c r="IJ449" s="138"/>
      <c r="IK449" s="138"/>
      <c r="IL449" s="138"/>
      <c r="IM449" s="138"/>
      <c r="IN449" s="138"/>
      <c r="IO449" s="138"/>
      <c r="IP449" s="138"/>
      <c r="IQ449" s="138"/>
      <c r="IR449" s="138"/>
      <c r="IS449" s="138"/>
      <c r="IT449" s="138"/>
      <c r="IU449" s="138"/>
      <c r="IV449" s="138"/>
      <c r="IW449" s="138"/>
      <c r="IX449" s="138"/>
      <c r="IY449" s="138"/>
      <c r="IZ449" s="138"/>
      <c r="JA449" s="138"/>
      <c r="JB449" s="138"/>
      <c r="JC449" s="138"/>
      <c r="JD449" s="138"/>
      <c r="JE449" s="138"/>
      <c r="JF449" s="138"/>
      <c r="JG449" s="138"/>
      <c r="JH449" s="138"/>
      <c r="JI449" s="138"/>
      <c r="JJ449" s="138"/>
      <c r="JK449" s="138"/>
      <c r="JL449" s="138"/>
      <c r="JM449" s="138"/>
      <c r="JN449" s="138"/>
      <c r="JO449" s="138"/>
      <c r="JP449" s="138"/>
      <c r="JQ449" s="138"/>
      <c r="JR449" s="138"/>
      <c r="JS449" s="138"/>
      <c r="JT449" s="138"/>
      <c r="JU449" s="138"/>
      <c r="JV449" s="138"/>
      <c r="JW449" s="138"/>
      <c r="JX449" s="138"/>
      <c r="JY449" s="138"/>
      <c r="JZ449" s="138"/>
      <c r="KA449" s="138"/>
      <c r="KB449" s="138"/>
      <c r="KC449" s="138"/>
      <c r="KD449" s="138"/>
      <c r="KE449" s="138"/>
      <c r="KF449" s="138"/>
      <c r="KG449" s="138"/>
      <c r="KH449" s="138"/>
      <c r="KI449" s="138"/>
      <c r="KJ449" s="138"/>
      <c r="KK449" s="138"/>
      <c r="KL449" s="138"/>
      <c r="KM449" s="138"/>
      <c r="KN449" s="138"/>
      <c r="KO449" s="138"/>
      <c r="KP449" s="138"/>
      <c r="KQ449" s="138"/>
      <c r="KR449" s="138"/>
      <c r="KS449" s="138"/>
      <c r="KT449" s="138"/>
      <c r="KU449" s="138"/>
      <c r="KV449" s="138"/>
      <c r="KW449" s="138"/>
      <c r="KX449" s="138"/>
      <c r="KY449" s="138"/>
      <c r="KZ449" s="138"/>
      <c r="LA449" s="138"/>
      <c r="LB449" s="138"/>
      <c r="LC449" s="138"/>
      <c r="LD449" s="138"/>
      <c r="LE449" s="138"/>
      <c r="LF449" s="138"/>
      <c r="LG449" s="138"/>
      <c r="LH449" s="138"/>
      <c r="LI449" s="138"/>
      <c r="LJ449" s="138"/>
      <c r="LK449" s="138"/>
      <c r="LL449" s="138"/>
      <c r="LM449" s="138"/>
      <c r="LN449" s="138"/>
      <c r="LO449" s="138"/>
      <c r="LP449" s="138"/>
      <c r="LQ449" s="138"/>
      <c r="LR449" s="138"/>
      <c r="LS449" s="138"/>
      <c r="LT449" s="138"/>
      <c r="LU449" s="138"/>
      <c r="LV449" s="138"/>
      <c r="LW449" s="138"/>
      <c r="LX449" s="138"/>
      <c r="LY449" s="138"/>
      <c r="LZ449" s="138"/>
      <c r="MA449" s="138"/>
      <c r="MB449" s="138"/>
      <c r="MC449" s="138"/>
      <c r="MD449" s="138"/>
      <c r="ME449" s="138"/>
      <c r="MF449" s="138"/>
      <c r="MG449" s="138"/>
      <c r="MH449" s="138"/>
      <c r="MI449" s="138"/>
      <c r="MJ449" s="138"/>
      <c r="MK449" s="138"/>
      <c r="ML449" s="138"/>
      <c r="MM449" s="138"/>
      <c r="MN449" s="138"/>
      <c r="MO449" s="138"/>
      <c r="MP449" s="138"/>
      <c r="MQ449" s="138"/>
      <c r="MR449" s="138"/>
      <c r="MS449" s="138"/>
      <c r="MT449" s="138"/>
      <c r="MU449" s="138"/>
      <c r="MV449" s="138"/>
      <c r="MW449" s="138"/>
      <c r="MX449" s="138"/>
      <c r="MY449" s="138"/>
      <c r="MZ449" s="138"/>
      <c r="NA449" s="138"/>
      <c r="NB449" s="138"/>
      <c r="NC449" s="138"/>
      <c r="ND449" s="138"/>
      <c r="NE449" s="138"/>
      <c r="NF449" s="138"/>
      <c r="NG449" s="138"/>
      <c r="NH449" s="138"/>
      <c r="NI449" s="138"/>
      <c r="NJ449" s="138"/>
      <c r="NK449" s="138"/>
      <c r="NL449" s="138"/>
      <c r="NM449" s="138"/>
      <c r="NN449" s="138"/>
      <c r="NO449" s="138"/>
      <c r="NP449" s="138"/>
      <c r="NQ449" s="138"/>
      <c r="NR449" s="138"/>
      <c r="NS449" s="138"/>
      <c r="NT449" s="138"/>
      <c r="NU449" s="138"/>
      <c r="NV449" s="138"/>
      <c r="NW449" s="138"/>
      <c r="NX449" s="138"/>
      <c r="NY449" s="138"/>
      <c r="NZ449" s="138"/>
      <c r="OA449" s="138"/>
      <c r="OB449" s="138"/>
      <c r="OC449" s="138"/>
      <c r="OD449" s="138"/>
      <c r="OE449" s="138"/>
      <c r="OF449" s="138"/>
      <c r="OG449" s="138"/>
      <c r="OH449" s="138"/>
      <c r="OI449" s="138"/>
      <c r="OJ449" s="138"/>
      <c r="OK449" s="138"/>
      <c r="OL449" s="138"/>
      <c r="OM449" s="138"/>
      <c r="ON449" s="138"/>
      <c r="OO449" s="138"/>
      <c r="OP449" s="138"/>
      <c r="OQ449" s="138"/>
      <c r="OR449" s="138"/>
      <c r="OS449" s="138"/>
      <c r="OT449" s="138"/>
      <c r="OU449" s="138"/>
      <c r="OV449" s="138"/>
      <c r="OW449" s="138"/>
      <c r="OX449" s="138"/>
      <c r="OY449" s="138"/>
      <c r="OZ449" s="138"/>
      <c r="PA449" s="138"/>
      <c r="PB449" s="138"/>
      <c r="PC449" s="138"/>
      <c r="PD449" s="138"/>
      <c r="PE449" s="138"/>
      <c r="PF449" s="138"/>
      <c r="PG449" s="138"/>
      <c r="PH449" s="138"/>
      <c r="PI449" s="138"/>
      <c r="PJ449" s="138"/>
      <c r="PK449" s="138"/>
      <c r="PL449" s="138"/>
      <c r="PM449" s="138"/>
      <c r="PN449" s="138"/>
      <c r="PO449" s="138"/>
      <c r="PP449" s="138"/>
      <c r="PQ449" s="138"/>
      <c r="PR449" s="138"/>
      <c r="PS449" s="138"/>
      <c r="PT449" s="138"/>
      <c r="PU449" s="138"/>
      <c r="PV449" s="138"/>
      <c r="PW449" s="138"/>
      <c r="PX449" s="138"/>
      <c r="PY449" s="138"/>
      <c r="PZ449" s="138"/>
      <c r="QA449" s="138"/>
      <c r="QB449" s="138"/>
      <c r="QC449" s="138"/>
      <c r="QD449" s="138"/>
      <c r="QE449" s="138"/>
      <c r="QF449" s="138"/>
      <c r="QG449" s="138"/>
      <c r="QH449" s="138"/>
      <c r="QI449" s="138"/>
      <c r="QJ449" s="138"/>
      <c r="QK449" s="138"/>
      <c r="QL449" s="138"/>
      <c r="QM449" s="138"/>
      <c r="QN449" s="138"/>
      <c r="QO449" s="138"/>
      <c r="QP449" s="138"/>
      <c r="QQ449" s="138"/>
      <c r="QR449" s="138"/>
      <c r="QS449" s="138"/>
      <c r="QT449" s="138"/>
      <c r="QU449" s="138"/>
      <c r="QV449" s="138"/>
      <c r="QW449" s="138"/>
      <c r="QX449" s="138"/>
      <c r="QY449" s="138"/>
      <c r="QZ449" s="138"/>
      <c r="RA449" s="138"/>
      <c r="RB449" s="138"/>
      <c r="RC449" s="138"/>
      <c r="RD449" s="138"/>
      <c r="RE449" s="138"/>
      <c r="RF449" s="138"/>
      <c r="RG449" s="138"/>
      <c r="RH449" s="138"/>
      <c r="RI449" s="138"/>
      <c r="RJ449" s="138"/>
      <c r="RK449" s="138"/>
      <c r="RL449" s="138"/>
      <c r="RM449" s="138"/>
      <c r="RN449" s="138"/>
      <c r="RO449" s="138"/>
      <c r="RP449" s="138"/>
      <c r="RQ449" s="138"/>
      <c r="RR449" s="138"/>
      <c r="RS449" s="138"/>
      <c r="RT449" s="138"/>
      <c r="RU449" s="138"/>
      <c r="RV449" s="138"/>
      <c r="RW449" s="138"/>
      <c r="RX449" s="138"/>
      <c r="RY449" s="138"/>
      <c r="RZ449" s="138"/>
      <c r="SA449" s="138"/>
      <c r="SB449" s="138"/>
      <c r="SC449" s="138"/>
      <c r="SD449" s="138"/>
      <c r="SE449" s="138"/>
      <c r="SF449" s="138"/>
      <c r="SG449" s="138"/>
      <c r="SH449" s="138"/>
      <c r="SI449" s="138"/>
      <c r="SJ449" s="138"/>
      <c r="SK449" s="138"/>
      <c r="SL449" s="138"/>
      <c r="SM449" s="138"/>
      <c r="SN449" s="138"/>
      <c r="SO449" s="138"/>
      <c r="SP449" s="138"/>
      <c r="SQ449" s="138"/>
      <c r="SR449" s="138"/>
      <c r="SS449" s="138"/>
      <c r="ST449" s="138"/>
      <c r="SU449" s="138"/>
      <c r="SV449" s="138"/>
      <c r="SW449" s="138"/>
      <c r="SX449" s="138"/>
      <c r="SY449" s="138"/>
      <c r="SZ449" s="138"/>
      <c r="TA449" s="138"/>
      <c r="TB449" s="138"/>
      <c r="TC449" s="138"/>
      <c r="TD449" s="138"/>
      <c r="TE449" s="138"/>
      <c r="TF449" s="138"/>
      <c r="TG449" s="138"/>
      <c r="TH449" s="138"/>
      <c r="TI449" s="138"/>
      <c r="TJ449" s="138"/>
      <c r="TK449" s="138"/>
      <c r="TL449" s="138"/>
      <c r="TM449" s="138"/>
      <c r="TN449" s="138"/>
      <c r="TO449" s="138"/>
      <c r="TP449" s="138"/>
      <c r="TQ449" s="138"/>
      <c r="TR449" s="138"/>
      <c r="TS449" s="138"/>
      <c r="TT449" s="138"/>
      <c r="TU449" s="138"/>
      <c r="TV449" s="138"/>
      <c r="TW449" s="138"/>
      <c r="TX449" s="138"/>
      <c r="TY449" s="138"/>
      <c r="TZ449" s="138"/>
      <c r="UA449" s="138"/>
      <c r="UB449" s="138"/>
      <c r="UC449" s="138"/>
      <c r="UD449" s="138"/>
      <c r="UE449" s="138"/>
      <c r="UF449" s="138"/>
      <c r="UG449" s="138"/>
      <c r="UH449" s="138"/>
      <c r="UI449" s="138"/>
      <c r="UJ449" s="138"/>
      <c r="UK449" s="138"/>
      <c r="UL449" s="138"/>
      <c r="UM449" s="138"/>
      <c r="UN449" s="138"/>
      <c r="UO449" s="138"/>
      <c r="UP449" s="138"/>
      <c r="UQ449" s="138"/>
      <c r="UR449" s="138"/>
      <c r="US449" s="138"/>
      <c r="UT449" s="138"/>
      <c r="UU449" s="138"/>
      <c r="UV449" s="138"/>
      <c r="UW449" s="138"/>
      <c r="UX449" s="138"/>
      <c r="UY449" s="138"/>
      <c r="UZ449" s="138"/>
      <c r="VA449" s="138"/>
      <c r="VB449" s="138"/>
      <c r="VC449" s="138"/>
      <c r="VD449" s="138"/>
      <c r="VE449" s="138"/>
      <c r="VF449" s="138"/>
      <c r="VG449" s="138"/>
      <c r="VH449" s="138"/>
      <c r="VI449" s="138"/>
      <c r="VJ449" s="138"/>
      <c r="VK449" s="138"/>
      <c r="VL449" s="138"/>
      <c r="VM449" s="138"/>
      <c r="VN449" s="138"/>
      <c r="VO449" s="138"/>
      <c r="VP449" s="138"/>
      <c r="VQ449" s="138"/>
      <c r="VR449" s="138"/>
      <c r="VS449" s="138"/>
      <c r="VT449" s="138"/>
      <c r="VU449" s="138"/>
      <c r="VV449" s="138"/>
      <c r="VW449" s="138"/>
      <c r="VX449" s="138"/>
      <c r="VY449" s="138"/>
      <c r="VZ449" s="138"/>
      <c r="WA449" s="138"/>
      <c r="WB449" s="138"/>
      <c r="WC449" s="138"/>
      <c r="WD449" s="138"/>
      <c r="WE449" s="138"/>
      <c r="WF449" s="138"/>
      <c r="WG449" s="138"/>
      <c r="WH449" s="138"/>
      <c r="WI449" s="138"/>
      <c r="WJ449" s="138"/>
      <c r="WK449" s="138"/>
      <c r="WL449" s="138"/>
      <c r="WM449" s="138"/>
      <c r="WN449" s="138"/>
      <c r="WO449" s="138"/>
      <c r="WP449" s="138"/>
      <c r="WQ449" s="138"/>
      <c r="WR449" s="138"/>
      <c r="WS449" s="138"/>
      <c r="WT449" s="138"/>
      <c r="WU449" s="138"/>
      <c r="WV449" s="138"/>
      <c r="WW449" s="138"/>
      <c r="WX449" s="138"/>
      <c r="WY449" s="138"/>
      <c r="WZ449" s="138"/>
      <c r="XA449" s="138"/>
      <c r="XB449" s="138"/>
      <c r="XC449" s="138"/>
      <c r="XD449" s="138"/>
      <c r="XE449" s="138"/>
      <c r="XF449" s="138"/>
      <c r="XG449" s="138"/>
      <c r="XH449" s="138"/>
      <c r="XI449" s="138"/>
      <c r="XJ449" s="138"/>
      <c r="XK449" s="138"/>
      <c r="XL449" s="138"/>
      <c r="XM449" s="138"/>
      <c r="XN449" s="138"/>
      <c r="XO449" s="138"/>
      <c r="XP449" s="138"/>
      <c r="XQ449" s="138"/>
      <c r="XR449" s="138"/>
      <c r="XS449" s="138"/>
      <c r="XT449" s="138"/>
      <c r="XU449" s="138"/>
      <c r="XV449" s="138"/>
      <c r="XW449" s="138"/>
      <c r="XX449" s="138"/>
      <c r="XY449" s="138"/>
      <c r="XZ449" s="138"/>
      <c r="YA449" s="138"/>
      <c r="YB449" s="138"/>
      <c r="YC449" s="138"/>
      <c r="YD449" s="138"/>
      <c r="YE449" s="138"/>
      <c r="YF449" s="138"/>
      <c r="YG449" s="138"/>
      <c r="YH449" s="138"/>
      <c r="YI449" s="138"/>
      <c r="YJ449" s="138"/>
      <c r="YK449" s="138"/>
      <c r="YL449" s="138"/>
      <c r="YM449" s="138"/>
      <c r="YN449" s="138"/>
      <c r="YO449" s="138"/>
      <c r="YP449" s="138"/>
      <c r="YQ449" s="138"/>
      <c r="YR449" s="138"/>
      <c r="YS449" s="138"/>
      <c r="YT449" s="138"/>
      <c r="YU449" s="138"/>
      <c r="YV449" s="138"/>
      <c r="YW449" s="138"/>
      <c r="YX449" s="138"/>
      <c r="YY449" s="138"/>
      <c r="YZ449" s="138"/>
      <c r="ZA449" s="138"/>
      <c r="ZB449" s="138"/>
      <c r="ZC449" s="138"/>
      <c r="ZD449" s="138"/>
      <c r="ZE449" s="138"/>
      <c r="ZF449" s="138"/>
      <c r="ZG449" s="138"/>
      <c r="ZH449" s="138"/>
      <c r="ZI449" s="138"/>
      <c r="ZJ449" s="138"/>
      <c r="ZK449" s="138"/>
      <c r="ZL449" s="138"/>
      <c r="ZM449" s="138"/>
      <c r="ZN449" s="138"/>
      <c r="ZO449" s="138"/>
      <c r="ZP449" s="138"/>
      <c r="ZQ449" s="138"/>
      <c r="ZR449" s="138"/>
      <c r="ZS449" s="138"/>
      <c r="ZT449" s="138"/>
      <c r="ZU449" s="138"/>
      <c r="ZV449" s="138"/>
      <c r="ZW449" s="138"/>
      <c r="ZX449" s="138"/>
      <c r="ZY449" s="138"/>
      <c r="ZZ449" s="138"/>
      <c r="AAA449" s="138"/>
      <c r="AAB449" s="138"/>
      <c r="AAC449" s="138"/>
      <c r="AAD449" s="138"/>
      <c r="AAE449" s="138"/>
      <c r="AAF449" s="138"/>
      <c r="AAG449" s="138"/>
      <c r="AAH449" s="138"/>
      <c r="AAI449" s="138"/>
      <c r="AAJ449" s="138"/>
      <c r="AAK449" s="138"/>
      <c r="AAL449" s="138"/>
      <c r="AAM449" s="138"/>
      <c r="AAN449" s="138"/>
      <c r="AAO449" s="138"/>
      <c r="AAP449" s="138"/>
      <c r="AAQ449" s="138"/>
      <c r="AAR449" s="138"/>
      <c r="AAS449" s="138"/>
      <c r="AAT449" s="138"/>
      <c r="AAU449" s="138"/>
      <c r="AAV449" s="138"/>
      <c r="AAW449" s="138"/>
      <c r="AAX449" s="138"/>
      <c r="AAY449" s="138"/>
      <c r="AAZ449" s="138"/>
      <c r="ABA449" s="138"/>
      <c r="ABB449" s="138"/>
      <c r="ABC449" s="138"/>
      <c r="ABD449" s="138"/>
      <c r="ABE449" s="138"/>
      <c r="ABF449" s="138"/>
      <c r="ABG449" s="138"/>
      <c r="ABH449" s="138"/>
      <c r="ABI449" s="138"/>
      <c r="ABJ449" s="138"/>
      <c r="ABK449" s="138"/>
      <c r="ABL449" s="138"/>
      <c r="ABM449" s="138"/>
      <c r="ABN449" s="138"/>
      <c r="ABO449" s="138"/>
      <c r="ABP449" s="138"/>
      <c r="ABQ449" s="138"/>
      <c r="ABR449" s="138"/>
      <c r="ABS449" s="138"/>
      <c r="ABT449" s="138"/>
      <c r="ABU449" s="138"/>
      <c r="ABV449" s="138"/>
      <c r="ABW449" s="138"/>
      <c r="ABX449" s="138"/>
      <c r="ABY449" s="138"/>
      <c r="ABZ449" s="138"/>
      <c r="ACA449" s="138"/>
      <c r="ACB449" s="138"/>
      <c r="ACC449" s="138"/>
      <c r="ACD449" s="138"/>
      <c r="ACE449" s="138"/>
      <c r="ACF449" s="138"/>
      <c r="ACG449" s="138"/>
      <c r="ACH449" s="138"/>
      <c r="ACI449" s="138"/>
      <c r="ACJ449" s="138"/>
      <c r="ACK449" s="138"/>
      <c r="ACL449" s="138"/>
      <c r="ACM449" s="138"/>
      <c r="ACN449" s="138"/>
      <c r="ACO449" s="138"/>
      <c r="ACP449" s="138"/>
      <c r="ACQ449" s="138"/>
      <c r="ACR449" s="138"/>
      <c r="ACS449" s="138"/>
      <c r="ACT449" s="138"/>
      <c r="ACU449" s="138"/>
      <c r="ACV449" s="138"/>
      <c r="ACW449" s="138"/>
      <c r="ACX449" s="138"/>
      <c r="ACY449" s="138"/>
      <c r="ACZ449" s="138"/>
      <c r="ADA449" s="138"/>
    </row>
    <row r="450" spans="1:781" ht="15" customHeight="1" x14ac:dyDescent="0.3">
      <c r="A450" s="206"/>
      <c r="B450" s="207"/>
      <c r="C450" s="254"/>
      <c r="D450" s="208"/>
      <c r="E450" s="209"/>
      <c r="F450" s="210"/>
      <c r="G450" s="211"/>
      <c r="H450" s="210"/>
      <c r="I450" s="212"/>
      <c r="J450" s="264"/>
      <c r="K450" s="206"/>
      <c r="L450" s="213"/>
      <c r="M450" s="211"/>
      <c r="N450" s="209"/>
      <c r="O450" s="208"/>
      <c r="P450" s="207"/>
      <c r="Q450" s="214"/>
      <c r="R450" s="248"/>
      <c r="S450" s="265"/>
      <c r="T450" s="227"/>
      <c r="U450" s="227"/>
      <c r="V450" s="261"/>
      <c r="W450" s="261"/>
      <c r="X450" s="261"/>
      <c r="Y450" s="261"/>
      <c r="Z450" s="261"/>
      <c r="AA450" s="261"/>
      <c r="AB450" s="262"/>
      <c r="AC450" s="263"/>
      <c r="AD450" s="263"/>
      <c r="AE450" s="263"/>
      <c r="AF450" s="263"/>
      <c r="AG450" s="263"/>
      <c r="AH450" s="263"/>
      <c r="AI450" s="263"/>
      <c r="AJ450" s="263"/>
      <c r="AK450" s="263"/>
      <c r="AL450" s="263"/>
      <c r="AM450" s="263"/>
      <c r="AN450" s="263"/>
      <c r="AO450" s="263"/>
      <c r="AP450" s="138"/>
      <c r="AQ450" s="138"/>
      <c r="AR450" s="138"/>
      <c r="AS450" s="138"/>
      <c r="AT450" s="138"/>
      <c r="AU450" s="138"/>
      <c r="AV450" s="138"/>
      <c r="AW450" s="138"/>
      <c r="AX450" s="138"/>
      <c r="AY450" s="138"/>
      <c r="AZ450" s="138"/>
      <c r="BA450" s="138"/>
      <c r="BB450" s="138"/>
      <c r="BC450" s="138"/>
      <c r="BD450" s="138"/>
      <c r="BE450" s="138"/>
      <c r="BF450" s="138"/>
      <c r="BG450" s="138"/>
      <c r="BH450" s="138"/>
      <c r="BI450" s="138"/>
      <c r="BJ450" s="138"/>
      <c r="BK450" s="138"/>
      <c r="BL450" s="138"/>
      <c r="BM450" s="138"/>
      <c r="BN450" s="138"/>
      <c r="BO450" s="138"/>
      <c r="BP450" s="138"/>
      <c r="BQ450" s="138"/>
      <c r="BR450" s="138"/>
      <c r="BS450" s="138"/>
      <c r="BT450" s="138"/>
      <c r="BU450" s="138"/>
      <c r="BV450" s="138"/>
      <c r="BW450" s="138"/>
      <c r="BX450" s="138"/>
      <c r="BY450" s="138"/>
      <c r="BZ450" s="138"/>
      <c r="CA450" s="138"/>
      <c r="CB450" s="138"/>
      <c r="CC450" s="138"/>
      <c r="CD450" s="138"/>
      <c r="CE450" s="138"/>
      <c r="CF450" s="138"/>
      <c r="CG450" s="138"/>
      <c r="CH450" s="138"/>
      <c r="CI450" s="138"/>
      <c r="CJ450" s="138"/>
      <c r="CK450" s="138"/>
      <c r="CL450" s="138"/>
      <c r="CM450" s="138"/>
      <c r="CN450" s="138"/>
      <c r="CO450" s="138"/>
      <c r="CP450" s="138"/>
      <c r="CQ450" s="138"/>
      <c r="CR450" s="138"/>
      <c r="CS450" s="138"/>
      <c r="CT450" s="138"/>
      <c r="CU450" s="138"/>
      <c r="CV450" s="138"/>
      <c r="CW450" s="138"/>
      <c r="CX450" s="138"/>
      <c r="CY450" s="138"/>
      <c r="CZ450" s="138"/>
      <c r="DA450" s="138"/>
      <c r="DB450" s="138"/>
      <c r="DC450" s="138"/>
      <c r="DD450" s="138"/>
      <c r="DE450" s="138"/>
      <c r="DF450" s="138"/>
      <c r="DG450" s="138"/>
      <c r="DH450" s="138"/>
      <c r="DI450" s="138"/>
      <c r="DJ450" s="138"/>
      <c r="DK450" s="138"/>
      <c r="DL450" s="138"/>
      <c r="DM450" s="138"/>
      <c r="DN450" s="138"/>
      <c r="DO450" s="138"/>
      <c r="DP450" s="138"/>
      <c r="DQ450" s="138"/>
      <c r="DR450" s="138"/>
      <c r="DS450" s="138"/>
      <c r="DT450" s="138"/>
      <c r="DU450" s="138"/>
      <c r="DV450" s="138"/>
      <c r="DW450" s="138"/>
      <c r="DX450" s="138"/>
      <c r="DY450" s="138"/>
      <c r="DZ450" s="138"/>
      <c r="EA450" s="138"/>
      <c r="EB450" s="138"/>
      <c r="EC450" s="138"/>
      <c r="ED450" s="138"/>
      <c r="EE450" s="138"/>
      <c r="EF450" s="138"/>
      <c r="EG450" s="138"/>
      <c r="EH450" s="138"/>
      <c r="EI450" s="138"/>
      <c r="EJ450" s="138"/>
      <c r="EK450" s="138"/>
      <c r="EL450" s="138"/>
      <c r="EM450" s="138"/>
      <c r="EN450" s="138"/>
      <c r="EO450" s="138"/>
      <c r="EP450" s="138"/>
      <c r="EQ450" s="138"/>
      <c r="ER450" s="138"/>
      <c r="ES450" s="138"/>
      <c r="ET450" s="138"/>
      <c r="EU450" s="138"/>
      <c r="EV450" s="138"/>
      <c r="EW450" s="138"/>
      <c r="EX450" s="138"/>
      <c r="EY450" s="138"/>
      <c r="EZ450" s="138"/>
      <c r="FA450" s="138"/>
      <c r="FB450" s="138"/>
      <c r="FC450" s="138"/>
      <c r="FD450" s="138"/>
      <c r="FE450" s="138"/>
      <c r="FF450" s="138"/>
      <c r="FG450" s="138"/>
      <c r="FH450" s="138"/>
      <c r="FI450" s="138"/>
      <c r="FJ450" s="138"/>
      <c r="FK450" s="138"/>
      <c r="FL450" s="138"/>
      <c r="FM450" s="138"/>
      <c r="FN450" s="138"/>
      <c r="FO450" s="138"/>
      <c r="FP450" s="138"/>
      <c r="FQ450" s="138"/>
      <c r="FR450" s="138"/>
      <c r="FS450" s="138"/>
      <c r="FT450" s="138"/>
      <c r="FU450" s="138"/>
      <c r="FV450" s="138"/>
      <c r="FW450" s="138"/>
      <c r="FX450" s="138"/>
      <c r="FY450" s="138"/>
      <c r="FZ450" s="138"/>
      <c r="GA450" s="138"/>
      <c r="GB450" s="138"/>
      <c r="GC450" s="138"/>
      <c r="GD450" s="138"/>
      <c r="GE450" s="138"/>
      <c r="GF450" s="138"/>
      <c r="GG450" s="138"/>
      <c r="GH450" s="138"/>
      <c r="GI450" s="138"/>
      <c r="GJ450" s="138"/>
      <c r="GK450" s="138"/>
      <c r="GL450" s="138"/>
      <c r="GM450" s="138"/>
      <c r="GN450" s="138"/>
      <c r="GO450" s="138"/>
      <c r="GP450" s="138"/>
      <c r="GQ450" s="138"/>
      <c r="GR450" s="138"/>
      <c r="GS450" s="138"/>
      <c r="GT450" s="138"/>
      <c r="GU450" s="138"/>
      <c r="GV450" s="138"/>
      <c r="GW450" s="138"/>
      <c r="GX450" s="138"/>
      <c r="GY450" s="138"/>
      <c r="GZ450" s="138"/>
      <c r="HA450" s="138"/>
      <c r="HB450" s="138"/>
      <c r="HC450" s="138"/>
      <c r="HD450" s="138"/>
      <c r="HE450" s="138"/>
      <c r="HF450" s="138"/>
      <c r="HG450" s="138"/>
      <c r="HH450" s="138"/>
      <c r="HI450" s="138"/>
      <c r="HJ450" s="138"/>
      <c r="HK450" s="138"/>
      <c r="HL450" s="138"/>
      <c r="HM450" s="138"/>
      <c r="HN450" s="138"/>
      <c r="HO450" s="138"/>
      <c r="HP450" s="138"/>
      <c r="HQ450" s="138"/>
      <c r="HR450" s="138"/>
      <c r="HS450" s="138"/>
      <c r="HT450" s="138"/>
      <c r="HU450" s="138"/>
      <c r="HV450" s="138"/>
      <c r="HW450" s="138"/>
      <c r="HX450" s="138"/>
      <c r="HY450" s="138"/>
      <c r="HZ450" s="138"/>
      <c r="IA450" s="138"/>
      <c r="IB450" s="138"/>
      <c r="IC450" s="138"/>
      <c r="ID450" s="138"/>
      <c r="IE450" s="138"/>
      <c r="IF450" s="138"/>
      <c r="IG450" s="138"/>
      <c r="IH450" s="138"/>
      <c r="II450" s="138"/>
      <c r="IJ450" s="138"/>
      <c r="IK450" s="138"/>
      <c r="IL450" s="138"/>
      <c r="IM450" s="138"/>
      <c r="IN450" s="138"/>
      <c r="IO450" s="138"/>
      <c r="IP450" s="138"/>
      <c r="IQ450" s="138"/>
      <c r="IR450" s="138"/>
      <c r="IS450" s="138"/>
      <c r="IT450" s="138"/>
      <c r="IU450" s="138"/>
      <c r="IV450" s="138"/>
      <c r="IW450" s="138"/>
      <c r="IX450" s="138"/>
      <c r="IY450" s="138"/>
      <c r="IZ450" s="138"/>
      <c r="JA450" s="138"/>
      <c r="JB450" s="138"/>
      <c r="JC450" s="138"/>
      <c r="JD450" s="138"/>
      <c r="JE450" s="138"/>
      <c r="JF450" s="138"/>
      <c r="JG450" s="138"/>
      <c r="JH450" s="138"/>
      <c r="JI450" s="138"/>
      <c r="JJ450" s="138"/>
      <c r="JK450" s="138"/>
      <c r="JL450" s="138"/>
      <c r="JM450" s="138"/>
      <c r="JN450" s="138"/>
      <c r="JO450" s="138"/>
      <c r="JP450" s="138"/>
      <c r="JQ450" s="138"/>
      <c r="JR450" s="138"/>
      <c r="JS450" s="138"/>
      <c r="JT450" s="138"/>
      <c r="JU450" s="138"/>
      <c r="JV450" s="138"/>
      <c r="JW450" s="138"/>
      <c r="JX450" s="138"/>
      <c r="JY450" s="138"/>
      <c r="JZ450" s="138"/>
      <c r="KA450" s="138"/>
      <c r="KB450" s="138"/>
      <c r="KC450" s="138"/>
      <c r="KD450" s="138"/>
      <c r="KE450" s="138"/>
      <c r="KF450" s="138"/>
      <c r="KG450" s="138"/>
      <c r="KH450" s="138"/>
      <c r="KI450" s="138"/>
      <c r="KJ450" s="138"/>
      <c r="KK450" s="138"/>
      <c r="KL450" s="138"/>
      <c r="KM450" s="138"/>
      <c r="KN450" s="138"/>
      <c r="KO450" s="138"/>
      <c r="KP450" s="138"/>
      <c r="KQ450" s="138"/>
      <c r="KR450" s="138"/>
      <c r="KS450" s="138"/>
      <c r="KT450" s="138"/>
      <c r="KU450" s="138"/>
      <c r="KV450" s="138"/>
      <c r="KW450" s="138"/>
      <c r="KX450" s="138"/>
      <c r="KY450" s="138"/>
      <c r="KZ450" s="138"/>
      <c r="LA450" s="138"/>
      <c r="LB450" s="138"/>
      <c r="LC450" s="138"/>
      <c r="LD450" s="138"/>
      <c r="LE450" s="138"/>
      <c r="LF450" s="138"/>
      <c r="LG450" s="138"/>
      <c r="LH450" s="138"/>
      <c r="LI450" s="138"/>
      <c r="LJ450" s="138"/>
      <c r="LK450" s="138"/>
      <c r="LL450" s="138"/>
      <c r="LM450" s="138"/>
      <c r="LN450" s="138"/>
      <c r="LO450" s="138"/>
      <c r="LP450" s="138"/>
      <c r="LQ450" s="138"/>
      <c r="LR450" s="138"/>
      <c r="LS450" s="138"/>
      <c r="LT450" s="138"/>
      <c r="LU450" s="138"/>
      <c r="LV450" s="138"/>
      <c r="LW450" s="138"/>
      <c r="LX450" s="138"/>
      <c r="LY450" s="138"/>
      <c r="LZ450" s="138"/>
      <c r="MA450" s="138"/>
      <c r="MB450" s="138"/>
      <c r="MC450" s="138"/>
      <c r="MD450" s="138"/>
      <c r="ME450" s="138"/>
      <c r="MF450" s="138"/>
      <c r="MG450" s="138"/>
      <c r="MH450" s="138"/>
      <c r="MI450" s="138"/>
      <c r="MJ450" s="138"/>
      <c r="MK450" s="138"/>
      <c r="ML450" s="138"/>
      <c r="MM450" s="138"/>
      <c r="MN450" s="138"/>
      <c r="MO450" s="138"/>
      <c r="MP450" s="138"/>
      <c r="MQ450" s="138"/>
      <c r="MR450" s="138"/>
      <c r="MS450" s="138"/>
      <c r="MT450" s="138"/>
      <c r="MU450" s="138"/>
      <c r="MV450" s="138"/>
      <c r="MW450" s="138"/>
      <c r="MX450" s="138"/>
      <c r="MY450" s="138"/>
      <c r="MZ450" s="138"/>
      <c r="NA450" s="138"/>
      <c r="NB450" s="138"/>
      <c r="NC450" s="138"/>
      <c r="ND450" s="138"/>
      <c r="NE450" s="138"/>
      <c r="NF450" s="138"/>
      <c r="NG450" s="138"/>
      <c r="NH450" s="138"/>
      <c r="NI450" s="138"/>
      <c r="NJ450" s="138"/>
      <c r="NK450" s="138"/>
      <c r="NL450" s="138"/>
      <c r="NM450" s="138"/>
      <c r="NN450" s="138"/>
      <c r="NO450" s="138"/>
      <c r="NP450" s="138"/>
      <c r="NQ450" s="138"/>
      <c r="NR450" s="138"/>
      <c r="NS450" s="138"/>
      <c r="NT450" s="138"/>
      <c r="NU450" s="138"/>
      <c r="NV450" s="138"/>
      <c r="NW450" s="138"/>
      <c r="NX450" s="138"/>
      <c r="NY450" s="138"/>
      <c r="NZ450" s="138"/>
      <c r="OA450" s="138"/>
      <c r="OB450" s="138"/>
      <c r="OC450" s="138"/>
      <c r="OD450" s="138"/>
      <c r="OE450" s="138"/>
      <c r="OF450" s="138"/>
      <c r="OG450" s="138"/>
      <c r="OH450" s="138"/>
      <c r="OI450" s="138"/>
      <c r="OJ450" s="138"/>
      <c r="OK450" s="138"/>
      <c r="OL450" s="138"/>
      <c r="OM450" s="138"/>
      <c r="ON450" s="138"/>
      <c r="OO450" s="138"/>
      <c r="OP450" s="138"/>
      <c r="OQ450" s="138"/>
      <c r="OR450" s="138"/>
      <c r="OS450" s="138"/>
      <c r="OT450" s="138"/>
      <c r="OU450" s="138"/>
      <c r="OV450" s="138"/>
      <c r="OW450" s="138"/>
      <c r="OX450" s="138"/>
      <c r="OY450" s="138"/>
      <c r="OZ450" s="138"/>
      <c r="PA450" s="138"/>
      <c r="PB450" s="138"/>
      <c r="PC450" s="138"/>
      <c r="PD450" s="138"/>
      <c r="PE450" s="138"/>
      <c r="PF450" s="138"/>
      <c r="PG450" s="138"/>
      <c r="PH450" s="138"/>
      <c r="PI450" s="138"/>
      <c r="PJ450" s="138"/>
      <c r="PK450" s="138"/>
      <c r="PL450" s="138"/>
      <c r="PM450" s="138"/>
      <c r="PN450" s="138"/>
      <c r="PO450" s="138"/>
      <c r="PP450" s="138"/>
      <c r="PQ450" s="138"/>
      <c r="PR450" s="138"/>
      <c r="PS450" s="138"/>
      <c r="PT450" s="138"/>
      <c r="PU450" s="138"/>
      <c r="PV450" s="138"/>
      <c r="PW450" s="138"/>
      <c r="PX450" s="138"/>
      <c r="PY450" s="138"/>
      <c r="PZ450" s="138"/>
      <c r="QA450" s="138"/>
      <c r="QB450" s="138"/>
      <c r="QC450" s="138"/>
      <c r="QD450" s="138"/>
      <c r="QE450" s="138"/>
      <c r="QF450" s="138"/>
      <c r="QG450" s="138"/>
      <c r="QH450" s="138"/>
      <c r="QI450" s="138"/>
      <c r="QJ450" s="138"/>
      <c r="QK450" s="138"/>
      <c r="QL450" s="138"/>
      <c r="QM450" s="138"/>
      <c r="QN450" s="138"/>
      <c r="QO450" s="138"/>
      <c r="QP450" s="138"/>
      <c r="QQ450" s="138"/>
      <c r="QR450" s="138"/>
      <c r="QS450" s="138"/>
      <c r="QT450" s="138"/>
      <c r="QU450" s="138"/>
      <c r="QV450" s="138"/>
      <c r="QW450" s="138"/>
      <c r="QX450" s="138"/>
      <c r="QY450" s="138"/>
      <c r="QZ450" s="138"/>
      <c r="RA450" s="138"/>
      <c r="RB450" s="138"/>
      <c r="RC450" s="138"/>
      <c r="RD450" s="138"/>
      <c r="RE450" s="138"/>
      <c r="RF450" s="138"/>
      <c r="RG450" s="138"/>
      <c r="RH450" s="138"/>
      <c r="RI450" s="138"/>
      <c r="RJ450" s="138"/>
      <c r="RK450" s="138"/>
      <c r="RL450" s="138"/>
      <c r="RM450" s="138"/>
      <c r="RN450" s="138"/>
      <c r="RO450" s="138"/>
      <c r="RP450" s="138"/>
      <c r="RQ450" s="138"/>
      <c r="RR450" s="138"/>
      <c r="RS450" s="138"/>
      <c r="RT450" s="138"/>
      <c r="RU450" s="138"/>
      <c r="RV450" s="138"/>
      <c r="RW450" s="138"/>
      <c r="RX450" s="138"/>
      <c r="RY450" s="138"/>
      <c r="RZ450" s="138"/>
      <c r="SA450" s="138"/>
      <c r="SB450" s="138"/>
      <c r="SC450" s="138"/>
      <c r="SD450" s="138"/>
      <c r="SE450" s="138"/>
      <c r="SF450" s="138"/>
      <c r="SG450" s="138"/>
      <c r="SH450" s="138"/>
      <c r="SI450" s="138"/>
      <c r="SJ450" s="138"/>
      <c r="SK450" s="138"/>
      <c r="SL450" s="138"/>
      <c r="SM450" s="138"/>
      <c r="SN450" s="138"/>
      <c r="SO450" s="138"/>
      <c r="SP450" s="138"/>
      <c r="SQ450" s="138"/>
      <c r="SR450" s="138"/>
      <c r="SS450" s="138"/>
      <c r="ST450" s="138"/>
      <c r="SU450" s="138"/>
      <c r="SV450" s="138"/>
      <c r="SW450" s="138"/>
      <c r="SX450" s="138"/>
      <c r="SY450" s="138"/>
      <c r="SZ450" s="138"/>
      <c r="TA450" s="138"/>
      <c r="TB450" s="138"/>
      <c r="TC450" s="138"/>
      <c r="TD450" s="138"/>
      <c r="TE450" s="138"/>
      <c r="TF450" s="138"/>
      <c r="TG450" s="138"/>
      <c r="TH450" s="138"/>
      <c r="TI450" s="138"/>
      <c r="TJ450" s="138"/>
      <c r="TK450" s="138"/>
      <c r="TL450" s="138"/>
      <c r="TM450" s="138"/>
      <c r="TN450" s="138"/>
      <c r="TO450" s="138"/>
      <c r="TP450" s="138"/>
      <c r="TQ450" s="138"/>
      <c r="TR450" s="138"/>
      <c r="TS450" s="138"/>
      <c r="TT450" s="138"/>
      <c r="TU450" s="138"/>
      <c r="TV450" s="138"/>
      <c r="TW450" s="138"/>
      <c r="TX450" s="138"/>
      <c r="TY450" s="138"/>
      <c r="TZ450" s="138"/>
      <c r="UA450" s="138"/>
      <c r="UB450" s="138"/>
      <c r="UC450" s="138"/>
      <c r="UD450" s="138"/>
      <c r="UE450" s="138"/>
      <c r="UF450" s="138"/>
      <c r="UG450" s="138"/>
      <c r="UH450" s="138"/>
      <c r="UI450" s="138"/>
      <c r="UJ450" s="138"/>
      <c r="UK450" s="138"/>
      <c r="UL450" s="138"/>
      <c r="UM450" s="138"/>
      <c r="UN450" s="138"/>
      <c r="UO450" s="138"/>
      <c r="UP450" s="138"/>
      <c r="UQ450" s="138"/>
      <c r="UR450" s="138"/>
      <c r="US450" s="138"/>
      <c r="UT450" s="138"/>
      <c r="UU450" s="138"/>
      <c r="UV450" s="138"/>
      <c r="UW450" s="138"/>
      <c r="UX450" s="138"/>
      <c r="UY450" s="138"/>
      <c r="UZ450" s="138"/>
      <c r="VA450" s="138"/>
      <c r="VB450" s="138"/>
      <c r="VC450" s="138"/>
      <c r="VD450" s="138"/>
      <c r="VE450" s="138"/>
      <c r="VF450" s="138"/>
      <c r="VG450" s="138"/>
      <c r="VH450" s="138"/>
      <c r="VI450" s="138"/>
      <c r="VJ450" s="138"/>
      <c r="VK450" s="138"/>
      <c r="VL450" s="138"/>
      <c r="VM450" s="138"/>
      <c r="VN450" s="138"/>
      <c r="VO450" s="138"/>
      <c r="VP450" s="138"/>
      <c r="VQ450" s="138"/>
      <c r="VR450" s="138"/>
      <c r="VS450" s="138"/>
      <c r="VT450" s="138"/>
      <c r="VU450" s="138"/>
      <c r="VV450" s="138"/>
      <c r="VW450" s="138"/>
      <c r="VX450" s="138"/>
      <c r="VY450" s="138"/>
      <c r="VZ450" s="138"/>
      <c r="WA450" s="138"/>
      <c r="WB450" s="138"/>
      <c r="WC450" s="138"/>
      <c r="WD450" s="138"/>
      <c r="WE450" s="138"/>
      <c r="WF450" s="138"/>
      <c r="WG450" s="138"/>
      <c r="WH450" s="138"/>
      <c r="WI450" s="138"/>
      <c r="WJ450" s="138"/>
      <c r="WK450" s="138"/>
      <c r="WL450" s="138"/>
      <c r="WM450" s="138"/>
      <c r="WN450" s="138"/>
      <c r="WO450" s="138"/>
      <c r="WP450" s="138"/>
      <c r="WQ450" s="138"/>
      <c r="WR450" s="138"/>
      <c r="WS450" s="138"/>
      <c r="WT450" s="138"/>
      <c r="WU450" s="138"/>
      <c r="WV450" s="138"/>
      <c r="WW450" s="138"/>
      <c r="WX450" s="138"/>
      <c r="WY450" s="138"/>
      <c r="WZ450" s="138"/>
      <c r="XA450" s="138"/>
      <c r="XB450" s="138"/>
      <c r="XC450" s="138"/>
      <c r="XD450" s="138"/>
      <c r="XE450" s="138"/>
      <c r="XF450" s="138"/>
      <c r="XG450" s="138"/>
      <c r="XH450" s="138"/>
      <c r="XI450" s="138"/>
      <c r="XJ450" s="138"/>
      <c r="XK450" s="138"/>
      <c r="XL450" s="138"/>
      <c r="XM450" s="138"/>
      <c r="XN450" s="138"/>
      <c r="XO450" s="138"/>
      <c r="XP450" s="138"/>
      <c r="XQ450" s="138"/>
      <c r="XR450" s="138"/>
      <c r="XS450" s="138"/>
      <c r="XT450" s="138"/>
      <c r="XU450" s="138"/>
      <c r="XV450" s="138"/>
      <c r="XW450" s="138"/>
      <c r="XX450" s="138"/>
      <c r="XY450" s="138"/>
      <c r="XZ450" s="138"/>
      <c r="YA450" s="138"/>
      <c r="YB450" s="138"/>
      <c r="YC450" s="138"/>
      <c r="YD450" s="138"/>
      <c r="YE450" s="138"/>
      <c r="YF450" s="138"/>
      <c r="YG450" s="138"/>
      <c r="YH450" s="138"/>
      <c r="YI450" s="138"/>
      <c r="YJ450" s="138"/>
      <c r="YK450" s="138"/>
      <c r="YL450" s="138"/>
      <c r="YM450" s="138"/>
      <c r="YN450" s="138"/>
      <c r="YO450" s="138"/>
      <c r="YP450" s="138"/>
      <c r="YQ450" s="138"/>
      <c r="YR450" s="138"/>
      <c r="YS450" s="138"/>
      <c r="YT450" s="138"/>
      <c r="YU450" s="138"/>
      <c r="YV450" s="138"/>
      <c r="YW450" s="138"/>
      <c r="YX450" s="138"/>
      <c r="YY450" s="138"/>
      <c r="YZ450" s="138"/>
      <c r="ZA450" s="138"/>
      <c r="ZB450" s="138"/>
      <c r="ZC450" s="138"/>
      <c r="ZD450" s="138"/>
      <c r="ZE450" s="138"/>
      <c r="ZF450" s="138"/>
      <c r="ZG450" s="138"/>
      <c r="ZH450" s="138"/>
      <c r="ZI450" s="138"/>
      <c r="ZJ450" s="138"/>
      <c r="ZK450" s="138"/>
      <c r="ZL450" s="138"/>
      <c r="ZM450" s="138"/>
      <c r="ZN450" s="138"/>
      <c r="ZO450" s="138"/>
      <c r="ZP450" s="138"/>
      <c r="ZQ450" s="138"/>
      <c r="ZR450" s="138"/>
      <c r="ZS450" s="138"/>
      <c r="ZT450" s="138"/>
      <c r="ZU450" s="138"/>
      <c r="ZV450" s="138"/>
      <c r="ZW450" s="138"/>
      <c r="ZX450" s="138"/>
      <c r="ZY450" s="138"/>
      <c r="ZZ450" s="138"/>
      <c r="AAA450" s="138"/>
      <c r="AAB450" s="138"/>
      <c r="AAC450" s="138"/>
      <c r="AAD450" s="138"/>
      <c r="AAE450" s="138"/>
      <c r="AAF450" s="138"/>
      <c r="AAG450" s="138"/>
      <c r="AAH450" s="138"/>
      <c r="AAI450" s="138"/>
      <c r="AAJ450" s="138"/>
      <c r="AAK450" s="138"/>
      <c r="AAL450" s="138"/>
      <c r="AAM450" s="138"/>
      <c r="AAN450" s="138"/>
      <c r="AAO450" s="138"/>
      <c r="AAP450" s="138"/>
      <c r="AAQ450" s="138"/>
      <c r="AAR450" s="138"/>
      <c r="AAS450" s="138"/>
      <c r="AAT450" s="138"/>
      <c r="AAU450" s="138"/>
      <c r="AAV450" s="138"/>
      <c r="AAW450" s="138"/>
      <c r="AAX450" s="138"/>
      <c r="AAY450" s="138"/>
      <c r="AAZ450" s="138"/>
      <c r="ABA450" s="138"/>
      <c r="ABB450" s="138"/>
      <c r="ABC450" s="138"/>
      <c r="ABD450" s="138"/>
      <c r="ABE450" s="138"/>
      <c r="ABF450" s="138"/>
      <c r="ABG450" s="138"/>
      <c r="ABH450" s="138"/>
      <c r="ABI450" s="138"/>
      <c r="ABJ450" s="138"/>
      <c r="ABK450" s="138"/>
      <c r="ABL450" s="138"/>
      <c r="ABM450" s="138"/>
      <c r="ABN450" s="138"/>
      <c r="ABO450" s="138"/>
      <c r="ABP450" s="138"/>
      <c r="ABQ450" s="138"/>
      <c r="ABR450" s="138"/>
      <c r="ABS450" s="138"/>
      <c r="ABT450" s="138"/>
      <c r="ABU450" s="138"/>
      <c r="ABV450" s="138"/>
      <c r="ABW450" s="138"/>
      <c r="ABX450" s="138"/>
      <c r="ABY450" s="138"/>
      <c r="ABZ450" s="138"/>
      <c r="ACA450" s="138"/>
      <c r="ACB450" s="138"/>
      <c r="ACC450" s="138"/>
      <c r="ACD450" s="138"/>
      <c r="ACE450" s="138"/>
      <c r="ACF450" s="138"/>
      <c r="ACG450" s="138"/>
      <c r="ACH450" s="138"/>
      <c r="ACI450" s="138"/>
      <c r="ACJ450" s="138"/>
      <c r="ACK450" s="138"/>
      <c r="ACL450" s="138"/>
      <c r="ACM450" s="138"/>
      <c r="ACN450" s="138"/>
      <c r="ACO450" s="138"/>
      <c r="ACP450" s="138"/>
      <c r="ACQ450" s="138"/>
      <c r="ACR450" s="138"/>
      <c r="ACS450" s="138"/>
      <c r="ACT450" s="138"/>
      <c r="ACU450" s="138"/>
      <c r="ACV450" s="138"/>
      <c r="ACW450" s="138"/>
      <c r="ACX450" s="138"/>
      <c r="ACY450" s="138"/>
      <c r="ACZ450" s="138"/>
      <c r="ADA450" s="138"/>
    </row>
    <row r="451" spans="1:781" ht="15" customHeight="1" x14ac:dyDescent="0.3">
      <c r="A451" s="206"/>
      <c r="B451" s="207"/>
      <c r="C451" s="254"/>
      <c r="D451" s="208"/>
      <c r="E451" s="209"/>
      <c r="F451" s="210"/>
      <c r="G451" s="211"/>
      <c r="H451" s="210"/>
      <c r="I451" s="212"/>
      <c r="J451" s="264"/>
      <c r="K451" s="206"/>
      <c r="L451" s="213"/>
      <c r="M451" s="211"/>
      <c r="N451" s="209"/>
      <c r="O451" s="208"/>
      <c r="P451" s="207"/>
      <c r="Q451" s="253"/>
      <c r="R451" s="248"/>
      <c r="S451" s="266"/>
      <c r="T451" s="267" t="s">
        <v>1206</v>
      </c>
      <c r="U451" s="227" t="s">
        <v>1207</v>
      </c>
      <c r="V451" s="263"/>
      <c r="W451" s="261"/>
      <c r="X451" s="261"/>
      <c r="Y451" s="261"/>
      <c r="Z451" s="261"/>
      <c r="AA451" s="261"/>
      <c r="AB451" s="262"/>
      <c r="AC451" s="263"/>
      <c r="AD451" s="263"/>
      <c r="AE451" s="263"/>
      <c r="AF451" s="263"/>
      <c r="AG451" s="263"/>
      <c r="AH451" s="263"/>
      <c r="AI451" s="263"/>
      <c r="AJ451" s="263"/>
      <c r="AK451" s="263"/>
      <c r="AL451" s="263"/>
      <c r="AM451" s="263"/>
      <c r="AN451" s="263"/>
      <c r="AO451" s="263"/>
      <c r="AP451" s="138"/>
      <c r="AQ451" s="138"/>
      <c r="AR451" s="138"/>
      <c r="AS451" s="138"/>
      <c r="AT451" s="138"/>
      <c r="AU451" s="138"/>
      <c r="AV451" s="138"/>
      <c r="AW451" s="138"/>
      <c r="AX451" s="138"/>
      <c r="AY451" s="138"/>
      <c r="AZ451" s="138"/>
      <c r="BA451" s="138"/>
      <c r="BB451" s="138"/>
      <c r="BC451" s="138"/>
      <c r="BD451" s="138"/>
      <c r="BE451" s="138"/>
      <c r="BF451" s="138"/>
      <c r="BG451" s="138"/>
      <c r="BH451" s="138"/>
      <c r="BI451" s="138"/>
      <c r="BJ451" s="138"/>
      <c r="BK451" s="138"/>
      <c r="BL451" s="138"/>
      <c r="BM451" s="138"/>
      <c r="BN451" s="138"/>
      <c r="BO451" s="138"/>
      <c r="BP451" s="138"/>
      <c r="BQ451" s="138"/>
      <c r="BR451" s="138"/>
      <c r="BS451" s="138"/>
      <c r="BT451" s="138"/>
      <c r="BU451" s="138"/>
      <c r="BV451" s="138"/>
      <c r="BW451" s="138"/>
      <c r="BX451" s="138"/>
      <c r="BY451" s="138"/>
      <c r="BZ451" s="138"/>
      <c r="CA451" s="138"/>
      <c r="CB451" s="138"/>
      <c r="CC451" s="138"/>
      <c r="CD451" s="138"/>
      <c r="CE451" s="138"/>
      <c r="CF451" s="138"/>
      <c r="CG451" s="138"/>
      <c r="CH451" s="138"/>
      <c r="CI451" s="138"/>
      <c r="CJ451" s="138"/>
      <c r="CK451" s="138"/>
      <c r="CL451" s="138"/>
      <c r="CM451" s="138"/>
      <c r="CN451" s="138"/>
      <c r="CO451" s="138"/>
      <c r="CP451" s="138"/>
      <c r="CQ451" s="138"/>
      <c r="CR451" s="138"/>
      <c r="CS451" s="138"/>
      <c r="CT451" s="138"/>
      <c r="CU451" s="138"/>
      <c r="CV451" s="138"/>
      <c r="CW451" s="138"/>
      <c r="CX451" s="138"/>
      <c r="CY451" s="138"/>
      <c r="CZ451" s="138"/>
      <c r="DA451" s="138"/>
      <c r="DB451" s="138"/>
      <c r="DC451" s="138"/>
      <c r="DD451" s="138"/>
      <c r="DE451" s="138"/>
      <c r="DF451" s="138"/>
      <c r="DG451" s="138"/>
      <c r="DH451" s="138"/>
      <c r="DI451" s="138"/>
      <c r="DJ451" s="138"/>
      <c r="DK451" s="138"/>
      <c r="DL451" s="138"/>
      <c r="DM451" s="138"/>
      <c r="DN451" s="138"/>
      <c r="DO451" s="138"/>
      <c r="DP451" s="138"/>
      <c r="DQ451" s="138"/>
      <c r="DR451" s="138"/>
      <c r="DS451" s="138"/>
      <c r="DT451" s="138"/>
      <c r="DU451" s="138"/>
      <c r="DV451" s="138"/>
      <c r="DW451" s="138"/>
      <c r="DX451" s="138"/>
      <c r="DY451" s="138"/>
      <c r="DZ451" s="138"/>
      <c r="EA451" s="138"/>
      <c r="EB451" s="138"/>
      <c r="EC451" s="138"/>
      <c r="ED451" s="138"/>
      <c r="EE451" s="138"/>
      <c r="EF451" s="138"/>
      <c r="EG451" s="138"/>
      <c r="EH451" s="138"/>
      <c r="EI451" s="138"/>
      <c r="EJ451" s="138"/>
      <c r="EK451" s="138"/>
      <c r="EL451" s="138"/>
      <c r="EM451" s="138"/>
      <c r="EN451" s="138"/>
      <c r="EO451" s="138"/>
      <c r="EP451" s="138"/>
      <c r="EQ451" s="138"/>
      <c r="ER451" s="138"/>
      <c r="ES451" s="138"/>
      <c r="ET451" s="138"/>
      <c r="EU451" s="138"/>
      <c r="EV451" s="138"/>
      <c r="EW451" s="138"/>
      <c r="EX451" s="138"/>
      <c r="EY451" s="138"/>
      <c r="EZ451" s="138"/>
      <c r="FA451" s="138"/>
      <c r="FB451" s="138"/>
      <c r="FC451" s="138"/>
      <c r="FD451" s="138"/>
      <c r="FE451" s="138"/>
      <c r="FF451" s="138"/>
      <c r="FG451" s="138"/>
      <c r="FH451" s="138"/>
      <c r="FI451" s="138"/>
      <c r="FJ451" s="138"/>
      <c r="FK451" s="138"/>
      <c r="FL451" s="138"/>
      <c r="FM451" s="138"/>
      <c r="FN451" s="138"/>
      <c r="FO451" s="138"/>
      <c r="FP451" s="138"/>
      <c r="FQ451" s="138"/>
      <c r="FR451" s="138"/>
      <c r="FS451" s="138"/>
      <c r="FT451" s="138"/>
      <c r="FU451" s="138"/>
      <c r="FV451" s="138"/>
      <c r="FW451" s="138"/>
      <c r="FX451" s="138"/>
      <c r="FY451" s="138"/>
      <c r="FZ451" s="138"/>
      <c r="GA451" s="138"/>
      <c r="GB451" s="138"/>
      <c r="GC451" s="138"/>
      <c r="GD451" s="138"/>
      <c r="GE451" s="138"/>
      <c r="GF451" s="138"/>
      <c r="GG451" s="138"/>
      <c r="GH451" s="138"/>
      <c r="GI451" s="138"/>
      <c r="GJ451" s="138"/>
      <c r="GK451" s="138"/>
      <c r="GL451" s="138"/>
      <c r="GM451" s="138"/>
      <c r="GN451" s="138"/>
      <c r="GO451" s="138"/>
      <c r="GP451" s="138"/>
      <c r="GQ451" s="138"/>
      <c r="GR451" s="138"/>
      <c r="GS451" s="138"/>
      <c r="GT451" s="138"/>
      <c r="GU451" s="138"/>
      <c r="GV451" s="138"/>
      <c r="GW451" s="138"/>
      <c r="GX451" s="138"/>
      <c r="GY451" s="138"/>
      <c r="GZ451" s="138"/>
      <c r="HA451" s="138"/>
      <c r="HB451" s="138"/>
      <c r="HC451" s="138"/>
      <c r="HD451" s="138"/>
      <c r="HE451" s="138"/>
      <c r="HF451" s="138"/>
      <c r="HG451" s="138"/>
      <c r="HH451" s="138"/>
      <c r="HI451" s="138"/>
      <c r="HJ451" s="138"/>
      <c r="HK451" s="138"/>
      <c r="HL451" s="138"/>
      <c r="HM451" s="138"/>
      <c r="HN451" s="138"/>
      <c r="HO451" s="138"/>
      <c r="HP451" s="138"/>
      <c r="HQ451" s="138"/>
      <c r="HR451" s="138"/>
      <c r="HS451" s="138"/>
      <c r="HT451" s="138"/>
      <c r="HU451" s="138"/>
      <c r="HV451" s="138"/>
      <c r="HW451" s="138"/>
      <c r="HX451" s="138"/>
      <c r="HY451" s="138"/>
      <c r="HZ451" s="138"/>
      <c r="IA451" s="138"/>
      <c r="IB451" s="138"/>
      <c r="IC451" s="138"/>
      <c r="ID451" s="138"/>
      <c r="IE451" s="138"/>
      <c r="IF451" s="138"/>
      <c r="IG451" s="138"/>
      <c r="IH451" s="138"/>
      <c r="II451" s="138"/>
      <c r="IJ451" s="138"/>
      <c r="IK451" s="138"/>
      <c r="IL451" s="138"/>
      <c r="IM451" s="138"/>
      <c r="IN451" s="138"/>
      <c r="IO451" s="138"/>
      <c r="IP451" s="138"/>
      <c r="IQ451" s="138"/>
      <c r="IR451" s="138"/>
      <c r="IS451" s="138"/>
      <c r="IT451" s="138"/>
      <c r="IU451" s="138"/>
      <c r="IV451" s="138"/>
      <c r="IW451" s="138"/>
      <c r="IX451" s="138"/>
      <c r="IY451" s="138"/>
      <c r="IZ451" s="138"/>
      <c r="JA451" s="138"/>
      <c r="JB451" s="138"/>
      <c r="JC451" s="138"/>
      <c r="JD451" s="138"/>
      <c r="JE451" s="138"/>
      <c r="JF451" s="138"/>
      <c r="JG451" s="138"/>
      <c r="JH451" s="138"/>
      <c r="JI451" s="138"/>
      <c r="JJ451" s="138"/>
      <c r="JK451" s="138"/>
      <c r="JL451" s="138"/>
      <c r="JM451" s="138"/>
      <c r="JN451" s="138"/>
      <c r="JO451" s="138"/>
      <c r="JP451" s="138"/>
      <c r="JQ451" s="138"/>
      <c r="JR451" s="138"/>
      <c r="JS451" s="138"/>
      <c r="JT451" s="138"/>
      <c r="JU451" s="138"/>
      <c r="JV451" s="138"/>
      <c r="JW451" s="138"/>
      <c r="JX451" s="138"/>
      <c r="JY451" s="138"/>
      <c r="JZ451" s="138"/>
      <c r="KA451" s="138"/>
      <c r="KB451" s="138"/>
      <c r="KC451" s="138"/>
      <c r="KD451" s="138"/>
      <c r="KE451" s="138"/>
      <c r="KF451" s="138"/>
      <c r="KG451" s="138"/>
      <c r="KH451" s="138"/>
      <c r="KI451" s="138"/>
      <c r="KJ451" s="138"/>
      <c r="KK451" s="138"/>
      <c r="KL451" s="138"/>
      <c r="KM451" s="138"/>
      <c r="KN451" s="138"/>
      <c r="KO451" s="138"/>
      <c r="KP451" s="138"/>
      <c r="KQ451" s="138"/>
      <c r="KR451" s="138"/>
      <c r="KS451" s="138"/>
      <c r="KT451" s="138"/>
      <c r="KU451" s="138"/>
      <c r="KV451" s="138"/>
      <c r="KW451" s="138"/>
      <c r="KX451" s="138"/>
      <c r="KY451" s="138"/>
      <c r="KZ451" s="138"/>
      <c r="LA451" s="138"/>
      <c r="LB451" s="138"/>
      <c r="LC451" s="138"/>
      <c r="LD451" s="138"/>
      <c r="LE451" s="138"/>
      <c r="LF451" s="138"/>
      <c r="LG451" s="138"/>
      <c r="LH451" s="138"/>
      <c r="LI451" s="138"/>
      <c r="LJ451" s="138"/>
      <c r="LK451" s="138"/>
      <c r="LL451" s="138"/>
      <c r="LM451" s="138"/>
      <c r="LN451" s="138"/>
      <c r="LO451" s="138"/>
      <c r="LP451" s="138"/>
      <c r="LQ451" s="138"/>
      <c r="LR451" s="138"/>
      <c r="LS451" s="138"/>
      <c r="LT451" s="138"/>
      <c r="LU451" s="138"/>
      <c r="LV451" s="138"/>
      <c r="LW451" s="138"/>
      <c r="LX451" s="138"/>
      <c r="LY451" s="138"/>
      <c r="LZ451" s="138"/>
      <c r="MA451" s="138"/>
      <c r="MB451" s="138"/>
      <c r="MC451" s="138"/>
      <c r="MD451" s="138"/>
      <c r="ME451" s="138"/>
      <c r="MF451" s="138"/>
      <c r="MG451" s="138"/>
      <c r="MH451" s="138"/>
      <c r="MI451" s="138"/>
      <c r="MJ451" s="138"/>
      <c r="MK451" s="138"/>
      <c r="ML451" s="138"/>
      <c r="MM451" s="138"/>
      <c r="MN451" s="138"/>
      <c r="MO451" s="138"/>
      <c r="MP451" s="138"/>
      <c r="MQ451" s="138"/>
      <c r="MR451" s="138"/>
      <c r="MS451" s="138"/>
      <c r="MT451" s="138"/>
      <c r="MU451" s="138"/>
      <c r="MV451" s="138"/>
      <c r="MW451" s="138"/>
      <c r="MX451" s="138"/>
      <c r="MY451" s="138"/>
      <c r="MZ451" s="138"/>
      <c r="NA451" s="138"/>
      <c r="NB451" s="138"/>
      <c r="NC451" s="138"/>
      <c r="ND451" s="138"/>
      <c r="NE451" s="138"/>
      <c r="NF451" s="138"/>
      <c r="NG451" s="138"/>
      <c r="NH451" s="138"/>
      <c r="NI451" s="138"/>
      <c r="NJ451" s="138"/>
      <c r="NK451" s="138"/>
      <c r="NL451" s="138"/>
      <c r="NM451" s="138"/>
      <c r="NN451" s="138"/>
      <c r="NO451" s="138"/>
      <c r="NP451" s="138"/>
      <c r="NQ451" s="138"/>
      <c r="NR451" s="138"/>
      <c r="NS451" s="138"/>
      <c r="NT451" s="138"/>
      <c r="NU451" s="138"/>
      <c r="NV451" s="138"/>
      <c r="NW451" s="138"/>
      <c r="NX451" s="138"/>
      <c r="NY451" s="138"/>
      <c r="NZ451" s="138"/>
      <c r="OA451" s="138"/>
      <c r="OB451" s="138"/>
      <c r="OC451" s="138"/>
      <c r="OD451" s="138"/>
      <c r="OE451" s="138"/>
      <c r="OF451" s="138"/>
      <c r="OG451" s="138"/>
      <c r="OH451" s="138"/>
      <c r="OI451" s="138"/>
      <c r="OJ451" s="138"/>
      <c r="OK451" s="138"/>
      <c r="OL451" s="138"/>
      <c r="OM451" s="138"/>
      <c r="ON451" s="138"/>
      <c r="OO451" s="138"/>
      <c r="OP451" s="138"/>
      <c r="OQ451" s="138"/>
      <c r="OR451" s="138"/>
      <c r="OS451" s="138"/>
      <c r="OT451" s="138"/>
      <c r="OU451" s="138"/>
      <c r="OV451" s="138"/>
      <c r="OW451" s="138"/>
      <c r="OX451" s="138"/>
      <c r="OY451" s="138"/>
      <c r="OZ451" s="138"/>
      <c r="PA451" s="138"/>
      <c r="PB451" s="138"/>
      <c r="PC451" s="138"/>
      <c r="PD451" s="138"/>
      <c r="PE451" s="138"/>
      <c r="PF451" s="138"/>
      <c r="PG451" s="138"/>
      <c r="PH451" s="138"/>
      <c r="PI451" s="138"/>
      <c r="PJ451" s="138"/>
      <c r="PK451" s="138"/>
      <c r="PL451" s="138"/>
      <c r="PM451" s="138"/>
      <c r="PN451" s="138"/>
      <c r="PO451" s="138"/>
      <c r="PP451" s="138"/>
      <c r="PQ451" s="138"/>
      <c r="PR451" s="138"/>
      <c r="PS451" s="138"/>
      <c r="PT451" s="138"/>
      <c r="PU451" s="138"/>
      <c r="PV451" s="138"/>
      <c r="PW451" s="138"/>
      <c r="PX451" s="138"/>
      <c r="PY451" s="138"/>
      <c r="PZ451" s="138"/>
      <c r="QA451" s="138"/>
      <c r="QB451" s="138"/>
      <c r="QC451" s="138"/>
      <c r="QD451" s="138"/>
      <c r="QE451" s="138"/>
      <c r="QF451" s="138"/>
      <c r="QG451" s="138"/>
      <c r="QH451" s="138"/>
      <c r="QI451" s="138"/>
      <c r="QJ451" s="138"/>
      <c r="QK451" s="138"/>
      <c r="QL451" s="138"/>
      <c r="QM451" s="138"/>
      <c r="QN451" s="138"/>
      <c r="QO451" s="138"/>
      <c r="QP451" s="138"/>
      <c r="QQ451" s="138"/>
      <c r="QR451" s="138"/>
      <c r="QS451" s="138"/>
      <c r="QT451" s="138"/>
      <c r="QU451" s="138"/>
      <c r="QV451" s="138"/>
      <c r="QW451" s="138"/>
      <c r="QX451" s="138"/>
      <c r="QY451" s="138"/>
      <c r="QZ451" s="138"/>
      <c r="RA451" s="138"/>
      <c r="RB451" s="138"/>
      <c r="RC451" s="138"/>
      <c r="RD451" s="138"/>
      <c r="RE451" s="138"/>
      <c r="RF451" s="138"/>
      <c r="RG451" s="138"/>
      <c r="RH451" s="138"/>
      <c r="RI451" s="138"/>
      <c r="RJ451" s="138"/>
      <c r="RK451" s="138"/>
      <c r="RL451" s="138"/>
      <c r="RM451" s="138"/>
      <c r="RN451" s="138"/>
      <c r="RO451" s="138"/>
      <c r="RP451" s="138"/>
      <c r="RQ451" s="138"/>
      <c r="RR451" s="138"/>
      <c r="RS451" s="138"/>
      <c r="RT451" s="138"/>
      <c r="RU451" s="138"/>
      <c r="RV451" s="138"/>
      <c r="RW451" s="138"/>
      <c r="RX451" s="138"/>
      <c r="RY451" s="138"/>
      <c r="RZ451" s="138"/>
      <c r="SA451" s="138"/>
      <c r="SB451" s="138"/>
      <c r="SC451" s="138"/>
      <c r="SD451" s="138"/>
      <c r="SE451" s="138"/>
      <c r="SF451" s="138"/>
      <c r="SG451" s="138"/>
      <c r="SH451" s="138"/>
      <c r="SI451" s="138"/>
      <c r="SJ451" s="138"/>
      <c r="SK451" s="138"/>
      <c r="SL451" s="138"/>
      <c r="SM451" s="138"/>
      <c r="SN451" s="138"/>
      <c r="SO451" s="138"/>
      <c r="SP451" s="138"/>
      <c r="SQ451" s="138"/>
      <c r="SR451" s="138"/>
      <c r="SS451" s="138"/>
      <c r="ST451" s="138"/>
      <c r="SU451" s="138"/>
      <c r="SV451" s="138"/>
      <c r="SW451" s="138"/>
      <c r="SX451" s="138"/>
      <c r="SY451" s="138"/>
      <c r="SZ451" s="138"/>
      <c r="TA451" s="138"/>
      <c r="TB451" s="138"/>
      <c r="TC451" s="138"/>
      <c r="TD451" s="138"/>
      <c r="TE451" s="138"/>
      <c r="TF451" s="138"/>
      <c r="TG451" s="138"/>
      <c r="TH451" s="138"/>
      <c r="TI451" s="138"/>
      <c r="TJ451" s="138"/>
      <c r="TK451" s="138"/>
      <c r="TL451" s="138"/>
      <c r="TM451" s="138"/>
      <c r="TN451" s="138"/>
      <c r="TO451" s="138"/>
      <c r="TP451" s="138"/>
      <c r="TQ451" s="138"/>
      <c r="TR451" s="138"/>
      <c r="TS451" s="138"/>
      <c r="TT451" s="138"/>
      <c r="TU451" s="138"/>
      <c r="TV451" s="138"/>
      <c r="TW451" s="138"/>
      <c r="TX451" s="138"/>
      <c r="TY451" s="138"/>
      <c r="TZ451" s="138"/>
      <c r="UA451" s="138"/>
      <c r="UB451" s="138"/>
      <c r="UC451" s="138"/>
      <c r="UD451" s="138"/>
      <c r="UE451" s="138"/>
      <c r="UF451" s="138"/>
      <c r="UG451" s="138"/>
      <c r="UH451" s="138"/>
      <c r="UI451" s="138"/>
      <c r="UJ451" s="138"/>
      <c r="UK451" s="138"/>
      <c r="UL451" s="138"/>
      <c r="UM451" s="138"/>
      <c r="UN451" s="138"/>
      <c r="UO451" s="138"/>
      <c r="UP451" s="138"/>
      <c r="UQ451" s="138"/>
      <c r="UR451" s="138"/>
      <c r="US451" s="138"/>
      <c r="UT451" s="138"/>
      <c r="UU451" s="138"/>
      <c r="UV451" s="138"/>
      <c r="UW451" s="138"/>
      <c r="UX451" s="138"/>
      <c r="UY451" s="138"/>
      <c r="UZ451" s="138"/>
      <c r="VA451" s="138"/>
      <c r="VB451" s="138"/>
      <c r="VC451" s="138"/>
      <c r="VD451" s="138"/>
      <c r="VE451" s="138"/>
      <c r="VF451" s="138"/>
      <c r="VG451" s="138"/>
      <c r="VH451" s="138"/>
      <c r="VI451" s="138"/>
      <c r="VJ451" s="138"/>
      <c r="VK451" s="138"/>
      <c r="VL451" s="138"/>
      <c r="VM451" s="138"/>
      <c r="VN451" s="138"/>
      <c r="VO451" s="138"/>
      <c r="VP451" s="138"/>
      <c r="VQ451" s="138"/>
      <c r="VR451" s="138"/>
      <c r="VS451" s="138"/>
      <c r="VT451" s="138"/>
      <c r="VU451" s="138"/>
      <c r="VV451" s="138"/>
      <c r="VW451" s="138"/>
      <c r="VX451" s="138"/>
      <c r="VY451" s="138"/>
      <c r="VZ451" s="138"/>
      <c r="WA451" s="138"/>
      <c r="WB451" s="138"/>
      <c r="WC451" s="138"/>
      <c r="WD451" s="138"/>
      <c r="WE451" s="138"/>
      <c r="WF451" s="138"/>
      <c r="WG451" s="138"/>
      <c r="WH451" s="138"/>
      <c r="WI451" s="138"/>
      <c r="WJ451" s="138"/>
      <c r="WK451" s="138"/>
      <c r="WL451" s="138"/>
      <c r="WM451" s="138"/>
      <c r="WN451" s="138"/>
      <c r="WO451" s="138"/>
      <c r="WP451" s="138"/>
      <c r="WQ451" s="138"/>
      <c r="WR451" s="138"/>
      <c r="WS451" s="138"/>
      <c r="WT451" s="138"/>
      <c r="WU451" s="138"/>
      <c r="WV451" s="138"/>
      <c r="WW451" s="138"/>
      <c r="WX451" s="138"/>
      <c r="WY451" s="138"/>
      <c r="WZ451" s="138"/>
      <c r="XA451" s="138"/>
      <c r="XB451" s="138"/>
      <c r="XC451" s="138"/>
      <c r="XD451" s="138"/>
      <c r="XE451" s="138"/>
      <c r="XF451" s="138"/>
      <c r="XG451" s="138"/>
      <c r="XH451" s="138"/>
      <c r="XI451" s="138"/>
      <c r="XJ451" s="138"/>
      <c r="XK451" s="138"/>
      <c r="XL451" s="138"/>
      <c r="XM451" s="138"/>
      <c r="XN451" s="138"/>
      <c r="XO451" s="138"/>
      <c r="XP451" s="138"/>
      <c r="XQ451" s="138"/>
      <c r="XR451" s="138"/>
      <c r="XS451" s="138"/>
      <c r="XT451" s="138"/>
      <c r="XU451" s="138"/>
      <c r="XV451" s="138"/>
      <c r="XW451" s="138"/>
      <c r="XX451" s="138"/>
      <c r="XY451" s="138"/>
      <c r="XZ451" s="138"/>
      <c r="YA451" s="138"/>
      <c r="YB451" s="138"/>
      <c r="YC451" s="138"/>
      <c r="YD451" s="138"/>
      <c r="YE451" s="138"/>
      <c r="YF451" s="138"/>
      <c r="YG451" s="138"/>
      <c r="YH451" s="138"/>
      <c r="YI451" s="138"/>
      <c r="YJ451" s="138"/>
      <c r="YK451" s="138"/>
      <c r="YL451" s="138"/>
      <c r="YM451" s="138"/>
      <c r="YN451" s="138"/>
      <c r="YO451" s="138"/>
      <c r="YP451" s="138"/>
      <c r="YQ451" s="138"/>
      <c r="YR451" s="138"/>
      <c r="YS451" s="138"/>
      <c r="YT451" s="138"/>
      <c r="YU451" s="138"/>
      <c r="YV451" s="138"/>
      <c r="YW451" s="138"/>
      <c r="YX451" s="138"/>
      <c r="YY451" s="138"/>
      <c r="YZ451" s="138"/>
      <c r="ZA451" s="138"/>
      <c r="ZB451" s="138"/>
      <c r="ZC451" s="138"/>
      <c r="ZD451" s="138"/>
      <c r="ZE451" s="138"/>
      <c r="ZF451" s="138"/>
      <c r="ZG451" s="138"/>
      <c r="ZH451" s="138"/>
      <c r="ZI451" s="138"/>
      <c r="ZJ451" s="138"/>
      <c r="ZK451" s="138"/>
      <c r="ZL451" s="138"/>
      <c r="ZM451" s="138"/>
      <c r="ZN451" s="138"/>
      <c r="ZO451" s="138"/>
      <c r="ZP451" s="138"/>
      <c r="ZQ451" s="138"/>
      <c r="ZR451" s="138"/>
      <c r="ZS451" s="138"/>
      <c r="ZT451" s="138"/>
      <c r="ZU451" s="138"/>
      <c r="ZV451" s="138"/>
      <c r="ZW451" s="138"/>
      <c r="ZX451" s="138"/>
      <c r="ZY451" s="138"/>
      <c r="ZZ451" s="138"/>
      <c r="AAA451" s="138"/>
      <c r="AAB451" s="138"/>
      <c r="AAC451" s="138"/>
      <c r="AAD451" s="138"/>
      <c r="AAE451" s="138"/>
      <c r="AAF451" s="138"/>
      <c r="AAG451" s="138"/>
      <c r="AAH451" s="138"/>
      <c r="AAI451" s="138"/>
      <c r="AAJ451" s="138"/>
      <c r="AAK451" s="138"/>
      <c r="AAL451" s="138"/>
      <c r="AAM451" s="138"/>
      <c r="AAN451" s="138"/>
      <c r="AAO451" s="138"/>
      <c r="AAP451" s="138"/>
      <c r="AAQ451" s="138"/>
      <c r="AAR451" s="138"/>
      <c r="AAS451" s="138"/>
      <c r="AAT451" s="138"/>
      <c r="AAU451" s="138"/>
      <c r="AAV451" s="138"/>
      <c r="AAW451" s="138"/>
      <c r="AAX451" s="138"/>
      <c r="AAY451" s="138"/>
      <c r="AAZ451" s="138"/>
      <c r="ABA451" s="138"/>
      <c r="ABB451" s="138"/>
      <c r="ABC451" s="138"/>
      <c r="ABD451" s="138"/>
      <c r="ABE451" s="138"/>
      <c r="ABF451" s="138"/>
      <c r="ABG451" s="138"/>
      <c r="ABH451" s="138"/>
      <c r="ABI451" s="138"/>
      <c r="ABJ451" s="138"/>
      <c r="ABK451" s="138"/>
      <c r="ABL451" s="138"/>
      <c r="ABM451" s="138"/>
      <c r="ABN451" s="138"/>
      <c r="ABO451" s="138"/>
      <c r="ABP451" s="138"/>
      <c r="ABQ451" s="138"/>
      <c r="ABR451" s="138"/>
      <c r="ABS451" s="138"/>
      <c r="ABT451" s="138"/>
      <c r="ABU451" s="138"/>
      <c r="ABV451" s="138"/>
      <c r="ABW451" s="138"/>
      <c r="ABX451" s="138"/>
      <c r="ABY451" s="138"/>
      <c r="ABZ451" s="138"/>
      <c r="ACA451" s="138"/>
      <c r="ACB451" s="138"/>
      <c r="ACC451" s="138"/>
      <c r="ACD451" s="138"/>
      <c r="ACE451" s="138"/>
      <c r="ACF451" s="138"/>
      <c r="ACG451" s="138"/>
      <c r="ACH451" s="138"/>
      <c r="ACI451" s="138"/>
      <c r="ACJ451" s="138"/>
      <c r="ACK451" s="138"/>
      <c r="ACL451" s="138"/>
      <c r="ACM451" s="138"/>
      <c r="ACN451" s="138"/>
      <c r="ACO451" s="138"/>
      <c r="ACP451" s="138"/>
      <c r="ACQ451" s="138"/>
      <c r="ACR451" s="138"/>
      <c r="ACS451" s="138"/>
      <c r="ACT451" s="138"/>
      <c r="ACU451" s="138"/>
      <c r="ACV451" s="138"/>
      <c r="ACW451" s="138"/>
      <c r="ACX451" s="138"/>
      <c r="ACY451" s="138"/>
      <c r="ACZ451" s="138"/>
      <c r="ADA451" s="138"/>
    </row>
    <row r="452" spans="1:781" ht="15" customHeight="1" x14ac:dyDescent="0.3">
      <c r="A452" s="206"/>
      <c r="B452" s="207"/>
      <c r="C452" s="254"/>
      <c r="D452" s="208"/>
      <c r="E452" s="209"/>
      <c r="F452" s="210"/>
      <c r="G452" s="211"/>
      <c r="H452" s="210"/>
      <c r="I452" s="212"/>
      <c r="J452" s="264"/>
      <c r="K452" s="206"/>
      <c r="L452" s="213"/>
      <c r="M452" s="211"/>
      <c r="N452" s="209"/>
      <c r="O452" s="208"/>
      <c r="P452" s="207"/>
      <c r="Q452" s="253"/>
      <c r="R452" s="253"/>
      <c r="S452" s="237" t="s">
        <v>328</v>
      </c>
      <c r="T452" s="268" t="s">
        <v>1208</v>
      </c>
      <c r="U452" s="227" t="s">
        <v>1209</v>
      </c>
      <c r="V452" s="263"/>
      <c r="W452" s="261"/>
      <c r="X452" s="261"/>
      <c r="Y452" s="261"/>
      <c r="Z452" s="261"/>
      <c r="AA452" s="261"/>
      <c r="AB452" s="262"/>
      <c r="AC452" s="263"/>
      <c r="AD452" s="263"/>
      <c r="AE452" s="263"/>
      <c r="AF452" s="263"/>
      <c r="AG452" s="263"/>
      <c r="AH452" s="263"/>
      <c r="AI452" s="263"/>
      <c r="AJ452" s="263"/>
      <c r="AK452" s="263"/>
      <c r="AL452" s="263"/>
      <c r="AM452" s="263"/>
      <c r="AN452" s="263"/>
      <c r="AO452" s="263"/>
      <c r="AP452" s="138"/>
      <c r="AQ452" s="138"/>
      <c r="AR452" s="138"/>
      <c r="AS452" s="138"/>
      <c r="AT452" s="138"/>
      <c r="AU452" s="138"/>
      <c r="AV452" s="138"/>
      <c r="AW452" s="138"/>
      <c r="AX452" s="138"/>
      <c r="AY452" s="138"/>
      <c r="AZ452" s="138"/>
      <c r="BA452" s="138"/>
      <c r="BB452" s="138"/>
      <c r="BC452" s="138"/>
      <c r="BD452" s="138"/>
      <c r="BE452" s="138"/>
      <c r="BF452" s="138"/>
      <c r="BG452" s="138"/>
      <c r="BH452" s="138"/>
      <c r="BI452" s="138"/>
      <c r="BJ452" s="138"/>
      <c r="BK452" s="138"/>
      <c r="BL452" s="138"/>
      <c r="BM452" s="138"/>
      <c r="BN452" s="138"/>
      <c r="BO452" s="138"/>
      <c r="BP452" s="138"/>
      <c r="BQ452" s="138"/>
      <c r="BR452" s="138"/>
      <c r="BS452" s="138"/>
      <c r="BT452" s="138"/>
      <c r="BU452" s="138"/>
      <c r="BV452" s="138"/>
      <c r="BW452" s="138"/>
      <c r="BX452" s="138"/>
      <c r="BY452" s="138"/>
      <c r="BZ452" s="138"/>
      <c r="CA452" s="138"/>
      <c r="CB452" s="138"/>
      <c r="CC452" s="138"/>
      <c r="CD452" s="138"/>
      <c r="CE452" s="138"/>
      <c r="CF452" s="138"/>
      <c r="CG452" s="138"/>
      <c r="CH452" s="138"/>
      <c r="CI452" s="138"/>
      <c r="CJ452" s="138"/>
      <c r="CK452" s="138"/>
      <c r="CL452" s="138"/>
      <c r="CM452" s="138"/>
      <c r="CN452" s="138"/>
      <c r="CO452" s="138"/>
      <c r="CP452" s="138"/>
      <c r="CQ452" s="138"/>
      <c r="CR452" s="138"/>
      <c r="CS452" s="138"/>
      <c r="CT452" s="138"/>
      <c r="CU452" s="138"/>
      <c r="CV452" s="138"/>
      <c r="CW452" s="138"/>
      <c r="CX452" s="138"/>
      <c r="CY452" s="138"/>
      <c r="CZ452" s="138"/>
      <c r="DA452" s="138"/>
      <c r="DB452" s="138"/>
      <c r="DC452" s="138"/>
      <c r="DD452" s="138"/>
      <c r="DE452" s="138"/>
      <c r="DF452" s="138"/>
      <c r="DG452" s="138"/>
      <c r="DH452" s="138"/>
      <c r="DI452" s="138"/>
      <c r="DJ452" s="138"/>
      <c r="DK452" s="138"/>
      <c r="DL452" s="138"/>
      <c r="DM452" s="138"/>
      <c r="DN452" s="138"/>
      <c r="DO452" s="138"/>
      <c r="DP452" s="138"/>
      <c r="DQ452" s="138"/>
      <c r="DR452" s="138"/>
      <c r="DS452" s="138"/>
      <c r="DT452" s="138"/>
      <c r="DU452" s="138"/>
      <c r="DV452" s="138"/>
      <c r="DW452" s="138"/>
      <c r="DX452" s="138"/>
      <c r="DY452" s="138"/>
      <c r="DZ452" s="138"/>
      <c r="EA452" s="138"/>
      <c r="EB452" s="138"/>
      <c r="EC452" s="138"/>
      <c r="ED452" s="138"/>
      <c r="EE452" s="138"/>
      <c r="EF452" s="138"/>
      <c r="EG452" s="138"/>
      <c r="EH452" s="138"/>
      <c r="EI452" s="138"/>
      <c r="EJ452" s="138"/>
      <c r="EK452" s="138"/>
      <c r="EL452" s="138"/>
      <c r="EM452" s="138"/>
      <c r="EN452" s="138"/>
      <c r="EO452" s="138"/>
      <c r="EP452" s="138"/>
      <c r="EQ452" s="138"/>
      <c r="ER452" s="138"/>
      <c r="ES452" s="138"/>
      <c r="ET452" s="138"/>
      <c r="EU452" s="138"/>
      <c r="EV452" s="138"/>
      <c r="EW452" s="138"/>
      <c r="EX452" s="138"/>
      <c r="EY452" s="138"/>
      <c r="EZ452" s="138"/>
      <c r="FA452" s="138"/>
      <c r="FB452" s="138"/>
      <c r="FC452" s="138"/>
      <c r="FD452" s="138"/>
      <c r="FE452" s="138"/>
      <c r="FF452" s="138"/>
      <c r="FG452" s="138"/>
      <c r="FH452" s="138"/>
      <c r="FI452" s="138"/>
      <c r="FJ452" s="138"/>
      <c r="FK452" s="138"/>
      <c r="FL452" s="138"/>
      <c r="FM452" s="138"/>
      <c r="FN452" s="138"/>
      <c r="FO452" s="138"/>
      <c r="FP452" s="138"/>
      <c r="FQ452" s="138"/>
      <c r="FR452" s="138"/>
      <c r="FS452" s="138"/>
      <c r="FT452" s="138"/>
      <c r="FU452" s="138"/>
      <c r="FV452" s="138"/>
      <c r="FW452" s="138"/>
      <c r="FX452" s="138"/>
      <c r="FY452" s="138"/>
      <c r="FZ452" s="138"/>
      <c r="GA452" s="138"/>
      <c r="GB452" s="138"/>
      <c r="GC452" s="138"/>
      <c r="GD452" s="138"/>
      <c r="GE452" s="138"/>
      <c r="GF452" s="138"/>
      <c r="GG452" s="138"/>
      <c r="GH452" s="138"/>
      <c r="GI452" s="138"/>
      <c r="GJ452" s="138"/>
      <c r="GK452" s="138"/>
      <c r="GL452" s="138"/>
      <c r="GM452" s="138"/>
      <c r="GN452" s="138"/>
      <c r="GO452" s="138"/>
      <c r="GP452" s="138"/>
      <c r="GQ452" s="138"/>
      <c r="GR452" s="138"/>
      <c r="GS452" s="138"/>
      <c r="GT452" s="138"/>
      <c r="GU452" s="138"/>
      <c r="GV452" s="138"/>
      <c r="GW452" s="138"/>
      <c r="GX452" s="138"/>
      <c r="GY452" s="138"/>
      <c r="GZ452" s="138"/>
      <c r="HA452" s="138"/>
      <c r="HB452" s="138"/>
      <c r="HC452" s="138"/>
      <c r="HD452" s="138"/>
      <c r="HE452" s="138"/>
      <c r="HF452" s="138"/>
      <c r="HG452" s="138"/>
      <c r="HH452" s="138"/>
      <c r="HI452" s="138"/>
      <c r="HJ452" s="138"/>
      <c r="HK452" s="138"/>
      <c r="HL452" s="138"/>
      <c r="HM452" s="138"/>
      <c r="HN452" s="138"/>
      <c r="HO452" s="138"/>
      <c r="HP452" s="138"/>
      <c r="HQ452" s="138"/>
      <c r="HR452" s="138"/>
      <c r="HS452" s="138"/>
      <c r="HT452" s="138"/>
      <c r="HU452" s="138"/>
      <c r="HV452" s="138"/>
      <c r="HW452" s="138"/>
      <c r="HX452" s="138"/>
      <c r="HY452" s="138"/>
      <c r="HZ452" s="138"/>
      <c r="IA452" s="138"/>
      <c r="IB452" s="138"/>
      <c r="IC452" s="138"/>
      <c r="ID452" s="138"/>
      <c r="IE452" s="138"/>
      <c r="IF452" s="138"/>
      <c r="IG452" s="138"/>
      <c r="IH452" s="138"/>
      <c r="II452" s="138"/>
      <c r="IJ452" s="138"/>
      <c r="IK452" s="138"/>
      <c r="IL452" s="138"/>
      <c r="IM452" s="138"/>
      <c r="IN452" s="138"/>
      <c r="IO452" s="138"/>
      <c r="IP452" s="138"/>
      <c r="IQ452" s="138"/>
      <c r="IR452" s="138"/>
      <c r="IS452" s="138"/>
      <c r="IT452" s="138"/>
      <c r="IU452" s="138"/>
      <c r="IV452" s="138"/>
      <c r="IW452" s="138"/>
      <c r="IX452" s="138"/>
      <c r="IY452" s="138"/>
      <c r="IZ452" s="138"/>
      <c r="JA452" s="138"/>
      <c r="JB452" s="138"/>
      <c r="JC452" s="138"/>
      <c r="JD452" s="138"/>
      <c r="JE452" s="138"/>
      <c r="JF452" s="138"/>
      <c r="JG452" s="138"/>
      <c r="JH452" s="138"/>
      <c r="JI452" s="138"/>
      <c r="JJ452" s="138"/>
      <c r="JK452" s="138"/>
      <c r="JL452" s="138"/>
      <c r="JM452" s="138"/>
      <c r="JN452" s="138"/>
      <c r="JO452" s="138"/>
      <c r="JP452" s="138"/>
      <c r="JQ452" s="138"/>
      <c r="JR452" s="138"/>
      <c r="JS452" s="138"/>
      <c r="JT452" s="138"/>
      <c r="JU452" s="138"/>
      <c r="JV452" s="138"/>
      <c r="JW452" s="138"/>
      <c r="JX452" s="138"/>
      <c r="JY452" s="138"/>
      <c r="JZ452" s="138"/>
      <c r="KA452" s="138"/>
      <c r="KB452" s="138"/>
      <c r="KC452" s="138"/>
      <c r="KD452" s="138"/>
      <c r="KE452" s="138"/>
      <c r="KF452" s="138"/>
      <c r="KG452" s="138"/>
      <c r="KH452" s="138"/>
      <c r="KI452" s="138"/>
      <c r="KJ452" s="138"/>
      <c r="KK452" s="138"/>
      <c r="KL452" s="138"/>
      <c r="KM452" s="138"/>
      <c r="KN452" s="138"/>
      <c r="KO452" s="138"/>
      <c r="KP452" s="138"/>
      <c r="KQ452" s="138"/>
      <c r="KR452" s="138"/>
      <c r="KS452" s="138"/>
      <c r="KT452" s="138"/>
      <c r="KU452" s="138"/>
      <c r="KV452" s="138"/>
      <c r="KW452" s="138"/>
      <c r="KX452" s="138"/>
      <c r="KY452" s="138"/>
      <c r="KZ452" s="138"/>
      <c r="LA452" s="138"/>
      <c r="LB452" s="138"/>
      <c r="LC452" s="138"/>
      <c r="LD452" s="138"/>
      <c r="LE452" s="138"/>
      <c r="LF452" s="138"/>
      <c r="LG452" s="138"/>
      <c r="LH452" s="138"/>
      <c r="LI452" s="138"/>
      <c r="LJ452" s="138"/>
      <c r="LK452" s="138"/>
      <c r="LL452" s="138"/>
      <c r="LM452" s="138"/>
      <c r="LN452" s="138"/>
      <c r="LO452" s="138"/>
      <c r="LP452" s="138"/>
      <c r="LQ452" s="138"/>
      <c r="LR452" s="138"/>
      <c r="LS452" s="138"/>
      <c r="LT452" s="138"/>
      <c r="LU452" s="138"/>
      <c r="LV452" s="138"/>
      <c r="LW452" s="138"/>
      <c r="LX452" s="138"/>
      <c r="LY452" s="138"/>
      <c r="LZ452" s="138"/>
      <c r="MA452" s="138"/>
      <c r="MB452" s="138"/>
      <c r="MC452" s="138"/>
      <c r="MD452" s="138"/>
      <c r="ME452" s="138"/>
      <c r="MF452" s="138"/>
      <c r="MG452" s="138"/>
      <c r="MH452" s="138"/>
      <c r="MI452" s="138"/>
      <c r="MJ452" s="138"/>
      <c r="MK452" s="138"/>
      <c r="ML452" s="138"/>
      <c r="MM452" s="138"/>
      <c r="MN452" s="138"/>
      <c r="MO452" s="138"/>
      <c r="MP452" s="138"/>
      <c r="MQ452" s="138"/>
      <c r="MR452" s="138"/>
      <c r="MS452" s="138"/>
      <c r="MT452" s="138"/>
      <c r="MU452" s="138"/>
      <c r="MV452" s="138"/>
      <c r="MW452" s="138"/>
      <c r="MX452" s="138"/>
      <c r="MY452" s="138"/>
      <c r="MZ452" s="138"/>
      <c r="NA452" s="138"/>
      <c r="NB452" s="138"/>
      <c r="NC452" s="138"/>
      <c r="ND452" s="138"/>
      <c r="NE452" s="138"/>
      <c r="NF452" s="138"/>
      <c r="NG452" s="138"/>
      <c r="NH452" s="138"/>
      <c r="NI452" s="138"/>
      <c r="NJ452" s="138"/>
      <c r="NK452" s="138"/>
      <c r="NL452" s="138"/>
      <c r="NM452" s="138"/>
      <c r="NN452" s="138"/>
      <c r="NO452" s="138"/>
      <c r="NP452" s="138"/>
      <c r="NQ452" s="138"/>
      <c r="NR452" s="138"/>
      <c r="NS452" s="138"/>
      <c r="NT452" s="138"/>
      <c r="NU452" s="138"/>
      <c r="NV452" s="138"/>
      <c r="NW452" s="138"/>
      <c r="NX452" s="138"/>
      <c r="NY452" s="138"/>
      <c r="NZ452" s="138"/>
      <c r="OA452" s="138"/>
      <c r="OB452" s="138"/>
      <c r="OC452" s="138"/>
      <c r="OD452" s="138"/>
      <c r="OE452" s="138"/>
      <c r="OF452" s="138"/>
      <c r="OG452" s="138"/>
      <c r="OH452" s="138"/>
      <c r="OI452" s="138"/>
      <c r="OJ452" s="138"/>
      <c r="OK452" s="138"/>
      <c r="OL452" s="138"/>
      <c r="OM452" s="138"/>
      <c r="ON452" s="138"/>
      <c r="OO452" s="138"/>
      <c r="OP452" s="138"/>
      <c r="OQ452" s="138"/>
      <c r="OR452" s="138"/>
      <c r="OS452" s="138"/>
      <c r="OT452" s="138"/>
      <c r="OU452" s="138"/>
      <c r="OV452" s="138"/>
      <c r="OW452" s="138"/>
      <c r="OX452" s="138"/>
      <c r="OY452" s="138"/>
      <c r="OZ452" s="138"/>
      <c r="PA452" s="138"/>
      <c r="PB452" s="138"/>
      <c r="PC452" s="138"/>
      <c r="PD452" s="138"/>
      <c r="PE452" s="138"/>
      <c r="PF452" s="138"/>
      <c r="PG452" s="138"/>
      <c r="PH452" s="138"/>
      <c r="PI452" s="138"/>
      <c r="PJ452" s="138"/>
      <c r="PK452" s="138"/>
      <c r="PL452" s="138"/>
      <c r="PM452" s="138"/>
      <c r="PN452" s="138"/>
      <c r="PO452" s="138"/>
      <c r="PP452" s="138"/>
      <c r="PQ452" s="138"/>
      <c r="PR452" s="138"/>
      <c r="PS452" s="138"/>
      <c r="PT452" s="138"/>
      <c r="PU452" s="138"/>
      <c r="PV452" s="138"/>
      <c r="PW452" s="138"/>
      <c r="PX452" s="138"/>
      <c r="PY452" s="138"/>
      <c r="PZ452" s="138"/>
      <c r="QA452" s="138"/>
      <c r="QB452" s="138"/>
      <c r="QC452" s="138"/>
      <c r="QD452" s="138"/>
      <c r="QE452" s="138"/>
      <c r="QF452" s="138"/>
      <c r="QG452" s="138"/>
      <c r="QH452" s="138"/>
      <c r="QI452" s="138"/>
      <c r="QJ452" s="138"/>
      <c r="QK452" s="138"/>
      <c r="QL452" s="138"/>
      <c r="QM452" s="138"/>
      <c r="QN452" s="138"/>
      <c r="QO452" s="138"/>
      <c r="QP452" s="138"/>
      <c r="QQ452" s="138"/>
      <c r="QR452" s="138"/>
      <c r="QS452" s="138"/>
      <c r="QT452" s="138"/>
      <c r="QU452" s="138"/>
      <c r="QV452" s="138"/>
      <c r="QW452" s="138"/>
      <c r="QX452" s="138"/>
      <c r="QY452" s="138"/>
      <c r="QZ452" s="138"/>
      <c r="RA452" s="138"/>
      <c r="RB452" s="138"/>
      <c r="RC452" s="138"/>
      <c r="RD452" s="138"/>
      <c r="RE452" s="138"/>
      <c r="RF452" s="138"/>
      <c r="RG452" s="138"/>
      <c r="RH452" s="138"/>
      <c r="RI452" s="138"/>
      <c r="RJ452" s="138"/>
      <c r="RK452" s="138"/>
      <c r="RL452" s="138"/>
      <c r="RM452" s="138"/>
      <c r="RN452" s="138"/>
      <c r="RO452" s="138"/>
      <c r="RP452" s="138"/>
      <c r="RQ452" s="138"/>
      <c r="RR452" s="138"/>
      <c r="RS452" s="138"/>
      <c r="RT452" s="138"/>
      <c r="RU452" s="138"/>
      <c r="RV452" s="138"/>
      <c r="RW452" s="138"/>
      <c r="RX452" s="138"/>
      <c r="RY452" s="138"/>
      <c r="RZ452" s="138"/>
      <c r="SA452" s="138"/>
      <c r="SB452" s="138"/>
      <c r="SC452" s="138"/>
      <c r="SD452" s="138"/>
      <c r="SE452" s="138"/>
      <c r="SF452" s="138"/>
      <c r="SG452" s="138"/>
      <c r="SH452" s="138"/>
      <c r="SI452" s="138"/>
      <c r="SJ452" s="138"/>
      <c r="SK452" s="138"/>
      <c r="SL452" s="138"/>
      <c r="SM452" s="138"/>
      <c r="SN452" s="138"/>
      <c r="SO452" s="138"/>
      <c r="SP452" s="138"/>
      <c r="SQ452" s="138"/>
      <c r="SR452" s="138"/>
      <c r="SS452" s="138"/>
      <c r="ST452" s="138"/>
      <c r="SU452" s="138"/>
      <c r="SV452" s="138"/>
      <c r="SW452" s="138"/>
      <c r="SX452" s="138"/>
      <c r="SY452" s="138"/>
      <c r="SZ452" s="138"/>
      <c r="TA452" s="138"/>
      <c r="TB452" s="138"/>
      <c r="TC452" s="138"/>
      <c r="TD452" s="138"/>
      <c r="TE452" s="138"/>
      <c r="TF452" s="138"/>
      <c r="TG452" s="138"/>
      <c r="TH452" s="138"/>
      <c r="TI452" s="138"/>
      <c r="TJ452" s="138"/>
      <c r="TK452" s="138"/>
      <c r="TL452" s="138"/>
      <c r="TM452" s="138"/>
      <c r="TN452" s="138"/>
      <c r="TO452" s="138"/>
      <c r="TP452" s="138"/>
      <c r="TQ452" s="138"/>
      <c r="TR452" s="138"/>
      <c r="TS452" s="138"/>
      <c r="TT452" s="138"/>
      <c r="TU452" s="138"/>
      <c r="TV452" s="138"/>
      <c r="TW452" s="138"/>
      <c r="TX452" s="138"/>
      <c r="TY452" s="138"/>
      <c r="TZ452" s="138"/>
      <c r="UA452" s="138"/>
      <c r="UB452" s="138"/>
      <c r="UC452" s="138"/>
      <c r="UD452" s="138"/>
      <c r="UE452" s="138"/>
      <c r="UF452" s="138"/>
      <c r="UG452" s="138"/>
      <c r="UH452" s="138"/>
      <c r="UI452" s="138"/>
      <c r="UJ452" s="138"/>
      <c r="UK452" s="138"/>
      <c r="UL452" s="138"/>
      <c r="UM452" s="138"/>
      <c r="UN452" s="138"/>
      <c r="UO452" s="138"/>
      <c r="UP452" s="138"/>
      <c r="UQ452" s="138"/>
      <c r="UR452" s="138"/>
      <c r="US452" s="138"/>
      <c r="UT452" s="138"/>
      <c r="UU452" s="138"/>
      <c r="UV452" s="138"/>
      <c r="UW452" s="138"/>
      <c r="UX452" s="138"/>
      <c r="UY452" s="138"/>
      <c r="UZ452" s="138"/>
      <c r="VA452" s="138"/>
      <c r="VB452" s="138"/>
      <c r="VC452" s="138"/>
      <c r="VD452" s="138"/>
      <c r="VE452" s="138"/>
      <c r="VF452" s="138"/>
      <c r="VG452" s="138"/>
      <c r="VH452" s="138"/>
      <c r="VI452" s="138"/>
      <c r="VJ452" s="138"/>
      <c r="VK452" s="138"/>
      <c r="VL452" s="138"/>
      <c r="VM452" s="138"/>
      <c r="VN452" s="138"/>
      <c r="VO452" s="138"/>
      <c r="VP452" s="138"/>
      <c r="VQ452" s="138"/>
      <c r="VR452" s="138"/>
      <c r="VS452" s="138"/>
      <c r="VT452" s="138"/>
      <c r="VU452" s="138"/>
      <c r="VV452" s="138"/>
      <c r="VW452" s="138"/>
      <c r="VX452" s="138"/>
      <c r="VY452" s="138"/>
      <c r="VZ452" s="138"/>
      <c r="WA452" s="138"/>
      <c r="WB452" s="138"/>
      <c r="WC452" s="138"/>
      <c r="WD452" s="138"/>
      <c r="WE452" s="138"/>
      <c r="WF452" s="138"/>
      <c r="WG452" s="138"/>
      <c r="WH452" s="138"/>
      <c r="WI452" s="138"/>
      <c r="WJ452" s="138"/>
      <c r="WK452" s="138"/>
      <c r="WL452" s="138"/>
      <c r="WM452" s="138"/>
      <c r="WN452" s="138"/>
      <c r="WO452" s="138"/>
      <c r="WP452" s="138"/>
      <c r="WQ452" s="138"/>
      <c r="WR452" s="138"/>
      <c r="WS452" s="138"/>
      <c r="WT452" s="138"/>
      <c r="WU452" s="138"/>
      <c r="WV452" s="138"/>
      <c r="WW452" s="138"/>
      <c r="WX452" s="138"/>
      <c r="WY452" s="138"/>
      <c r="WZ452" s="138"/>
      <c r="XA452" s="138"/>
      <c r="XB452" s="138"/>
      <c r="XC452" s="138"/>
      <c r="XD452" s="138"/>
      <c r="XE452" s="138"/>
      <c r="XF452" s="138"/>
      <c r="XG452" s="138"/>
      <c r="XH452" s="138"/>
      <c r="XI452" s="138"/>
      <c r="XJ452" s="138"/>
      <c r="XK452" s="138"/>
      <c r="XL452" s="138"/>
      <c r="XM452" s="138"/>
      <c r="XN452" s="138"/>
      <c r="XO452" s="138"/>
      <c r="XP452" s="138"/>
      <c r="XQ452" s="138"/>
      <c r="XR452" s="138"/>
      <c r="XS452" s="138"/>
      <c r="XT452" s="138"/>
      <c r="XU452" s="138"/>
      <c r="XV452" s="138"/>
      <c r="XW452" s="138"/>
      <c r="XX452" s="138"/>
      <c r="XY452" s="138"/>
      <c r="XZ452" s="138"/>
      <c r="YA452" s="138"/>
      <c r="YB452" s="138"/>
      <c r="YC452" s="138"/>
      <c r="YD452" s="138"/>
      <c r="YE452" s="138"/>
      <c r="YF452" s="138"/>
      <c r="YG452" s="138"/>
      <c r="YH452" s="138"/>
      <c r="YI452" s="138"/>
      <c r="YJ452" s="138"/>
      <c r="YK452" s="138"/>
      <c r="YL452" s="138"/>
      <c r="YM452" s="138"/>
      <c r="YN452" s="138"/>
      <c r="YO452" s="138"/>
      <c r="YP452" s="138"/>
      <c r="YQ452" s="138"/>
      <c r="YR452" s="138"/>
      <c r="YS452" s="138"/>
      <c r="YT452" s="138"/>
      <c r="YU452" s="138"/>
      <c r="YV452" s="138"/>
      <c r="YW452" s="138"/>
      <c r="YX452" s="138"/>
      <c r="YY452" s="138"/>
      <c r="YZ452" s="138"/>
      <c r="ZA452" s="138"/>
      <c r="ZB452" s="138"/>
      <c r="ZC452" s="138"/>
      <c r="ZD452" s="138"/>
      <c r="ZE452" s="138"/>
      <c r="ZF452" s="138"/>
      <c r="ZG452" s="138"/>
      <c r="ZH452" s="138"/>
      <c r="ZI452" s="138"/>
      <c r="ZJ452" s="138"/>
      <c r="ZK452" s="138"/>
      <c r="ZL452" s="138"/>
      <c r="ZM452" s="138"/>
      <c r="ZN452" s="138"/>
      <c r="ZO452" s="138"/>
      <c r="ZP452" s="138"/>
      <c r="ZQ452" s="138"/>
      <c r="ZR452" s="138"/>
      <c r="ZS452" s="138"/>
      <c r="ZT452" s="138"/>
      <c r="ZU452" s="138"/>
      <c r="ZV452" s="138"/>
      <c r="ZW452" s="138"/>
      <c r="ZX452" s="138"/>
      <c r="ZY452" s="138"/>
      <c r="ZZ452" s="138"/>
      <c r="AAA452" s="138"/>
      <c r="AAB452" s="138"/>
      <c r="AAC452" s="138"/>
      <c r="AAD452" s="138"/>
      <c r="AAE452" s="138"/>
      <c r="AAF452" s="138"/>
      <c r="AAG452" s="138"/>
      <c r="AAH452" s="138"/>
      <c r="AAI452" s="138"/>
      <c r="AAJ452" s="138"/>
      <c r="AAK452" s="138"/>
      <c r="AAL452" s="138"/>
      <c r="AAM452" s="138"/>
      <c r="AAN452" s="138"/>
      <c r="AAO452" s="138"/>
      <c r="AAP452" s="138"/>
      <c r="AAQ452" s="138"/>
      <c r="AAR452" s="138"/>
      <c r="AAS452" s="138"/>
      <c r="AAT452" s="138"/>
      <c r="AAU452" s="138"/>
      <c r="AAV452" s="138"/>
      <c r="AAW452" s="138"/>
      <c r="AAX452" s="138"/>
      <c r="AAY452" s="138"/>
      <c r="AAZ452" s="138"/>
      <c r="ABA452" s="138"/>
      <c r="ABB452" s="138"/>
      <c r="ABC452" s="138"/>
      <c r="ABD452" s="138"/>
      <c r="ABE452" s="138"/>
      <c r="ABF452" s="138"/>
      <c r="ABG452" s="138"/>
      <c r="ABH452" s="138"/>
      <c r="ABI452" s="138"/>
      <c r="ABJ452" s="138"/>
      <c r="ABK452" s="138"/>
      <c r="ABL452" s="138"/>
      <c r="ABM452" s="138"/>
      <c r="ABN452" s="138"/>
      <c r="ABO452" s="138"/>
      <c r="ABP452" s="138"/>
      <c r="ABQ452" s="138"/>
      <c r="ABR452" s="138"/>
      <c r="ABS452" s="138"/>
      <c r="ABT452" s="138"/>
      <c r="ABU452" s="138"/>
      <c r="ABV452" s="138"/>
      <c r="ABW452" s="138"/>
      <c r="ABX452" s="138"/>
      <c r="ABY452" s="138"/>
      <c r="ABZ452" s="138"/>
      <c r="ACA452" s="138"/>
      <c r="ACB452" s="138"/>
      <c r="ACC452" s="138"/>
      <c r="ACD452" s="138"/>
      <c r="ACE452" s="138"/>
      <c r="ACF452" s="138"/>
      <c r="ACG452" s="138"/>
      <c r="ACH452" s="138"/>
      <c r="ACI452" s="138"/>
      <c r="ACJ452" s="138"/>
      <c r="ACK452" s="138"/>
      <c r="ACL452" s="138"/>
      <c r="ACM452" s="138"/>
      <c r="ACN452" s="138"/>
      <c r="ACO452" s="138"/>
      <c r="ACP452" s="138"/>
      <c r="ACQ452" s="138"/>
      <c r="ACR452" s="138"/>
      <c r="ACS452" s="138"/>
      <c r="ACT452" s="138"/>
      <c r="ACU452" s="138"/>
      <c r="ACV452" s="138"/>
      <c r="ACW452" s="138"/>
      <c r="ACX452" s="138"/>
      <c r="ACY452" s="138"/>
      <c r="ACZ452" s="138"/>
      <c r="ADA452" s="138"/>
    </row>
    <row r="453" spans="1:781" ht="15" customHeight="1" x14ac:dyDescent="0.3">
      <c r="A453" s="206"/>
      <c r="B453" s="207"/>
      <c r="C453" s="254"/>
      <c r="D453" s="208"/>
      <c r="E453" s="209"/>
      <c r="F453" s="210"/>
      <c r="G453" s="211"/>
      <c r="H453" s="210"/>
      <c r="I453" s="212"/>
      <c r="J453" s="264"/>
      <c r="K453" s="206"/>
      <c r="L453" s="213"/>
      <c r="M453" s="211"/>
      <c r="N453" s="209"/>
      <c r="O453" s="208"/>
      <c r="P453" s="207"/>
      <c r="Q453" s="214"/>
      <c r="R453" s="248"/>
      <c r="S453" s="237" t="s">
        <v>1210</v>
      </c>
      <c r="T453" s="268" t="s">
        <v>1211</v>
      </c>
      <c r="U453" s="227" t="s">
        <v>1212</v>
      </c>
      <c r="V453" s="263"/>
      <c r="W453" s="261"/>
      <c r="X453" s="261"/>
      <c r="Y453" s="261"/>
      <c r="Z453" s="261"/>
      <c r="AA453" s="261"/>
      <c r="AB453" s="262"/>
      <c r="AC453" s="263"/>
      <c r="AD453" s="263"/>
      <c r="AE453" s="263"/>
      <c r="AF453" s="263"/>
      <c r="AG453" s="263"/>
      <c r="AH453" s="263"/>
      <c r="AI453" s="263"/>
      <c r="AJ453" s="263"/>
      <c r="AK453" s="263"/>
      <c r="AL453" s="263"/>
      <c r="AM453" s="263"/>
      <c r="AN453" s="263"/>
      <c r="AO453" s="263"/>
      <c r="AP453" s="138"/>
      <c r="AQ453" s="138"/>
      <c r="AR453" s="138"/>
      <c r="AS453" s="138"/>
      <c r="AT453" s="138"/>
      <c r="AU453" s="138"/>
      <c r="AV453" s="138"/>
      <c r="AW453" s="138"/>
      <c r="AX453" s="138"/>
      <c r="AY453" s="138"/>
      <c r="AZ453" s="138"/>
      <c r="BA453" s="138"/>
      <c r="BB453" s="138"/>
      <c r="BC453" s="138"/>
      <c r="BD453" s="138"/>
      <c r="BE453" s="138"/>
      <c r="BF453" s="138"/>
      <c r="BG453" s="138"/>
      <c r="BH453" s="138"/>
      <c r="BI453" s="138"/>
      <c r="BJ453" s="138"/>
      <c r="BK453" s="138"/>
      <c r="BL453" s="138"/>
      <c r="BM453" s="138"/>
      <c r="BN453" s="138"/>
      <c r="BO453" s="138"/>
      <c r="BP453" s="138"/>
      <c r="BQ453" s="138"/>
      <c r="BR453" s="138"/>
      <c r="BS453" s="138"/>
      <c r="BT453" s="138"/>
      <c r="BU453" s="138"/>
      <c r="BV453" s="138"/>
      <c r="BW453" s="138"/>
      <c r="BX453" s="138"/>
      <c r="BY453" s="138"/>
      <c r="BZ453" s="138"/>
      <c r="CA453" s="138"/>
      <c r="CB453" s="138"/>
      <c r="CC453" s="138"/>
      <c r="CD453" s="138"/>
      <c r="CE453" s="138"/>
      <c r="CF453" s="138"/>
      <c r="CG453" s="138"/>
      <c r="CH453" s="138"/>
      <c r="CI453" s="138"/>
      <c r="CJ453" s="138"/>
      <c r="CK453" s="138"/>
      <c r="CL453" s="138"/>
      <c r="CM453" s="138"/>
      <c r="CN453" s="138"/>
      <c r="CO453" s="138"/>
      <c r="CP453" s="138"/>
      <c r="CQ453" s="138"/>
      <c r="CR453" s="138"/>
      <c r="CS453" s="138"/>
      <c r="CT453" s="138"/>
      <c r="CU453" s="138"/>
      <c r="CV453" s="138"/>
      <c r="CW453" s="138"/>
      <c r="CX453" s="138"/>
      <c r="CY453" s="138"/>
      <c r="CZ453" s="138"/>
      <c r="DA453" s="138"/>
      <c r="DB453" s="138"/>
      <c r="DC453" s="138"/>
      <c r="DD453" s="138"/>
      <c r="DE453" s="138"/>
      <c r="DF453" s="138"/>
      <c r="DG453" s="138"/>
      <c r="DH453" s="138"/>
      <c r="DI453" s="138"/>
      <c r="DJ453" s="138"/>
      <c r="DK453" s="138"/>
      <c r="DL453" s="138"/>
      <c r="DM453" s="138"/>
      <c r="DN453" s="138"/>
      <c r="DO453" s="138"/>
      <c r="DP453" s="138"/>
      <c r="DQ453" s="138"/>
      <c r="DR453" s="138"/>
      <c r="DS453" s="138"/>
      <c r="DT453" s="138"/>
      <c r="DU453" s="138"/>
      <c r="DV453" s="138"/>
      <c r="DW453" s="138"/>
      <c r="DX453" s="138"/>
      <c r="DY453" s="138"/>
      <c r="DZ453" s="138"/>
      <c r="EA453" s="138"/>
      <c r="EB453" s="138"/>
      <c r="EC453" s="138"/>
      <c r="ED453" s="138"/>
      <c r="EE453" s="138"/>
      <c r="EF453" s="138"/>
      <c r="EG453" s="138"/>
      <c r="EH453" s="138"/>
      <c r="EI453" s="138"/>
      <c r="EJ453" s="138"/>
      <c r="EK453" s="138"/>
      <c r="EL453" s="138"/>
      <c r="EM453" s="138"/>
      <c r="EN453" s="138"/>
      <c r="EO453" s="138"/>
      <c r="EP453" s="138"/>
      <c r="EQ453" s="138"/>
      <c r="ER453" s="138"/>
      <c r="ES453" s="138"/>
      <c r="ET453" s="138"/>
      <c r="EU453" s="138"/>
      <c r="EV453" s="138"/>
      <c r="EW453" s="138"/>
      <c r="EX453" s="138"/>
      <c r="EY453" s="138"/>
      <c r="EZ453" s="138"/>
      <c r="FA453" s="138"/>
      <c r="FB453" s="138"/>
      <c r="FC453" s="138"/>
      <c r="FD453" s="138"/>
      <c r="FE453" s="138"/>
      <c r="FF453" s="138"/>
      <c r="FG453" s="138"/>
      <c r="FH453" s="138"/>
      <c r="FI453" s="138"/>
      <c r="FJ453" s="138"/>
      <c r="FK453" s="138"/>
      <c r="FL453" s="138"/>
      <c r="FM453" s="138"/>
      <c r="FN453" s="138"/>
      <c r="FO453" s="138"/>
      <c r="FP453" s="138"/>
      <c r="FQ453" s="138"/>
      <c r="FR453" s="138"/>
      <c r="FS453" s="138"/>
      <c r="FT453" s="138"/>
      <c r="FU453" s="138"/>
      <c r="FV453" s="138"/>
      <c r="FW453" s="138"/>
      <c r="FX453" s="138"/>
      <c r="FY453" s="138"/>
      <c r="FZ453" s="138"/>
      <c r="GA453" s="138"/>
      <c r="GB453" s="138"/>
      <c r="GC453" s="138"/>
      <c r="GD453" s="138"/>
      <c r="GE453" s="138"/>
      <c r="GF453" s="138"/>
      <c r="GG453" s="138"/>
      <c r="GH453" s="138"/>
      <c r="GI453" s="138"/>
      <c r="GJ453" s="138"/>
      <c r="GK453" s="138"/>
      <c r="GL453" s="138"/>
      <c r="GM453" s="138"/>
      <c r="GN453" s="138"/>
      <c r="GO453" s="138"/>
      <c r="GP453" s="138"/>
      <c r="GQ453" s="138"/>
      <c r="GR453" s="138"/>
      <c r="GS453" s="138"/>
      <c r="GT453" s="138"/>
      <c r="GU453" s="138"/>
      <c r="GV453" s="138"/>
      <c r="GW453" s="138"/>
      <c r="GX453" s="138"/>
      <c r="GY453" s="138"/>
      <c r="GZ453" s="138"/>
      <c r="HA453" s="138"/>
      <c r="HB453" s="138"/>
      <c r="HC453" s="138"/>
      <c r="HD453" s="138"/>
      <c r="HE453" s="138"/>
      <c r="HF453" s="138"/>
      <c r="HG453" s="138"/>
      <c r="HH453" s="138"/>
      <c r="HI453" s="138"/>
      <c r="HJ453" s="138"/>
      <c r="HK453" s="138"/>
      <c r="HL453" s="138"/>
      <c r="HM453" s="138"/>
      <c r="HN453" s="138"/>
      <c r="HO453" s="138"/>
      <c r="HP453" s="138"/>
      <c r="HQ453" s="138"/>
      <c r="HR453" s="138"/>
      <c r="HS453" s="138"/>
      <c r="HT453" s="138"/>
      <c r="HU453" s="138"/>
      <c r="HV453" s="138"/>
      <c r="HW453" s="138"/>
      <c r="HX453" s="138"/>
      <c r="HY453" s="138"/>
      <c r="HZ453" s="138"/>
      <c r="IA453" s="138"/>
      <c r="IB453" s="138"/>
      <c r="IC453" s="138"/>
      <c r="ID453" s="138"/>
      <c r="IE453" s="138"/>
      <c r="IF453" s="138"/>
      <c r="IG453" s="138"/>
      <c r="IH453" s="138"/>
      <c r="II453" s="138"/>
      <c r="IJ453" s="138"/>
      <c r="IK453" s="138"/>
      <c r="IL453" s="138"/>
      <c r="IM453" s="138"/>
      <c r="IN453" s="138"/>
      <c r="IO453" s="138"/>
      <c r="IP453" s="138"/>
      <c r="IQ453" s="138"/>
      <c r="IR453" s="138"/>
      <c r="IS453" s="138"/>
      <c r="IT453" s="138"/>
      <c r="IU453" s="138"/>
      <c r="IV453" s="138"/>
      <c r="IW453" s="138"/>
      <c r="IX453" s="138"/>
      <c r="IY453" s="138"/>
      <c r="IZ453" s="138"/>
      <c r="JA453" s="138"/>
      <c r="JB453" s="138"/>
      <c r="JC453" s="138"/>
      <c r="JD453" s="138"/>
      <c r="JE453" s="138"/>
      <c r="JF453" s="138"/>
      <c r="JG453" s="138"/>
      <c r="JH453" s="138"/>
      <c r="JI453" s="138"/>
      <c r="JJ453" s="138"/>
      <c r="JK453" s="138"/>
      <c r="JL453" s="138"/>
      <c r="JM453" s="138"/>
      <c r="JN453" s="138"/>
      <c r="JO453" s="138"/>
      <c r="JP453" s="138"/>
      <c r="JQ453" s="138"/>
      <c r="JR453" s="138"/>
      <c r="JS453" s="138"/>
      <c r="JT453" s="138"/>
      <c r="JU453" s="138"/>
      <c r="JV453" s="138"/>
      <c r="JW453" s="138"/>
      <c r="JX453" s="138"/>
      <c r="JY453" s="138"/>
      <c r="JZ453" s="138"/>
      <c r="KA453" s="138"/>
      <c r="KB453" s="138"/>
      <c r="KC453" s="138"/>
      <c r="KD453" s="138"/>
      <c r="KE453" s="138"/>
      <c r="KF453" s="138"/>
      <c r="KG453" s="138"/>
      <c r="KH453" s="138"/>
      <c r="KI453" s="138"/>
      <c r="KJ453" s="138"/>
      <c r="KK453" s="138"/>
      <c r="KL453" s="138"/>
      <c r="KM453" s="138"/>
      <c r="KN453" s="138"/>
      <c r="KO453" s="138"/>
      <c r="KP453" s="138"/>
      <c r="KQ453" s="138"/>
      <c r="KR453" s="138"/>
      <c r="KS453" s="138"/>
      <c r="KT453" s="138"/>
      <c r="KU453" s="138"/>
      <c r="KV453" s="138"/>
      <c r="KW453" s="138"/>
      <c r="KX453" s="138"/>
      <c r="KY453" s="138"/>
      <c r="KZ453" s="138"/>
      <c r="LA453" s="138"/>
      <c r="LB453" s="138"/>
      <c r="LC453" s="138"/>
      <c r="LD453" s="138"/>
      <c r="LE453" s="138"/>
      <c r="LF453" s="138"/>
      <c r="LG453" s="138"/>
      <c r="LH453" s="138"/>
      <c r="LI453" s="138"/>
      <c r="LJ453" s="138"/>
      <c r="LK453" s="138"/>
      <c r="LL453" s="138"/>
      <c r="LM453" s="138"/>
      <c r="LN453" s="138"/>
      <c r="LO453" s="138"/>
      <c r="LP453" s="138"/>
      <c r="LQ453" s="138"/>
      <c r="LR453" s="138"/>
      <c r="LS453" s="138"/>
      <c r="LT453" s="138"/>
      <c r="LU453" s="138"/>
      <c r="LV453" s="138"/>
      <c r="LW453" s="138"/>
      <c r="LX453" s="138"/>
      <c r="LY453" s="138"/>
      <c r="LZ453" s="138"/>
      <c r="MA453" s="138"/>
      <c r="MB453" s="138"/>
      <c r="MC453" s="138"/>
      <c r="MD453" s="138"/>
      <c r="ME453" s="138"/>
      <c r="MF453" s="138"/>
      <c r="MG453" s="138"/>
      <c r="MH453" s="138"/>
      <c r="MI453" s="138"/>
      <c r="MJ453" s="138"/>
      <c r="MK453" s="138"/>
      <c r="ML453" s="138"/>
      <c r="MM453" s="138"/>
      <c r="MN453" s="138"/>
      <c r="MO453" s="138"/>
      <c r="MP453" s="138"/>
      <c r="MQ453" s="138"/>
      <c r="MR453" s="138"/>
      <c r="MS453" s="138"/>
      <c r="MT453" s="138"/>
      <c r="MU453" s="138"/>
      <c r="MV453" s="138"/>
      <c r="MW453" s="138"/>
      <c r="MX453" s="138"/>
      <c r="MY453" s="138"/>
      <c r="MZ453" s="138"/>
      <c r="NA453" s="138"/>
      <c r="NB453" s="138"/>
      <c r="NC453" s="138"/>
      <c r="ND453" s="138"/>
      <c r="NE453" s="138"/>
      <c r="NF453" s="138"/>
      <c r="NG453" s="138"/>
      <c r="NH453" s="138"/>
      <c r="NI453" s="138"/>
      <c r="NJ453" s="138"/>
      <c r="NK453" s="138"/>
      <c r="NL453" s="138"/>
      <c r="NM453" s="138"/>
      <c r="NN453" s="138"/>
      <c r="NO453" s="138"/>
      <c r="NP453" s="138"/>
      <c r="NQ453" s="138"/>
      <c r="NR453" s="138"/>
      <c r="NS453" s="138"/>
      <c r="NT453" s="138"/>
      <c r="NU453" s="138"/>
      <c r="NV453" s="138"/>
      <c r="NW453" s="138"/>
      <c r="NX453" s="138"/>
      <c r="NY453" s="138"/>
      <c r="NZ453" s="138"/>
      <c r="OA453" s="138"/>
      <c r="OB453" s="138"/>
      <c r="OC453" s="138"/>
      <c r="OD453" s="138"/>
      <c r="OE453" s="138"/>
      <c r="OF453" s="138"/>
      <c r="OG453" s="138"/>
      <c r="OH453" s="138"/>
      <c r="OI453" s="138"/>
      <c r="OJ453" s="138"/>
      <c r="OK453" s="138"/>
      <c r="OL453" s="138"/>
      <c r="OM453" s="138"/>
      <c r="ON453" s="138"/>
      <c r="OO453" s="138"/>
      <c r="OP453" s="138"/>
      <c r="OQ453" s="138"/>
      <c r="OR453" s="138"/>
      <c r="OS453" s="138"/>
      <c r="OT453" s="138"/>
      <c r="OU453" s="138"/>
      <c r="OV453" s="138"/>
      <c r="OW453" s="138"/>
      <c r="OX453" s="138"/>
      <c r="OY453" s="138"/>
      <c r="OZ453" s="138"/>
      <c r="PA453" s="138"/>
      <c r="PB453" s="138"/>
      <c r="PC453" s="138"/>
      <c r="PD453" s="138"/>
      <c r="PE453" s="138"/>
      <c r="PF453" s="138"/>
      <c r="PG453" s="138"/>
      <c r="PH453" s="138"/>
      <c r="PI453" s="138"/>
      <c r="PJ453" s="138"/>
      <c r="PK453" s="138"/>
      <c r="PL453" s="138"/>
      <c r="PM453" s="138"/>
      <c r="PN453" s="138"/>
      <c r="PO453" s="138"/>
      <c r="PP453" s="138"/>
      <c r="PQ453" s="138"/>
      <c r="PR453" s="138"/>
      <c r="PS453" s="138"/>
      <c r="PT453" s="138"/>
      <c r="PU453" s="138"/>
      <c r="PV453" s="138"/>
      <c r="PW453" s="138"/>
      <c r="PX453" s="138"/>
      <c r="PY453" s="138"/>
      <c r="PZ453" s="138"/>
      <c r="QA453" s="138"/>
      <c r="QB453" s="138"/>
      <c r="QC453" s="138"/>
      <c r="QD453" s="138"/>
      <c r="QE453" s="138"/>
      <c r="QF453" s="138"/>
      <c r="QG453" s="138"/>
      <c r="QH453" s="138"/>
      <c r="QI453" s="138"/>
      <c r="QJ453" s="138"/>
      <c r="QK453" s="138"/>
      <c r="QL453" s="138"/>
      <c r="QM453" s="138"/>
      <c r="QN453" s="138"/>
      <c r="QO453" s="138"/>
      <c r="QP453" s="138"/>
      <c r="QQ453" s="138"/>
      <c r="QR453" s="138"/>
      <c r="QS453" s="138"/>
      <c r="QT453" s="138"/>
      <c r="QU453" s="138"/>
      <c r="QV453" s="138"/>
      <c r="QW453" s="138"/>
      <c r="QX453" s="138"/>
      <c r="QY453" s="138"/>
      <c r="QZ453" s="138"/>
      <c r="RA453" s="138"/>
      <c r="RB453" s="138"/>
      <c r="RC453" s="138"/>
      <c r="RD453" s="138"/>
      <c r="RE453" s="138"/>
      <c r="RF453" s="138"/>
      <c r="RG453" s="138"/>
      <c r="RH453" s="138"/>
      <c r="RI453" s="138"/>
      <c r="RJ453" s="138"/>
      <c r="RK453" s="138"/>
      <c r="RL453" s="138"/>
      <c r="RM453" s="138"/>
      <c r="RN453" s="138"/>
      <c r="RO453" s="138"/>
      <c r="RP453" s="138"/>
      <c r="RQ453" s="138"/>
      <c r="RR453" s="138"/>
      <c r="RS453" s="138"/>
      <c r="RT453" s="138"/>
      <c r="RU453" s="138"/>
      <c r="RV453" s="138"/>
      <c r="RW453" s="138"/>
      <c r="RX453" s="138"/>
      <c r="RY453" s="138"/>
      <c r="RZ453" s="138"/>
      <c r="SA453" s="138"/>
      <c r="SB453" s="138"/>
      <c r="SC453" s="138"/>
      <c r="SD453" s="138"/>
      <c r="SE453" s="138"/>
      <c r="SF453" s="138"/>
      <c r="SG453" s="138"/>
      <c r="SH453" s="138"/>
      <c r="SI453" s="138"/>
      <c r="SJ453" s="138"/>
      <c r="SK453" s="138"/>
      <c r="SL453" s="138"/>
      <c r="SM453" s="138"/>
      <c r="SN453" s="138"/>
      <c r="SO453" s="138"/>
      <c r="SP453" s="138"/>
      <c r="SQ453" s="138"/>
      <c r="SR453" s="138"/>
      <c r="SS453" s="138"/>
      <c r="ST453" s="138"/>
      <c r="SU453" s="138"/>
      <c r="SV453" s="138"/>
      <c r="SW453" s="138"/>
      <c r="SX453" s="138"/>
      <c r="SY453" s="138"/>
      <c r="SZ453" s="138"/>
      <c r="TA453" s="138"/>
      <c r="TB453" s="138"/>
      <c r="TC453" s="138"/>
      <c r="TD453" s="138"/>
      <c r="TE453" s="138"/>
      <c r="TF453" s="138"/>
      <c r="TG453" s="138"/>
      <c r="TH453" s="138"/>
      <c r="TI453" s="138"/>
      <c r="TJ453" s="138"/>
      <c r="TK453" s="138"/>
      <c r="TL453" s="138"/>
      <c r="TM453" s="138"/>
      <c r="TN453" s="138"/>
      <c r="TO453" s="138"/>
      <c r="TP453" s="138"/>
      <c r="TQ453" s="138"/>
      <c r="TR453" s="138"/>
      <c r="TS453" s="138"/>
      <c r="TT453" s="138"/>
      <c r="TU453" s="138"/>
      <c r="TV453" s="138"/>
      <c r="TW453" s="138"/>
      <c r="TX453" s="138"/>
      <c r="TY453" s="138"/>
      <c r="TZ453" s="138"/>
      <c r="UA453" s="138"/>
      <c r="UB453" s="138"/>
      <c r="UC453" s="138"/>
      <c r="UD453" s="138"/>
      <c r="UE453" s="138"/>
      <c r="UF453" s="138"/>
      <c r="UG453" s="138"/>
      <c r="UH453" s="138"/>
      <c r="UI453" s="138"/>
      <c r="UJ453" s="138"/>
      <c r="UK453" s="138"/>
      <c r="UL453" s="138"/>
      <c r="UM453" s="138"/>
      <c r="UN453" s="138"/>
      <c r="UO453" s="138"/>
      <c r="UP453" s="138"/>
      <c r="UQ453" s="138"/>
      <c r="UR453" s="138"/>
      <c r="US453" s="138"/>
      <c r="UT453" s="138"/>
      <c r="UU453" s="138"/>
      <c r="UV453" s="138"/>
      <c r="UW453" s="138"/>
      <c r="UX453" s="138"/>
      <c r="UY453" s="138"/>
      <c r="UZ453" s="138"/>
      <c r="VA453" s="138"/>
      <c r="VB453" s="138"/>
      <c r="VC453" s="138"/>
      <c r="VD453" s="138"/>
      <c r="VE453" s="138"/>
      <c r="VF453" s="138"/>
      <c r="VG453" s="138"/>
      <c r="VH453" s="138"/>
      <c r="VI453" s="138"/>
      <c r="VJ453" s="138"/>
      <c r="VK453" s="138"/>
      <c r="VL453" s="138"/>
      <c r="VM453" s="138"/>
      <c r="VN453" s="138"/>
      <c r="VO453" s="138"/>
      <c r="VP453" s="138"/>
      <c r="VQ453" s="138"/>
      <c r="VR453" s="138"/>
      <c r="VS453" s="138"/>
      <c r="VT453" s="138"/>
      <c r="VU453" s="138"/>
      <c r="VV453" s="138"/>
      <c r="VW453" s="138"/>
      <c r="VX453" s="138"/>
      <c r="VY453" s="138"/>
      <c r="VZ453" s="138"/>
      <c r="WA453" s="138"/>
      <c r="WB453" s="138"/>
      <c r="WC453" s="138"/>
      <c r="WD453" s="138"/>
      <c r="WE453" s="138"/>
      <c r="WF453" s="138"/>
      <c r="WG453" s="138"/>
      <c r="WH453" s="138"/>
      <c r="WI453" s="138"/>
      <c r="WJ453" s="138"/>
      <c r="WK453" s="138"/>
      <c r="WL453" s="138"/>
      <c r="WM453" s="138"/>
      <c r="WN453" s="138"/>
      <c r="WO453" s="138"/>
      <c r="WP453" s="138"/>
      <c r="WQ453" s="138"/>
      <c r="WR453" s="138"/>
      <c r="WS453" s="138"/>
      <c r="WT453" s="138"/>
      <c r="WU453" s="138"/>
      <c r="WV453" s="138"/>
      <c r="WW453" s="138"/>
      <c r="WX453" s="138"/>
      <c r="WY453" s="138"/>
      <c r="WZ453" s="138"/>
      <c r="XA453" s="138"/>
      <c r="XB453" s="138"/>
      <c r="XC453" s="138"/>
      <c r="XD453" s="138"/>
      <c r="XE453" s="138"/>
      <c r="XF453" s="138"/>
      <c r="XG453" s="138"/>
      <c r="XH453" s="138"/>
      <c r="XI453" s="138"/>
      <c r="XJ453" s="138"/>
      <c r="XK453" s="138"/>
      <c r="XL453" s="138"/>
      <c r="XM453" s="138"/>
      <c r="XN453" s="138"/>
      <c r="XO453" s="138"/>
      <c r="XP453" s="138"/>
      <c r="XQ453" s="138"/>
      <c r="XR453" s="138"/>
      <c r="XS453" s="138"/>
      <c r="XT453" s="138"/>
      <c r="XU453" s="138"/>
      <c r="XV453" s="138"/>
      <c r="XW453" s="138"/>
      <c r="XX453" s="138"/>
      <c r="XY453" s="138"/>
      <c r="XZ453" s="138"/>
      <c r="YA453" s="138"/>
      <c r="YB453" s="138"/>
      <c r="YC453" s="138"/>
      <c r="YD453" s="138"/>
      <c r="YE453" s="138"/>
      <c r="YF453" s="138"/>
      <c r="YG453" s="138"/>
      <c r="YH453" s="138"/>
      <c r="YI453" s="138"/>
      <c r="YJ453" s="138"/>
      <c r="YK453" s="138"/>
      <c r="YL453" s="138"/>
      <c r="YM453" s="138"/>
      <c r="YN453" s="138"/>
      <c r="YO453" s="138"/>
      <c r="YP453" s="138"/>
      <c r="YQ453" s="138"/>
      <c r="YR453" s="138"/>
      <c r="YS453" s="138"/>
      <c r="YT453" s="138"/>
      <c r="YU453" s="138"/>
      <c r="YV453" s="138"/>
      <c r="YW453" s="138"/>
      <c r="YX453" s="138"/>
      <c r="YY453" s="138"/>
      <c r="YZ453" s="138"/>
      <c r="ZA453" s="138"/>
      <c r="ZB453" s="138"/>
      <c r="ZC453" s="138"/>
      <c r="ZD453" s="138"/>
      <c r="ZE453" s="138"/>
      <c r="ZF453" s="138"/>
      <c r="ZG453" s="138"/>
      <c r="ZH453" s="138"/>
      <c r="ZI453" s="138"/>
      <c r="ZJ453" s="138"/>
      <c r="ZK453" s="138"/>
      <c r="ZL453" s="138"/>
      <c r="ZM453" s="138"/>
      <c r="ZN453" s="138"/>
      <c r="ZO453" s="138"/>
      <c r="ZP453" s="138"/>
      <c r="ZQ453" s="138"/>
      <c r="ZR453" s="138"/>
      <c r="ZS453" s="138"/>
      <c r="ZT453" s="138"/>
      <c r="ZU453" s="138"/>
      <c r="ZV453" s="138"/>
      <c r="ZW453" s="138"/>
      <c r="ZX453" s="138"/>
      <c r="ZY453" s="138"/>
      <c r="ZZ453" s="138"/>
      <c r="AAA453" s="138"/>
      <c r="AAB453" s="138"/>
      <c r="AAC453" s="138"/>
      <c r="AAD453" s="138"/>
      <c r="AAE453" s="138"/>
      <c r="AAF453" s="138"/>
      <c r="AAG453" s="138"/>
      <c r="AAH453" s="138"/>
      <c r="AAI453" s="138"/>
      <c r="AAJ453" s="138"/>
      <c r="AAK453" s="138"/>
      <c r="AAL453" s="138"/>
      <c r="AAM453" s="138"/>
      <c r="AAN453" s="138"/>
      <c r="AAO453" s="138"/>
      <c r="AAP453" s="138"/>
      <c r="AAQ453" s="138"/>
      <c r="AAR453" s="138"/>
      <c r="AAS453" s="138"/>
      <c r="AAT453" s="138"/>
      <c r="AAU453" s="138"/>
      <c r="AAV453" s="138"/>
      <c r="AAW453" s="138"/>
      <c r="AAX453" s="138"/>
      <c r="AAY453" s="138"/>
      <c r="AAZ453" s="138"/>
      <c r="ABA453" s="138"/>
      <c r="ABB453" s="138"/>
      <c r="ABC453" s="138"/>
      <c r="ABD453" s="138"/>
      <c r="ABE453" s="138"/>
      <c r="ABF453" s="138"/>
      <c r="ABG453" s="138"/>
      <c r="ABH453" s="138"/>
      <c r="ABI453" s="138"/>
      <c r="ABJ453" s="138"/>
      <c r="ABK453" s="138"/>
      <c r="ABL453" s="138"/>
      <c r="ABM453" s="138"/>
      <c r="ABN453" s="138"/>
      <c r="ABO453" s="138"/>
      <c r="ABP453" s="138"/>
      <c r="ABQ453" s="138"/>
      <c r="ABR453" s="138"/>
      <c r="ABS453" s="138"/>
      <c r="ABT453" s="138"/>
      <c r="ABU453" s="138"/>
      <c r="ABV453" s="138"/>
      <c r="ABW453" s="138"/>
      <c r="ABX453" s="138"/>
      <c r="ABY453" s="138"/>
      <c r="ABZ453" s="138"/>
      <c r="ACA453" s="138"/>
      <c r="ACB453" s="138"/>
      <c r="ACC453" s="138"/>
      <c r="ACD453" s="138"/>
      <c r="ACE453" s="138"/>
      <c r="ACF453" s="138"/>
      <c r="ACG453" s="138"/>
      <c r="ACH453" s="138"/>
      <c r="ACI453" s="138"/>
      <c r="ACJ453" s="138"/>
      <c r="ACK453" s="138"/>
      <c r="ACL453" s="138"/>
      <c r="ACM453" s="138"/>
      <c r="ACN453" s="138"/>
      <c r="ACO453" s="138"/>
      <c r="ACP453" s="138"/>
      <c r="ACQ453" s="138"/>
      <c r="ACR453" s="138"/>
      <c r="ACS453" s="138"/>
      <c r="ACT453" s="138"/>
      <c r="ACU453" s="138"/>
      <c r="ACV453" s="138"/>
      <c r="ACW453" s="138"/>
      <c r="ACX453" s="138"/>
      <c r="ACY453" s="138"/>
      <c r="ACZ453" s="138"/>
      <c r="ADA453" s="138"/>
    </row>
    <row r="454" spans="1:781" ht="15" customHeight="1" x14ac:dyDescent="0.3">
      <c r="A454" s="206"/>
      <c r="B454" s="207"/>
      <c r="C454" s="269"/>
      <c r="D454" s="208"/>
      <c r="E454" s="209"/>
      <c r="F454" s="210"/>
      <c r="G454" s="211"/>
      <c r="H454" s="210"/>
      <c r="I454" s="212"/>
      <c r="J454" s="264"/>
      <c r="K454" s="206"/>
      <c r="L454" s="213"/>
      <c r="M454" s="211"/>
      <c r="N454" s="209"/>
      <c r="O454" s="208"/>
      <c r="P454" s="207"/>
      <c r="Q454" s="214"/>
      <c r="R454" s="215"/>
      <c r="S454" s="237" t="s">
        <v>919</v>
      </c>
      <c r="T454" s="268" t="s">
        <v>1213</v>
      </c>
      <c r="U454" s="227" t="s">
        <v>1214</v>
      </c>
      <c r="V454" s="263"/>
      <c r="W454" s="261"/>
      <c r="X454" s="261"/>
      <c r="Y454" s="261"/>
      <c r="Z454" s="261"/>
      <c r="AA454" s="261"/>
      <c r="AB454" s="262"/>
      <c r="AC454" s="263"/>
      <c r="AD454" s="263"/>
      <c r="AE454" s="263"/>
      <c r="AF454" s="263"/>
      <c r="AG454" s="263"/>
      <c r="AH454" s="263"/>
      <c r="AI454" s="263"/>
      <c r="AJ454" s="263"/>
      <c r="AK454" s="263"/>
      <c r="AL454" s="263"/>
      <c r="AM454" s="263"/>
      <c r="AN454" s="263"/>
      <c r="AO454" s="263"/>
      <c r="AP454" s="138"/>
      <c r="AQ454" s="138"/>
      <c r="AR454" s="138"/>
      <c r="AS454" s="138"/>
      <c r="AT454" s="138"/>
      <c r="AU454" s="138"/>
      <c r="AV454" s="138"/>
      <c r="AW454" s="138"/>
      <c r="AX454" s="138"/>
      <c r="AY454" s="138"/>
      <c r="AZ454" s="138"/>
      <c r="BA454" s="138"/>
      <c r="BB454" s="138"/>
      <c r="BC454" s="138"/>
      <c r="BD454" s="138"/>
      <c r="BE454" s="138"/>
      <c r="BF454" s="138"/>
      <c r="BG454" s="138"/>
      <c r="BH454" s="138"/>
      <c r="BI454" s="138"/>
      <c r="BJ454" s="138"/>
      <c r="BK454" s="138"/>
      <c r="BL454" s="138"/>
      <c r="BM454" s="138"/>
      <c r="BN454" s="138"/>
      <c r="BO454" s="138"/>
      <c r="BP454" s="138"/>
      <c r="BQ454" s="138"/>
      <c r="BR454" s="138"/>
      <c r="BS454" s="138"/>
      <c r="BT454" s="138"/>
      <c r="BU454" s="138"/>
      <c r="BV454" s="138"/>
      <c r="BW454" s="138"/>
      <c r="BX454" s="138"/>
      <c r="BY454" s="138"/>
      <c r="BZ454" s="138"/>
      <c r="CA454" s="138"/>
      <c r="CB454" s="138"/>
      <c r="CC454" s="138"/>
      <c r="CD454" s="138"/>
      <c r="CE454" s="138"/>
      <c r="CF454" s="138"/>
      <c r="CG454" s="138"/>
      <c r="CH454" s="138"/>
      <c r="CI454" s="138"/>
      <c r="CJ454" s="138"/>
      <c r="CK454" s="138"/>
      <c r="CL454" s="138"/>
      <c r="CM454" s="138"/>
      <c r="CN454" s="138"/>
      <c r="CO454" s="138"/>
      <c r="CP454" s="138"/>
      <c r="CQ454" s="138"/>
      <c r="CR454" s="138"/>
      <c r="CS454" s="138"/>
      <c r="CT454" s="138"/>
      <c r="CU454" s="138"/>
      <c r="CV454" s="138"/>
      <c r="CW454" s="138"/>
      <c r="CX454" s="138"/>
      <c r="CY454" s="138"/>
      <c r="CZ454" s="138"/>
      <c r="DA454" s="138"/>
      <c r="DB454" s="138"/>
      <c r="DC454" s="138"/>
      <c r="DD454" s="138"/>
      <c r="DE454" s="138"/>
      <c r="DF454" s="138"/>
      <c r="DG454" s="138"/>
      <c r="DH454" s="138"/>
      <c r="DI454" s="138"/>
      <c r="DJ454" s="138"/>
      <c r="DK454" s="138"/>
      <c r="DL454" s="138"/>
      <c r="DM454" s="138"/>
      <c r="DN454" s="138"/>
      <c r="DO454" s="138"/>
      <c r="DP454" s="138"/>
      <c r="DQ454" s="138"/>
      <c r="DR454" s="138"/>
      <c r="DS454" s="138"/>
      <c r="DT454" s="138"/>
      <c r="DU454" s="138"/>
      <c r="DV454" s="138"/>
      <c r="DW454" s="138"/>
      <c r="DX454" s="138"/>
      <c r="DY454" s="138"/>
      <c r="DZ454" s="138"/>
      <c r="EA454" s="138"/>
      <c r="EB454" s="138"/>
      <c r="EC454" s="138"/>
      <c r="ED454" s="138"/>
      <c r="EE454" s="138"/>
      <c r="EF454" s="138"/>
      <c r="EG454" s="138"/>
      <c r="EH454" s="138"/>
      <c r="EI454" s="138"/>
      <c r="EJ454" s="138"/>
      <c r="EK454" s="138"/>
      <c r="EL454" s="138"/>
      <c r="EM454" s="138"/>
      <c r="EN454" s="138"/>
      <c r="EO454" s="138"/>
      <c r="EP454" s="138"/>
      <c r="EQ454" s="138"/>
      <c r="ER454" s="138"/>
      <c r="ES454" s="138"/>
      <c r="ET454" s="138"/>
      <c r="EU454" s="138"/>
      <c r="EV454" s="138"/>
      <c r="EW454" s="138"/>
      <c r="EX454" s="138"/>
      <c r="EY454" s="138"/>
      <c r="EZ454" s="138"/>
      <c r="FA454" s="138"/>
      <c r="FB454" s="138"/>
      <c r="FC454" s="138"/>
      <c r="FD454" s="138"/>
      <c r="FE454" s="138"/>
      <c r="FF454" s="138"/>
      <c r="FG454" s="138"/>
      <c r="FH454" s="138"/>
      <c r="FI454" s="138"/>
      <c r="FJ454" s="138"/>
      <c r="FK454" s="138"/>
      <c r="FL454" s="138"/>
      <c r="FM454" s="138"/>
      <c r="FN454" s="138"/>
      <c r="FO454" s="138"/>
      <c r="FP454" s="138"/>
      <c r="FQ454" s="138"/>
      <c r="FR454" s="138"/>
      <c r="FS454" s="138"/>
      <c r="FT454" s="138"/>
      <c r="FU454" s="138"/>
      <c r="FV454" s="138"/>
      <c r="FW454" s="138"/>
      <c r="FX454" s="138"/>
      <c r="FY454" s="138"/>
      <c r="FZ454" s="138"/>
      <c r="GA454" s="138"/>
      <c r="GB454" s="138"/>
      <c r="GC454" s="138"/>
      <c r="GD454" s="138"/>
      <c r="GE454" s="138"/>
      <c r="GF454" s="138"/>
      <c r="GG454" s="138"/>
      <c r="GH454" s="138"/>
      <c r="GI454" s="138"/>
      <c r="GJ454" s="138"/>
      <c r="GK454" s="138"/>
      <c r="GL454" s="138"/>
      <c r="GM454" s="138"/>
      <c r="GN454" s="138"/>
      <c r="GO454" s="138"/>
      <c r="GP454" s="138"/>
      <c r="GQ454" s="138"/>
      <c r="GR454" s="138"/>
      <c r="GS454" s="138"/>
      <c r="GT454" s="138"/>
      <c r="GU454" s="138"/>
      <c r="GV454" s="138"/>
      <c r="GW454" s="138"/>
      <c r="GX454" s="138"/>
      <c r="GY454" s="138"/>
      <c r="GZ454" s="138"/>
      <c r="HA454" s="138"/>
      <c r="HB454" s="138"/>
      <c r="HC454" s="138"/>
      <c r="HD454" s="138"/>
      <c r="HE454" s="138"/>
      <c r="HF454" s="138"/>
      <c r="HG454" s="138"/>
      <c r="HH454" s="138"/>
      <c r="HI454" s="138"/>
      <c r="HJ454" s="138"/>
      <c r="HK454" s="138"/>
      <c r="HL454" s="138"/>
      <c r="HM454" s="138"/>
      <c r="HN454" s="138"/>
      <c r="HO454" s="138"/>
      <c r="HP454" s="138"/>
      <c r="HQ454" s="138"/>
      <c r="HR454" s="138"/>
      <c r="HS454" s="138"/>
      <c r="HT454" s="138"/>
      <c r="HU454" s="138"/>
      <c r="HV454" s="138"/>
      <c r="HW454" s="138"/>
      <c r="HX454" s="138"/>
      <c r="HY454" s="138"/>
      <c r="HZ454" s="138"/>
      <c r="IA454" s="138"/>
      <c r="IB454" s="138"/>
      <c r="IC454" s="138"/>
      <c r="ID454" s="138"/>
      <c r="IE454" s="138"/>
      <c r="IF454" s="138"/>
      <c r="IG454" s="138"/>
      <c r="IH454" s="138"/>
      <c r="II454" s="138"/>
      <c r="IJ454" s="138"/>
      <c r="IK454" s="138"/>
      <c r="IL454" s="138"/>
      <c r="IM454" s="138"/>
      <c r="IN454" s="138"/>
      <c r="IO454" s="138"/>
      <c r="IP454" s="138"/>
      <c r="IQ454" s="138"/>
      <c r="IR454" s="138"/>
      <c r="IS454" s="138"/>
      <c r="IT454" s="138"/>
      <c r="IU454" s="138"/>
      <c r="IV454" s="138"/>
      <c r="IW454" s="138"/>
      <c r="IX454" s="138"/>
      <c r="IY454" s="138"/>
      <c r="IZ454" s="138"/>
      <c r="JA454" s="138"/>
      <c r="JB454" s="138"/>
      <c r="JC454" s="138"/>
      <c r="JD454" s="138"/>
      <c r="JE454" s="138"/>
      <c r="JF454" s="138"/>
      <c r="JG454" s="138"/>
      <c r="JH454" s="138"/>
      <c r="JI454" s="138"/>
      <c r="JJ454" s="138"/>
      <c r="JK454" s="138"/>
      <c r="JL454" s="138"/>
      <c r="JM454" s="138"/>
      <c r="JN454" s="138"/>
      <c r="JO454" s="138"/>
      <c r="JP454" s="138"/>
      <c r="JQ454" s="138"/>
      <c r="JR454" s="138"/>
      <c r="JS454" s="138"/>
      <c r="JT454" s="138"/>
      <c r="JU454" s="138"/>
      <c r="JV454" s="138"/>
      <c r="JW454" s="138"/>
      <c r="JX454" s="138"/>
      <c r="JY454" s="138"/>
      <c r="JZ454" s="138"/>
      <c r="KA454" s="138"/>
      <c r="KB454" s="138"/>
      <c r="KC454" s="138"/>
      <c r="KD454" s="138"/>
      <c r="KE454" s="138"/>
      <c r="KF454" s="138"/>
      <c r="KG454" s="138"/>
      <c r="KH454" s="138"/>
      <c r="KI454" s="138"/>
      <c r="KJ454" s="138"/>
      <c r="KK454" s="138"/>
      <c r="KL454" s="138"/>
      <c r="KM454" s="138"/>
      <c r="KN454" s="138"/>
      <c r="KO454" s="138"/>
      <c r="KP454" s="138"/>
      <c r="KQ454" s="138"/>
      <c r="KR454" s="138"/>
      <c r="KS454" s="138"/>
      <c r="KT454" s="138"/>
      <c r="KU454" s="138"/>
      <c r="KV454" s="138"/>
      <c r="KW454" s="138"/>
      <c r="KX454" s="138"/>
      <c r="KY454" s="138"/>
      <c r="KZ454" s="138"/>
      <c r="LA454" s="138"/>
      <c r="LB454" s="138"/>
      <c r="LC454" s="138"/>
      <c r="LD454" s="138"/>
      <c r="LE454" s="138"/>
      <c r="LF454" s="138"/>
      <c r="LG454" s="138"/>
      <c r="LH454" s="138"/>
      <c r="LI454" s="138"/>
      <c r="LJ454" s="138"/>
      <c r="LK454" s="138"/>
      <c r="LL454" s="138"/>
      <c r="LM454" s="138"/>
      <c r="LN454" s="138"/>
      <c r="LO454" s="138"/>
      <c r="LP454" s="138"/>
      <c r="LQ454" s="138"/>
      <c r="LR454" s="138"/>
      <c r="LS454" s="138"/>
      <c r="LT454" s="138"/>
      <c r="LU454" s="138"/>
      <c r="LV454" s="138"/>
      <c r="LW454" s="138"/>
      <c r="LX454" s="138"/>
      <c r="LY454" s="138"/>
      <c r="LZ454" s="138"/>
      <c r="MA454" s="138"/>
      <c r="MB454" s="138"/>
      <c r="MC454" s="138"/>
      <c r="MD454" s="138"/>
      <c r="ME454" s="138"/>
      <c r="MF454" s="138"/>
      <c r="MG454" s="138"/>
      <c r="MH454" s="138"/>
      <c r="MI454" s="138"/>
      <c r="MJ454" s="138"/>
      <c r="MK454" s="138"/>
      <c r="ML454" s="138"/>
      <c r="MM454" s="138"/>
      <c r="MN454" s="138"/>
      <c r="MO454" s="138"/>
      <c r="MP454" s="138"/>
      <c r="MQ454" s="138"/>
      <c r="MR454" s="138"/>
      <c r="MS454" s="138"/>
      <c r="MT454" s="138"/>
      <c r="MU454" s="138"/>
      <c r="MV454" s="138"/>
      <c r="MW454" s="138"/>
      <c r="MX454" s="138"/>
      <c r="MY454" s="138"/>
      <c r="MZ454" s="138"/>
      <c r="NA454" s="138"/>
      <c r="NB454" s="138"/>
      <c r="NC454" s="138"/>
      <c r="ND454" s="138"/>
      <c r="NE454" s="138"/>
      <c r="NF454" s="138"/>
      <c r="NG454" s="138"/>
      <c r="NH454" s="138"/>
      <c r="NI454" s="138"/>
      <c r="NJ454" s="138"/>
      <c r="NK454" s="138"/>
      <c r="NL454" s="138"/>
      <c r="NM454" s="138"/>
      <c r="NN454" s="138"/>
      <c r="NO454" s="138"/>
      <c r="NP454" s="138"/>
      <c r="NQ454" s="138"/>
      <c r="NR454" s="138"/>
      <c r="NS454" s="138"/>
      <c r="NT454" s="138"/>
      <c r="NU454" s="138"/>
      <c r="NV454" s="138"/>
      <c r="NW454" s="138"/>
      <c r="NX454" s="138"/>
      <c r="NY454" s="138"/>
      <c r="NZ454" s="138"/>
      <c r="OA454" s="138"/>
      <c r="OB454" s="138"/>
      <c r="OC454" s="138"/>
      <c r="OD454" s="138"/>
      <c r="OE454" s="138"/>
      <c r="OF454" s="138"/>
      <c r="OG454" s="138"/>
      <c r="OH454" s="138"/>
      <c r="OI454" s="138"/>
      <c r="OJ454" s="138"/>
      <c r="OK454" s="138"/>
      <c r="OL454" s="138"/>
      <c r="OM454" s="138"/>
      <c r="ON454" s="138"/>
      <c r="OO454" s="138"/>
      <c r="OP454" s="138"/>
      <c r="OQ454" s="138"/>
      <c r="OR454" s="138"/>
      <c r="OS454" s="138"/>
      <c r="OT454" s="138"/>
      <c r="OU454" s="138"/>
      <c r="OV454" s="138"/>
      <c r="OW454" s="138"/>
      <c r="OX454" s="138"/>
      <c r="OY454" s="138"/>
      <c r="OZ454" s="138"/>
      <c r="PA454" s="138"/>
      <c r="PB454" s="138"/>
      <c r="PC454" s="138"/>
      <c r="PD454" s="138"/>
      <c r="PE454" s="138"/>
      <c r="PF454" s="138"/>
      <c r="PG454" s="138"/>
      <c r="PH454" s="138"/>
      <c r="PI454" s="138"/>
      <c r="PJ454" s="138"/>
      <c r="PK454" s="138"/>
      <c r="PL454" s="138"/>
      <c r="PM454" s="138"/>
      <c r="PN454" s="138"/>
      <c r="PO454" s="138"/>
      <c r="PP454" s="138"/>
      <c r="PQ454" s="138"/>
      <c r="PR454" s="138"/>
      <c r="PS454" s="138"/>
      <c r="PT454" s="138"/>
      <c r="PU454" s="138"/>
      <c r="PV454" s="138"/>
      <c r="PW454" s="138"/>
      <c r="PX454" s="138"/>
      <c r="PY454" s="138"/>
      <c r="PZ454" s="138"/>
      <c r="QA454" s="138"/>
      <c r="QB454" s="138"/>
      <c r="QC454" s="138"/>
      <c r="QD454" s="138"/>
      <c r="QE454" s="138"/>
      <c r="QF454" s="138"/>
      <c r="QG454" s="138"/>
      <c r="QH454" s="138"/>
      <c r="QI454" s="138"/>
      <c r="QJ454" s="138"/>
      <c r="QK454" s="138"/>
      <c r="QL454" s="138"/>
      <c r="QM454" s="138"/>
      <c r="QN454" s="138"/>
      <c r="QO454" s="138"/>
      <c r="QP454" s="138"/>
      <c r="QQ454" s="138"/>
      <c r="QR454" s="138"/>
      <c r="QS454" s="138"/>
      <c r="QT454" s="138"/>
      <c r="QU454" s="138"/>
      <c r="QV454" s="138"/>
      <c r="QW454" s="138"/>
      <c r="QX454" s="138"/>
      <c r="QY454" s="138"/>
      <c r="QZ454" s="138"/>
      <c r="RA454" s="138"/>
      <c r="RB454" s="138"/>
      <c r="RC454" s="138"/>
      <c r="RD454" s="138"/>
      <c r="RE454" s="138"/>
      <c r="RF454" s="138"/>
      <c r="RG454" s="138"/>
      <c r="RH454" s="138"/>
      <c r="RI454" s="138"/>
      <c r="RJ454" s="138"/>
      <c r="RK454" s="138"/>
      <c r="RL454" s="138"/>
      <c r="RM454" s="138"/>
      <c r="RN454" s="138"/>
      <c r="RO454" s="138"/>
      <c r="RP454" s="138"/>
      <c r="RQ454" s="138"/>
      <c r="RR454" s="138"/>
      <c r="RS454" s="138"/>
      <c r="RT454" s="138"/>
      <c r="RU454" s="138"/>
      <c r="RV454" s="138"/>
      <c r="RW454" s="138"/>
      <c r="RX454" s="138"/>
      <c r="RY454" s="138"/>
      <c r="RZ454" s="138"/>
      <c r="SA454" s="138"/>
      <c r="SB454" s="138"/>
      <c r="SC454" s="138"/>
      <c r="SD454" s="138"/>
      <c r="SE454" s="138"/>
      <c r="SF454" s="138"/>
      <c r="SG454" s="138"/>
      <c r="SH454" s="138"/>
      <c r="SI454" s="138"/>
      <c r="SJ454" s="138"/>
      <c r="SK454" s="138"/>
      <c r="SL454" s="138"/>
      <c r="SM454" s="138"/>
      <c r="SN454" s="138"/>
      <c r="SO454" s="138"/>
      <c r="SP454" s="138"/>
      <c r="SQ454" s="138"/>
      <c r="SR454" s="138"/>
      <c r="SS454" s="138"/>
      <c r="ST454" s="138"/>
      <c r="SU454" s="138"/>
      <c r="SV454" s="138"/>
      <c r="SW454" s="138"/>
      <c r="SX454" s="138"/>
      <c r="SY454" s="138"/>
      <c r="SZ454" s="138"/>
      <c r="TA454" s="138"/>
      <c r="TB454" s="138"/>
      <c r="TC454" s="138"/>
      <c r="TD454" s="138"/>
      <c r="TE454" s="138"/>
      <c r="TF454" s="138"/>
      <c r="TG454" s="138"/>
      <c r="TH454" s="138"/>
      <c r="TI454" s="138"/>
      <c r="TJ454" s="138"/>
      <c r="TK454" s="138"/>
      <c r="TL454" s="138"/>
      <c r="TM454" s="138"/>
      <c r="TN454" s="138"/>
      <c r="TO454" s="138"/>
      <c r="TP454" s="138"/>
      <c r="TQ454" s="138"/>
      <c r="TR454" s="138"/>
      <c r="TS454" s="138"/>
      <c r="TT454" s="138"/>
      <c r="TU454" s="138"/>
      <c r="TV454" s="138"/>
      <c r="TW454" s="138"/>
      <c r="TX454" s="138"/>
      <c r="TY454" s="138"/>
      <c r="TZ454" s="138"/>
      <c r="UA454" s="138"/>
      <c r="UB454" s="138"/>
      <c r="UC454" s="138"/>
      <c r="UD454" s="138"/>
      <c r="UE454" s="138"/>
      <c r="UF454" s="138"/>
      <c r="UG454" s="138"/>
      <c r="UH454" s="138"/>
      <c r="UI454" s="138"/>
      <c r="UJ454" s="138"/>
      <c r="UK454" s="138"/>
      <c r="UL454" s="138"/>
      <c r="UM454" s="138"/>
      <c r="UN454" s="138"/>
      <c r="UO454" s="138"/>
      <c r="UP454" s="138"/>
      <c r="UQ454" s="138"/>
      <c r="UR454" s="138"/>
      <c r="US454" s="138"/>
      <c r="UT454" s="138"/>
      <c r="UU454" s="138"/>
      <c r="UV454" s="138"/>
      <c r="UW454" s="138"/>
      <c r="UX454" s="138"/>
      <c r="UY454" s="138"/>
      <c r="UZ454" s="138"/>
      <c r="VA454" s="138"/>
      <c r="VB454" s="138"/>
      <c r="VC454" s="138"/>
      <c r="VD454" s="138"/>
      <c r="VE454" s="138"/>
      <c r="VF454" s="138"/>
      <c r="VG454" s="138"/>
      <c r="VH454" s="138"/>
      <c r="VI454" s="138"/>
      <c r="VJ454" s="138"/>
      <c r="VK454" s="138"/>
      <c r="VL454" s="138"/>
      <c r="VM454" s="138"/>
      <c r="VN454" s="138"/>
      <c r="VO454" s="138"/>
      <c r="VP454" s="138"/>
      <c r="VQ454" s="138"/>
      <c r="VR454" s="138"/>
      <c r="VS454" s="138"/>
      <c r="VT454" s="138"/>
      <c r="VU454" s="138"/>
      <c r="VV454" s="138"/>
      <c r="VW454" s="138"/>
      <c r="VX454" s="138"/>
      <c r="VY454" s="138"/>
      <c r="VZ454" s="138"/>
      <c r="WA454" s="138"/>
      <c r="WB454" s="138"/>
      <c r="WC454" s="138"/>
      <c r="WD454" s="138"/>
      <c r="WE454" s="138"/>
      <c r="WF454" s="138"/>
      <c r="WG454" s="138"/>
      <c r="WH454" s="138"/>
      <c r="WI454" s="138"/>
      <c r="WJ454" s="138"/>
      <c r="WK454" s="138"/>
      <c r="WL454" s="138"/>
      <c r="WM454" s="138"/>
      <c r="WN454" s="138"/>
      <c r="WO454" s="138"/>
      <c r="WP454" s="138"/>
      <c r="WQ454" s="138"/>
      <c r="WR454" s="138"/>
      <c r="WS454" s="138"/>
      <c r="WT454" s="138"/>
      <c r="WU454" s="138"/>
      <c r="WV454" s="138"/>
      <c r="WW454" s="138"/>
      <c r="WX454" s="138"/>
      <c r="WY454" s="138"/>
      <c r="WZ454" s="138"/>
      <c r="XA454" s="138"/>
      <c r="XB454" s="138"/>
      <c r="XC454" s="138"/>
      <c r="XD454" s="138"/>
      <c r="XE454" s="138"/>
      <c r="XF454" s="138"/>
      <c r="XG454" s="138"/>
      <c r="XH454" s="138"/>
      <c r="XI454" s="138"/>
      <c r="XJ454" s="138"/>
      <c r="XK454" s="138"/>
      <c r="XL454" s="138"/>
      <c r="XM454" s="138"/>
      <c r="XN454" s="138"/>
      <c r="XO454" s="138"/>
      <c r="XP454" s="138"/>
      <c r="XQ454" s="138"/>
      <c r="XR454" s="138"/>
      <c r="XS454" s="138"/>
      <c r="XT454" s="138"/>
      <c r="XU454" s="138"/>
      <c r="XV454" s="138"/>
      <c r="XW454" s="138"/>
      <c r="XX454" s="138"/>
      <c r="XY454" s="138"/>
      <c r="XZ454" s="138"/>
      <c r="YA454" s="138"/>
      <c r="YB454" s="138"/>
      <c r="YC454" s="138"/>
      <c r="YD454" s="138"/>
      <c r="YE454" s="138"/>
      <c r="YF454" s="138"/>
      <c r="YG454" s="138"/>
      <c r="YH454" s="138"/>
      <c r="YI454" s="138"/>
      <c r="YJ454" s="138"/>
      <c r="YK454" s="138"/>
      <c r="YL454" s="138"/>
      <c r="YM454" s="138"/>
      <c r="YN454" s="138"/>
      <c r="YO454" s="138"/>
      <c r="YP454" s="138"/>
      <c r="YQ454" s="138"/>
      <c r="YR454" s="138"/>
      <c r="YS454" s="138"/>
      <c r="YT454" s="138"/>
      <c r="YU454" s="138"/>
      <c r="YV454" s="138"/>
      <c r="YW454" s="138"/>
      <c r="YX454" s="138"/>
      <c r="YY454" s="138"/>
      <c r="YZ454" s="138"/>
      <c r="ZA454" s="138"/>
      <c r="ZB454" s="138"/>
      <c r="ZC454" s="138"/>
      <c r="ZD454" s="138"/>
      <c r="ZE454" s="138"/>
      <c r="ZF454" s="138"/>
      <c r="ZG454" s="138"/>
      <c r="ZH454" s="138"/>
      <c r="ZI454" s="138"/>
      <c r="ZJ454" s="138"/>
      <c r="ZK454" s="138"/>
      <c r="ZL454" s="138"/>
      <c r="ZM454" s="138"/>
      <c r="ZN454" s="138"/>
      <c r="ZO454" s="138"/>
      <c r="ZP454" s="138"/>
      <c r="ZQ454" s="138"/>
      <c r="ZR454" s="138"/>
      <c r="ZS454" s="138"/>
      <c r="ZT454" s="138"/>
      <c r="ZU454" s="138"/>
      <c r="ZV454" s="138"/>
      <c r="ZW454" s="138"/>
      <c r="ZX454" s="138"/>
      <c r="ZY454" s="138"/>
      <c r="ZZ454" s="138"/>
      <c r="AAA454" s="138"/>
      <c r="AAB454" s="138"/>
      <c r="AAC454" s="138"/>
      <c r="AAD454" s="138"/>
      <c r="AAE454" s="138"/>
      <c r="AAF454" s="138"/>
      <c r="AAG454" s="138"/>
      <c r="AAH454" s="138"/>
      <c r="AAI454" s="138"/>
      <c r="AAJ454" s="138"/>
      <c r="AAK454" s="138"/>
      <c r="AAL454" s="138"/>
      <c r="AAM454" s="138"/>
      <c r="AAN454" s="138"/>
      <c r="AAO454" s="138"/>
      <c r="AAP454" s="138"/>
      <c r="AAQ454" s="138"/>
      <c r="AAR454" s="138"/>
      <c r="AAS454" s="138"/>
      <c r="AAT454" s="138"/>
      <c r="AAU454" s="138"/>
      <c r="AAV454" s="138"/>
      <c r="AAW454" s="138"/>
      <c r="AAX454" s="138"/>
      <c r="AAY454" s="138"/>
      <c r="AAZ454" s="138"/>
      <c r="ABA454" s="138"/>
      <c r="ABB454" s="138"/>
      <c r="ABC454" s="138"/>
      <c r="ABD454" s="138"/>
      <c r="ABE454" s="138"/>
      <c r="ABF454" s="138"/>
      <c r="ABG454" s="138"/>
      <c r="ABH454" s="138"/>
      <c r="ABI454" s="138"/>
      <c r="ABJ454" s="138"/>
      <c r="ABK454" s="138"/>
      <c r="ABL454" s="138"/>
      <c r="ABM454" s="138"/>
      <c r="ABN454" s="138"/>
      <c r="ABO454" s="138"/>
      <c r="ABP454" s="138"/>
      <c r="ABQ454" s="138"/>
      <c r="ABR454" s="138"/>
      <c r="ABS454" s="138"/>
      <c r="ABT454" s="138"/>
      <c r="ABU454" s="138"/>
      <c r="ABV454" s="138"/>
      <c r="ABW454" s="138"/>
      <c r="ABX454" s="138"/>
      <c r="ABY454" s="138"/>
      <c r="ABZ454" s="138"/>
      <c r="ACA454" s="138"/>
      <c r="ACB454" s="138"/>
      <c r="ACC454" s="138"/>
      <c r="ACD454" s="138"/>
      <c r="ACE454" s="138"/>
      <c r="ACF454" s="138"/>
      <c r="ACG454" s="138"/>
      <c r="ACH454" s="138"/>
      <c r="ACI454" s="138"/>
      <c r="ACJ454" s="138"/>
      <c r="ACK454" s="138"/>
      <c r="ACL454" s="138"/>
      <c r="ACM454" s="138"/>
      <c r="ACN454" s="138"/>
      <c r="ACO454" s="138"/>
      <c r="ACP454" s="138"/>
      <c r="ACQ454" s="138"/>
      <c r="ACR454" s="138"/>
      <c r="ACS454" s="138"/>
      <c r="ACT454" s="138"/>
      <c r="ACU454" s="138"/>
      <c r="ACV454" s="138"/>
      <c r="ACW454" s="138"/>
      <c r="ACX454" s="138"/>
      <c r="ACY454" s="138"/>
      <c r="ACZ454" s="138"/>
      <c r="ADA454" s="138"/>
    </row>
    <row r="455" spans="1:781" ht="15" customHeight="1" x14ac:dyDescent="0.3">
      <c r="A455" s="206"/>
      <c r="B455" s="207"/>
      <c r="C455" s="269"/>
      <c r="D455" s="208"/>
      <c r="E455" s="209"/>
      <c r="F455" s="210"/>
      <c r="G455" s="211"/>
      <c r="H455" s="210"/>
      <c r="I455" s="212"/>
      <c r="J455" s="264"/>
      <c r="K455" s="206"/>
      <c r="L455" s="213"/>
      <c r="M455" s="211"/>
      <c r="N455" s="209"/>
      <c r="O455" s="208"/>
      <c r="P455" s="207"/>
      <c r="Q455" s="214"/>
      <c r="R455" s="215"/>
      <c r="S455" s="237" t="s">
        <v>1215</v>
      </c>
      <c r="T455" s="268" t="s">
        <v>1216</v>
      </c>
      <c r="U455" s="227" t="s">
        <v>1217</v>
      </c>
      <c r="V455" s="263"/>
      <c r="W455" s="261"/>
      <c r="X455" s="261"/>
      <c r="Y455" s="261"/>
      <c r="Z455" s="261"/>
      <c r="AA455" s="261"/>
      <c r="AB455" s="262"/>
      <c r="AC455" s="263"/>
      <c r="AD455" s="263"/>
      <c r="AE455" s="263"/>
      <c r="AF455" s="263"/>
      <c r="AG455" s="263"/>
      <c r="AH455" s="263"/>
      <c r="AI455" s="263"/>
      <c r="AJ455" s="263"/>
      <c r="AK455" s="263"/>
      <c r="AL455" s="263"/>
      <c r="AM455" s="263"/>
      <c r="AN455" s="263"/>
      <c r="AO455" s="263"/>
      <c r="AP455" s="138"/>
      <c r="AQ455" s="138"/>
      <c r="AR455" s="138"/>
      <c r="AS455" s="138"/>
      <c r="AT455" s="138"/>
      <c r="AU455" s="138"/>
      <c r="AV455" s="138"/>
      <c r="AW455" s="138"/>
      <c r="AX455" s="138"/>
      <c r="AY455" s="138"/>
      <c r="AZ455" s="138"/>
      <c r="BA455" s="138"/>
      <c r="BB455" s="138"/>
      <c r="BC455" s="138"/>
      <c r="BD455" s="138"/>
      <c r="BE455" s="138"/>
      <c r="BF455" s="138"/>
      <c r="BG455" s="138"/>
      <c r="BH455" s="138"/>
      <c r="BI455" s="138"/>
      <c r="BJ455" s="138"/>
      <c r="BK455" s="138"/>
      <c r="BL455" s="138"/>
      <c r="BM455" s="138"/>
      <c r="BN455" s="138"/>
      <c r="BO455" s="138"/>
      <c r="BP455" s="138"/>
      <c r="BQ455" s="138"/>
      <c r="BR455" s="138"/>
      <c r="BS455" s="138"/>
      <c r="BT455" s="138"/>
      <c r="BU455" s="138"/>
      <c r="BV455" s="138"/>
      <c r="BW455" s="138"/>
      <c r="BX455" s="138"/>
      <c r="BY455" s="138"/>
      <c r="BZ455" s="138"/>
      <c r="CA455" s="138"/>
      <c r="CB455" s="138"/>
      <c r="CC455" s="138"/>
      <c r="CD455" s="138"/>
      <c r="CE455" s="138"/>
      <c r="CF455" s="138"/>
      <c r="CG455" s="138"/>
      <c r="CH455" s="138"/>
      <c r="CI455" s="138"/>
      <c r="CJ455" s="138"/>
      <c r="CK455" s="138"/>
      <c r="CL455" s="138"/>
      <c r="CM455" s="138"/>
      <c r="CN455" s="138"/>
      <c r="CO455" s="138"/>
      <c r="CP455" s="138"/>
      <c r="CQ455" s="138"/>
      <c r="CR455" s="138"/>
      <c r="CS455" s="138"/>
      <c r="CT455" s="138"/>
      <c r="CU455" s="138"/>
      <c r="CV455" s="138"/>
      <c r="CW455" s="138"/>
      <c r="CX455" s="138"/>
      <c r="CY455" s="138"/>
      <c r="CZ455" s="138"/>
      <c r="DA455" s="138"/>
      <c r="DB455" s="138"/>
      <c r="DC455" s="138"/>
      <c r="DD455" s="138"/>
      <c r="DE455" s="138"/>
      <c r="DF455" s="138"/>
      <c r="DG455" s="138"/>
      <c r="DH455" s="138"/>
      <c r="DI455" s="138"/>
      <c r="DJ455" s="138"/>
      <c r="DK455" s="138"/>
      <c r="DL455" s="138"/>
      <c r="DM455" s="138"/>
      <c r="DN455" s="138"/>
      <c r="DO455" s="138"/>
      <c r="DP455" s="138"/>
      <c r="DQ455" s="138"/>
      <c r="DR455" s="138"/>
      <c r="DS455" s="138"/>
      <c r="DT455" s="138"/>
      <c r="DU455" s="138"/>
      <c r="DV455" s="138"/>
      <c r="DW455" s="138"/>
      <c r="DX455" s="138"/>
      <c r="DY455" s="138"/>
      <c r="DZ455" s="138"/>
      <c r="EA455" s="138"/>
      <c r="EB455" s="138"/>
      <c r="EC455" s="138"/>
      <c r="ED455" s="138"/>
      <c r="EE455" s="138"/>
      <c r="EF455" s="138"/>
      <c r="EG455" s="138"/>
      <c r="EH455" s="138"/>
      <c r="EI455" s="138"/>
      <c r="EJ455" s="138"/>
      <c r="EK455" s="138"/>
      <c r="EL455" s="138"/>
      <c r="EM455" s="138"/>
      <c r="EN455" s="138"/>
      <c r="EO455" s="138"/>
      <c r="EP455" s="138"/>
      <c r="EQ455" s="138"/>
      <c r="ER455" s="138"/>
      <c r="ES455" s="138"/>
      <c r="ET455" s="138"/>
      <c r="EU455" s="138"/>
      <c r="EV455" s="138"/>
      <c r="EW455" s="138"/>
      <c r="EX455" s="138"/>
      <c r="EY455" s="138"/>
      <c r="EZ455" s="138"/>
      <c r="FA455" s="138"/>
      <c r="FB455" s="138"/>
      <c r="FC455" s="138"/>
      <c r="FD455" s="138"/>
      <c r="FE455" s="138"/>
      <c r="FF455" s="138"/>
      <c r="FG455" s="138"/>
      <c r="FH455" s="138"/>
      <c r="FI455" s="138"/>
      <c r="FJ455" s="138"/>
      <c r="FK455" s="138"/>
      <c r="FL455" s="138"/>
      <c r="FM455" s="138"/>
      <c r="FN455" s="138"/>
      <c r="FO455" s="138"/>
      <c r="FP455" s="138"/>
      <c r="FQ455" s="138"/>
      <c r="FR455" s="138"/>
      <c r="FS455" s="138"/>
      <c r="FT455" s="138"/>
      <c r="FU455" s="138"/>
      <c r="FV455" s="138"/>
      <c r="FW455" s="138"/>
      <c r="FX455" s="138"/>
      <c r="FY455" s="138"/>
      <c r="FZ455" s="138"/>
      <c r="GA455" s="138"/>
      <c r="GB455" s="138"/>
      <c r="GC455" s="138"/>
      <c r="GD455" s="138"/>
      <c r="GE455" s="138"/>
      <c r="GF455" s="138"/>
      <c r="GG455" s="138"/>
      <c r="GH455" s="138"/>
      <c r="GI455" s="138"/>
      <c r="GJ455" s="138"/>
      <c r="GK455" s="138"/>
      <c r="GL455" s="138"/>
      <c r="GM455" s="138"/>
      <c r="GN455" s="138"/>
      <c r="GO455" s="138"/>
      <c r="GP455" s="138"/>
      <c r="GQ455" s="138"/>
      <c r="GR455" s="138"/>
      <c r="GS455" s="138"/>
      <c r="GT455" s="138"/>
      <c r="GU455" s="138"/>
      <c r="GV455" s="138"/>
      <c r="GW455" s="138"/>
      <c r="GX455" s="138"/>
      <c r="GY455" s="138"/>
      <c r="GZ455" s="138"/>
      <c r="HA455" s="138"/>
      <c r="HB455" s="138"/>
      <c r="HC455" s="138"/>
      <c r="HD455" s="138"/>
      <c r="HE455" s="138"/>
      <c r="HF455" s="138"/>
      <c r="HG455" s="138"/>
      <c r="HH455" s="138"/>
      <c r="HI455" s="138"/>
      <c r="HJ455" s="138"/>
      <c r="HK455" s="138"/>
      <c r="HL455" s="138"/>
      <c r="HM455" s="138"/>
      <c r="HN455" s="138"/>
      <c r="HO455" s="138"/>
      <c r="HP455" s="138"/>
      <c r="HQ455" s="138"/>
      <c r="HR455" s="138"/>
      <c r="HS455" s="138"/>
      <c r="HT455" s="138"/>
      <c r="HU455" s="138"/>
      <c r="HV455" s="138"/>
      <c r="HW455" s="138"/>
      <c r="HX455" s="138"/>
      <c r="HY455" s="138"/>
      <c r="HZ455" s="138"/>
      <c r="IA455" s="138"/>
      <c r="IB455" s="138"/>
      <c r="IC455" s="138"/>
      <c r="ID455" s="138"/>
      <c r="IE455" s="138"/>
      <c r="IF455" s="138"/>
      <c r="IG455" s="138"/>
      <c r="IH455" s="138"/>
      <c r="II455" s="138"/>
      <c r="IJ455" s="138"/>
      <c r="IK455" s="138"/>
      <c r="IL455" s="138"/>
      <c r="IM455" s="138"/>
      <c r="IN455" s="138"/>
      <c r="IO455" s="138"/>
      <c r="IP455" s="138"/>
      <c r="IQ455" s="138"/>
      <c r="IR455" s="138"/>
      <c r="IS455" s="138"/>
      <c r="IT455" s="138"/>
      <c r="IU455" s="138"/>
      <c r="IV455" s="138"/>
      <c r="IW455" s="138"/>
      <c r="IX455" s="138"/>
      <c r="IY455" s="138"/>
      <c r="IZ455" s="138"/>
      <c r="JA455" s="138"/>
      <c r="JB455" s="138"/>
      <c r="JC455" s="138"/>
      <c r="JD455" s="138"/>
      <c r="JE455" s="138"/>
      <c r="JF455" s="138"/>
      <c r="JG455" s="138"/>
      <c r="JH455" s="138"/>
      <c r="JI455" s="138"/>
      <c r="JJ455" s="138"/>
      <c r="JK455" s="138"/>
      <c r="JL455" s="138"/>
      <c r="JM455" s="138"/>
      <c r="JN455" s="138"/>
      <c r="JO455" s="138"/>
      <c r="JP455" s="138"/>
      <c r="JQ455" s="138"/>
      <c r="JR455" s="138"/>
      <c r="JS455" s="138"/>
      <c r="JT455" s="138"/>
      <c r="JU455" s="138"/>
      <c r="JV455" s="138"/>
      <c r="JW455" s="138"/>
      <c r="JX455" s="138"/>
      <c r="JY455" s="138"/>
      <c r="JZ455" s="138"/>
      <c r="KA455" s="138"/>
      <c r="KB455" s="138"/>
      <c r="KC455" s="138"/>
      <c r="KD455" s="138"/>
      <c r="KE455" s="138"/>
      <c r="KF455" s="138"/>
      <c r="KG455" s="138"/>
      <c r="KH455" s="138"/>
      <c r="KI455" s="138"/>
      <c r="KJ455" s="138"/>
      <c r="KK455" s="138"/>
      <c r="KL455" s="138"/>
      <c r="KM455" s="138"/>
      <c r="KN455" s="138"/>
      <c r="KO455" s="138"/>
      <c r="KP455" s="138"/>
      <c r="KQ455" s="138"/>
      <c r="KR455" s="138"/>
      <c r="KS455" s="138"/>
      <c r="KT455" s="138"/>
      <c r="KU455" s="138"/>
      <c r="KV455" s="138"/>
      <c r="KW455" s="138"/>
      <c r="KX455" s="138"/>
      <c r="KY455" s="138"/>
      <c r="KZ455" s="138"/>
      <c r="LA455" s="138"/>
      <c r="LB455" s="138"/>
      <c r="LC455" s="138"/>
      <c r="LD455" s="138"/>
      <c r="LE455" s="138"/>
      <c r="LF455" s="138"/>
      <c r="LG455" s="138"/>
      <c r="LH455" s="138"/>
      <c r="LI455" s="138"/>
      <c r="LJ455" s="138"/>
      <c r="LK455" s="138"/>
      <c r="LL455" s="138"/>
      <c r="LM455" s="138"/>
      <c r="LN455" s="138"/>
      <c r="LO455" s="138"/>
      <c r="LP455" s="138"/>
      <c r="LQ455" s="138"/>
      <c r="LR455" s="138"/>
      <c r="LS455" s="138"/>
      <c r="LT455" s="138"/>
      <c r="LU455" s="138"/>
      <c r="LV455" s="138"/>
      <c r="LW455" s="138"/>
      <c r="LX455" s="138"/>
      <c r="LY455" s="138"/>
      <c r="LZ455" s="138"/>
      <c r="MA455" s="138"/>
      <c r="MB455" s="138"/>
      <c r="MC455" s="138"/>
      <c r="MD455" s="138"/>
      <c r="ME455" s="138"/>
      <c r="MF455" s="138"/>
      <c r="MG455" s="138"/>
      <c r="MH455" s="138"/>
      <c r="MI455" s="138"/>
      <c r="MJ455" s="138"/>
      <c r="MK455" s="138"/>
      <c r="ML455" s="138"/>
      <c r="MM455" s="138"/>
      <c r="MN455" s="138"/>
      <c r="MO455" s="138"/>
      <c r="MP455" s="138"/>
      <c r="MQ455" s="138"/>
      <c r="MR455" s="138"/>
      <c r="MS455" s="138"/>
      <c r="MT455" s="138"/>
      <c r="MU455" s="138"/>
      <c r="MV455" s="138"/>
      <c r="MW455" s="138"/>
      <c r="MX455" s="138"/>
      <c r="MY455" s="138"/>
      <c r="MZ455" s="138"/>
      <c r="NA455" s="138"/>
      <c r="NB455" s="138"/>
      <c r="NC455" s="138"/>
      <c r="ND455" s="138"/>
      <c r="NE455" s="138"/>
      <c r="NF455" s="138"/>
      <c r="NG455" s="138"/>
      <c r="NH455" s="138"/>
      <c r="NI455" s="138"/>
      <c r="NJ455" s="138"/>
      <c r="NK455" s="138"/>
      <c r="NL455" s="138"/>
      <c r="NM455" s="138"/>
      <c r="NN455" s="138"/>
      <c r="NO455" s="138"/>
      <c r="NP455" s="138"/>
      <c r="NQ455" s="138"/>
      <c r="NR455" s="138"/>
      <c r="NS455" s="138"/>
      <c r="NT455" s="138"/>
      <c r="NU455" s="138"/>
      <c r="NV455" s="138"/>
      <c r="NW455" s="138"/>
      <c r="NX455" s="138"/>
      <c r="NY455" s="138"/>
      <c r="NZ455" s="138"/>
      <c r="OA455" s="138"/>
      <c r="OB455" s="138"/>
      <c r="OC455" s="138"/>
      <c r="OD455" s="138"/>
      <c r="OE455" s="138"/>
      <c r="OF455" s="138"/>
      <c r="OG455" s="138"/>
      <c r="OH455" s="138"/>
      <c r="OI455" s="138"/>
      <c r="OJ455" s="138"/>
      <c r="OK455" s="138"/>
      <c r="OL455" s="138"/>
      <c r="OM455" s="138"/>
      <c r="ON455" s="138"/>
      <c r="OO455" s="138"/>
      <c r="OP455" s="138"/>
      <c r="OQ455" s="138"/>
      <c r="OR455" s="138"/>
      <c r="OS455" s="138"/>
      <c r="OT455" s="138"/>
      <c r="OU455" s="138"/>
      <c r="OV455" s="138"/>
      <c r="OW455" s="138"/>
      <c r="OX455" s="138"/>
      <c r="OY455" s="138"/>
      <c r="OZ455" s="138"/>
      <c r="PA455" s="138"/>
      <c r="PB455" s="138"/>
      <c r="PC455" s="138"/>
      <c r="PD455" s="138"/>
      <c r="PE455" s="138"/>
      <c r="PF455" s="138"/>
      <c r="PG455" s="138"/>
      <c r="PH455" s="138"/>
      <c r="PI455" s="138"/>
      <c r="PJ455" s="138"/>
      <c r="PK455" s="138"/>
      <c r="PL455" s="138"/>
      <c r="PM455" s="138"/>
      <c r="PN455" s="138"/>
      <c r="PO455" s="138"/>
      <c r="PP455" s="138"/>
      <c r="PQ455" s="138"/>
      <c r="PR455" s="138"/>
      <c r="PS455" s="138"/>
      <c r="PT455" s="138"/>
      <c r="PU455" s="138"/>
      <c r="PV455" s="138"/>
      <c r="PW455" s="138"/>
      <c r="PX455" s="138"/>
      <c r="PY455" s="138"/>
      <c r="PZ455" s="138"/>
      <c r="QA455" s="138"/>
      <c r="QB455" s="138"/>
      <c r="QC455" s="138"/>
      <c r="QD455" s="138"/>
      <c r="QE455" s="138"/>
      <c r="QF455" s="138"/>
      <c r="QG455" s="138"/>
      <c r="QH455" s="138"/>
      <c r="QI455" s="138"/>
      <c r="QJ455" s="138"/>
      <c r="QK455" s="138"/>
      <c r="QL455" s="138"/>
      <c r="QM455" s="138"/>
      <c r="QN455" s="138"/>
      <c r="QO455" s="138"/>
      <c r="QP455" s="138"/>
      <c r="QQ455" s="138"/>
      <c r="QR455" s="138"/>
      <c r="QS455" s="138"/>
      <c r="QT455" s="138"/>
      <c r="QU455" s="138"/>
      <c r="QV455" s="138"/>
      <c r="QW455" s="138"/>
      <c r="QX455" s="138"/>
      <c r="QY455" s="138"/>
      <c r="QZ455" s="138"/>
      <c r="RA455" s="138"/>
      <c r="RB455" s="138"/>
      <c r="RC455" s="138"/>
      <c r="RD455" s="138"/>
      <c r="RE455" s="138"/>
      <c r="RF455" s="138"/>
      <c r="RG455" s="138"/>
      <c r="RH455" s="138"/>
      <c r="RI455" s="138"/>
      <c r="RJ455" s="138"/>
      <c r="RK455" s="138"/>
      <c r="RL455" s="138"/>
      <c r="RM455" s="138"/>
      <c r="RN455" s="138"/>
      <c r="RO455" s="138"/>
      <c r="RP455" s="138"/>
      <c r="RQ455" s="138"/>
      <c r="RR455" s="138"/>
      <c r="RS455" s="138"/>
      <c r="RT455" s="138"/>
      <c r="RU455" s="138"/>
      <c r="RV455" s="138"/>
      <c r="RW455" s="138"/>
      <c r="RX455" s="138"/>
      <c r="RY455" s="138"/>
      <c r="RZ455" s="138"/>
      <c r="SA455" s="138"/>
      <c r="SB455" s="138"/>
      <c r="SC455" s="138"/>
      <c r="SD455" s="138"/>
      <c r="SE455" s="138"/>
      <c r="SF455" s="138"/>
      <c r="SG455" s="138"/>
      <c r="SH455" s="138"/>
      <c r="SI455" s="138"/>
      <c r="SJ455" s="138"/>
      <c r="SK455" s="138"/>
      <c r="SL455" s="138"/>
      <c r="SM455" s="138"/>
      <c r="SN455" s="138"/>
      <c r="SO455" s="138"/>
      <c r="SP455" s="138"/>
      <c r="SQ455" s="138"/>
      <c r="SR455" s="138"/>
      <c r="SS455" s="138"/>
      <c r="ST455" s="138"/>
      <c r="SU455" s="138"/>
      <c r="SV455" s="138"/>
      <c r="SW455" s="138"/>
      <c r="SX455" s="138"/>
      <c r="SY455" s="138"/>
      <c r="SZ455" s="138"/>
      <c r="TA455" s="138"/>
      <c r="TB455" s="138"/>
      <c r="TC455" s="138"/>
      <c r="TD455" s="138"/>
      <c r="TE455" s="138"/>
      <c r="TF455" s="138"/>
      <c r="TG455" s="138"/>
      <c r="TH455" s="138"/>
      <c r="TI455" s="138"/>
      <c r="TJ455" s="138"/>
      <c r="TK455" s="138"/>
      <c r="TL455" s="138"/>
      <c r="TM455" s="138"/>
      <c r="TN455" s="138"/>
      <c r="TO455" s="138"/>
      <c r="TP455" s="138"/>
      <c r="TQ455" s="138"/>
      <c r="TR455" s="138"/>
      <c r="TS455" s="138"/>
      <c r="TT455" s="138"/>
      <c r="TU455" s="138"/>
      <c r="TV455" s="138"/>
      <c r="TW455" s="138"/>
      <c r="TX455" s="138"/>
      <c r="TY455" s="138"/>
      <c r="TZ455" s="138"/>
      <c r="UA455" s="138"/>
      <c r="UB455" s="138"/>
      <c r="UC455" s="138"/>
      <c r="UD455" s="138"/>
      <c r="UE455" s="138"/>
      <c r="UF455" s="138"/>
      <c r="UG455" s="138"/>
      <c r="UH455" s="138"/>
      <c r="UI455" s="138"/>
      <c r="UJ455" s="138"/>
      <c r="UK455" s="138"/>
      <c r="UL455" s="138"/>
      <c r="UM455" s="138"/>
      <c r="UN455" s="138"/>
      <c r="UO455" s="138"/>
      <c r="UP455" s="138"/>
      <c r="UQ455" s="138"/>
      <c r="UR455" s="138"/>
      <c r="US455" s="138"/>
      <c r="UT455" s="138"/>
      <c r="UU455" s="138"/>
      <c r="UV455" s="138"/>
      <c r="UW455" s="138"/>
      <c r="UX455" s="138"/>
      <c r="UY455" s="138"/>
      <c r="UZ455" s="138"/>
      <c r="VA455" s="138"/>
      <c r="VB455" s="138"/>
      <c r="VC455" s="138"/>
      <c r="VD455" s="138"/>
      <c r="VE455" s="138"/>
      <c r="VF455" s="138"/>
      <c r="VG455" s="138"/>
      <c r="VH455" s="138"/>
      <c r="VI455" s="138"/>
      <c r="VJ455" s="138"/>
      <c r="VK455" s="138"/>
      <c r="VL455" s="138"/>
      <c r="VM455" s="138"/>
      <c r="VN455" s="138"/>
      <c r="VO455" s="138"/>
      <c r="VP455" s="138"/>
      <c r="VQ455" s="138"/>
      <c r="VR455" s="138"/>
      <c r="VS455" s="138"/>
      <c r="VT455" s="138"/>
      <c r="VU455" s="138"/>
      <c r="VV455" s="138"/>
      <c r="VW455" s="138"/>
      <c r="VX455" s="138"/>
      <c r="VY455" s="138"/>
      <c r="VZ455" s="138"/>
      <c r="WA455" s="138"/>
      <c r="WB455" s="138"/>
      <c r="WC455" s="138"/>
      <c r="WD455" s="138"/>
      <c r="WE455" s="138"/>
      <c r="WF455" s="138"/>
      <c r="WG455" s="138"/>
      <c r="WH455" s="138"/>
      <c r="WI455" s="138"/>
      <c r="WJ455" s="138"/>
      <c r="WK455" s="138"/>
      <c r="WL455" s="138"/>
      <c r="WM455" s="138"/>
      <c r="WN455" s="138"/>
      <c r="WO455" s="138"/>
      <c r="WP455" s="138"/>
      <c r="WQ455" s="138"/>
      <c r="WR455" s="138"/>
      <c r="WS455" s="138"/>
      <c r="WT455" s="138"/>
      <c r="WU455" s="138"/>
      <c r="WV455" s="138"/>
      <c r="WW455" s="138"/>
      <c r="WX455" s="138"/>
      <c r="WY455" s="138"/>
      <c r="WZ455" s="138"/>
      <c r="XA455" s="138"/>
      <c r="XB455" s="138"/>
      <c r="XC455" s="138"/>
      <c r="XD455" s="138"/>
      <c r="XE455" s="138"/>
      <c r="XF455" s="138"/>
      <c r="XG455" s="138"/>
      <c r="XH455" s="138"/>
      <c r="XI455" s="138"/>
      <c r="XJ455" s="138"/>
      <c r="XK455" s="138"/>
      <c r="XL455" s="138"/>
      <c r="XM455" s="138"/>
      <c r="XN455" s="138"/>
      <c r="XO455" s="138"/>
      <c r="XP455" s="138"/>
      <c r="XQ455" s="138"/>
      <c r="XR455" s="138"/>
      <c r="XS455" s="138"/>
      <c r="XT455" s="138"/>
      <c r="XU455" s="138"/>
      <c r="XV455" s="138"/>
      <c r="XW455" s="138"/>
      <c r="XX455" s="138"/>
      <c r="XY455" s="138"/>
      <c r="XZ455" s="138"/>
      <c r="YA455" s="138"/>
      <c r="YB455" s="138"/>
      <c r="YC455" s="138"/>
      <c r="YD455" s="138"/>
      <c r="YE455" s="138"/>
      <c r="YF455" s="138"/>
      <c r="YG455" s="138"/>
      <c r="YH455" s="138"/>
      <c r="YI455" s="138"/>
      <c r="YJ455" s="138"/>
      <c r="YK455" s="138"/>
      <c r="YL455" s="138"/>
      <c r="YM455" s="138"/>
      <c r="YN455" s="138"/>
      <c r="YO455" s="138"/>
      <c r="YP455" s="138"/>
      <c r="YQ455" s="138"/>
      <c r="YR455" s="138"/>
      <c r="YS455" s="138"/>
      <c r="YT455" s="138"/>
      <c r="YU455" s="138"/>
      <c r="YV455" s="138"/>
      <c r="YW455" s="138"/>
      <c r="YX455" s="138"/>
      <c r="YY455" s="138"/>
      <c r="YZ455" s="138"/>
      <c r="ZA455" s="138"/>
      <c r="ZB455" s="138"/>
      <c r="ZC455" s="138"/>
      <c r="ZD455" s="138"/>
      <c r="ZE455" s="138"/>
      <c r="ZF455" s="138"/>
      <c r="ZG455" s="138"/>
      <c r="ZH455" s="138"/>
      <c r="ZI455" s="138"/>
      <c r="ZJ455" s="138"/>
      <c r="ZK455" s="138"/>
      <c r="ZL455" s="138"/>
      <c r="ZM455" s="138"/>
      <c r="ZN455" s="138"/>
      <c r="ZO455" s="138"/>
      <c r="ZP455" s="138"/>
      <c r="ZQ455" s="138"/>
      <c r="ZR455" s="138"/>
      <c r="ZS455" s="138"/>
      <c r="ZT455" s="138"/>
      <c r="ZU455" s="138"/>
      <c r="ZV455" s="138"/>
      <c r="ZW455" s="138"/>
      <c r="ZX455" s="138"/>
      <c r="ZY455" s="138"/>
      <c r="ZZ455" s="138"/>
      <c r="AAA455" s="138"/>
      <c r="AAB455" s="138"/>
      <c r="AAC455" s="138"/>
      <c r="AAD455" s="138"/>
      <c r="AAE455" s="138"/>
      <c r="AAF455" s="138"/>
      <c r="AAG455" s="138"/>
      <c r="AAH455" s="138"/>
      <c r="AAI455" s="138"/>
      <c r="AAJ455" s="138"/>
      <c r="AAK455" s="138"/>
      <c r="AAL455" s="138"/>
      <c r="AAM455" s="138"/>
      <c r="AAN455" s="138"/>
      <c r="AAO455" s="138"/>
      <c r="AAP455" s="138"/>
      <c r="AAQ455" s="138"/>
      <c r="AAR455" s="138"/>
      <c r="AAS455" s="138"/>
      <c r="AAT455" s="138"/>
      <c r="AAU455" s="138"/>
      <c r="AAV455" s="138"/>
      <c r="AAW455" s="138"/>
      <c r="AAX455" s="138"/>
      <c r="AAY455" s="138"/>
      <c r="AAZ455" s="138"/>
      <c r="ABA455" s="138"/>
      <c r="ABB455" s="138"/>
      <c r="ABC455" s="138"/>
      <c r="ABD455" s="138"/>
      <c r="ABE455" s="138"/>
      <c r="ABF455" s="138"/>
      <c r="ABG455" s="138"/>
      <c r="ABH455" s="138"/>
      <c r="ABI455" s="138"/>
      <c r="ABJ455" s="138"/>
      <c r="ABK455" s="138"/>
      <c r="ABL455" s="138"/>
      <c r="ABM455" s="138"/>
      <c r="ABN455" s="138"/>
      <c r="ABO455" s="138"/>
      <c r="ABP455" s="138"/>
      <c r="ABQ455" s="138"/>
      <c r="ABR455" s="138"/>
      <c r="ABS455" s="138"/>
      <c r="ABT455" s="138"/>
      <c r="ABU455" s="138"/>
      <c r="ABV455" s="138"/>
      <c r="ABW455" s="138"/>
      <c r="ABX455" s="138"/>
      <c r="ABY455" s="138"/>
      <c r="ABZ455" s="138"/>
      <c r="ACA455" s="138"/>
      <c r="ACB455" s="138"/>
      <c r="ACC455" s="138"/>
      <c r="ACD455" s="138"/>
      <c r="ACE455" s="138"/>
      <c r="ACF455" s="138"/>
      <c r="ACG455" s="138"/>
      <c r="ACH455" s="138"/>
      <c r="ACI455" s="138"/>
      <c r="ACJ455" s="138"/>
      <c r="ACK455" s="138"/>
      <c r="ACL455" s="138"/>
      <c r="ACM455" s="138"/>
      <c r="ACN455" s="138"/>
      <c r="ACO455" s="138"/>
      <c r="ACP455" s="138"/>
      <c r="ACQ455" s="138"/>
      <c r="ACR455" s="138"/>
      <c r="ACS455" s="138"/>
      <c r="ACT455" s="138"/>
      <c r="ACU455" s="138"/>
      <c r="ACV455" s="138"/>
      <c r="ACW455" s="138"/>
      <c r="ACX455" s="138"/>
      <c r="ACY455" s="138"/>
      <c r="ACZ455" s="138"/>
      <c r="ADA455" s="138"/>
    </row>
    <row r="456" spans="1:781" ht="15" customHeight="1" x14ac:dyDescent="0.3">
      <c r="A456" s="206"/>
      <c r="B456" s="207"/>
      <c r="C456" s="269"/>
      <c r="D456" s="208"/>
      <c r="E456" s="210"/>
      <c r="F456" s="210"/>
      <c r="G456" s="210"/>
      <c r="H456" s="210"/>
      <c r="I456" s="212"/>
      <c r="J456" s="264"/>
      <c r="K456" s="206"/>
      <c r="L456" s="213"/>
      <c r="M456" s="211"/>
      <c r="N456" s="209"/>
      <c r="O456" s="208"/>
      <c r="P456" s="207"/>
      <c r="Q456" s="214"/>
      <c r="R456" s="215"/>
      <c r="S456" s="237" t="s">
        <v>1218</v>
      </c>
      <c r="T456" s="268" t="s">
        <v>1219</v>
      </c>
      <c r="U456" s="263"/>
      <c r="V456" s="227" t="s">
        <v>1220</v>
      </c>
      <c r="W456" s="261"/>
      <c r="X456" s="261"/>
      <c r="Y456" s="261"/>
      <c r="Z456" s="261"/>
      <c r="AA456" s="261"/>
      <c r="AB456" s="262"/>
      <c r="AC456" s="263"/>
      <c r="AD456" s="263"/>
      <c r="AE456" s="263"/>
      <c r="AF456" s="263"/>
      <c r="AG456" s="263"/>
      <c r="AH456" s="263"/>
      <c r="AI456" s="263"/>
      <c r="AJ456" s="263"/>
      <c r="AK456" s="263"/>
      <c r="AL456" s="263"/>
      <c r="AM456" s="263"/>
      <c r="AN456" s="263"/>
      <c r="AO456" s="263"/>
      <c r="AP456" s="138"/>
      <c r="AQ456" s="138"/>
      <c r="AR456" s="138"/>
      <c r="AS456" s="138"/>
      <c r="AT456" s="138"/>
      <c r="AU456" s="138"/>
      <c r="AV456" s="138"/>
      <c r="AW456" s="138"/>
      <c r="AX456" s="138"/>
      <c r="AY456" s="138"/>
      <c r="AZ456" s="138"/>
      <c r="BA456" s="138"/>
      <c r="BB456" s="138"/>
      <c r="BC456" s="138"/>
      <c r="BD456" s="138"/>
      <c r="BE456" s="138"/>
      <c r="BF456" s="138"/>
      <c r="BG456" s="138"/>
      <c r="BH456" s="138"/>
      <c r="BI456" s="138"/>
      <c r="BJ456" s="138"/>
      <c r="BK456" s="138"/>
      <c r="BL456" s="138"/>
      <c r="BM456" s="138"/>
      <c r="BN456" s="138"/>
      <c r="BO456" s="138"/>
      <c r="BP456" s="138"/>
      <c r="BQ456" s="138"/>
      <c r="BR456" s="138"/>
      <c r="BS456" s="138"/>
      <c r="BT456" s="138"/>
      <c r="BU456" s="138"/>
      <c r="BV456" s="138"/>
      <c r="BW456" s="138"/>
      <c r="BX456" s="138"/>
      <c r="BY456" s="138"/>
      <c r="BZ456" s="138"/>
      <c r="CA456" s="138"/>
      <c r="CB456" s="138"/>
      <c r="CC456" s="138"/>
      <c r="CD456" s="138"/>
      <c r="CE456" s="138"/>
      <c r="CF456" s="138"/>
      <c r="CG456" s="138"/>
      <c r="CH456" s="138"/>
      <c r="CI456" s="138"/>
      <c r="CJ456" s="138"/>
      <c r="CK456" s="138"/>
      <c r="CL456" s="138"/>
      <c r="CM456" s="138"/>
      <c r="CN456" s="138"/>
      <c r="CO456" s="138"/>
      <c r="CP456" s="138"/>
      <c r="CQ456" s="138"/>
      <c r="CR456" s="138"/>
      <c r="CS456" s="138"/>
      <c r="CT456" s="138"/>
      <c r="CU456" s="138"/>
      <c r="CV456" s="138"/>
      <c r="CW456" s="138"/>
      <c r="CX456" s="138"/>
      <c r="CY456" s="138"/>
      <c r="CZ456" s="138"/>
      <c r="DA456" s="138"/>
      <c r="DB456" s="138"/>
      <c r="DC456" s="138"/>
      <c r="DD456" s="138"/>
      <c r="DE456" s="138"/>
      <c r="DF456" s="138"/>
      <c r="DG456" s="138"/>
      <c r="DH456" s="138"/>
      <c r="DI456" s="138"/>
      <c r="DJ456" s="138"/>
      <c r="DK456" s="138"/>
      <c r="DL456" s="138"/>
      <c r="DM456" s="138"/>
      <c r="DN456" s="138"/>
      <c r="DO456" s="138"/>
      <c r="DP456" s="138"/>
      <c r="DQ456" s="138"/>
      <c r="DR456" s="138"/>
      <c r="DS456" s="138"/>
      <c r="DT456" s="138"/>
      <c r="DU456" s="138"/>
      <c r="DV456" s="138"/>
      <c r="DW456" s="138"/>
      <c r="DX456" s="138"/>
      <c r="DY456" s="138"/>
      <c r="DZ456" s="138"/>
      <c r="EA456" s="138"/>
      <c r="EB456" s="138"/>
      <c r="EC456" s="138"/>
      <c r="ED456" s="138"/>
      <c r="EE456" s="138"/>
      <c r="EF456" s="138"/>
      <c r="EG456" s="138"/>
      <c r="EH456" s="138"/>
      <c r="EI456" s="138"/>
      <c r="EJ456" s="138"/>
      <c r="EK456" s="138"/>
      <c r="EL456" s="138"/>
      <c r="EM456" s="138"/>
      <c r="EN456" s="138"/>
      <c r="EO456" s="138"/>
      <c r="EP456" s="138"/>
      <c r="EQ456" s="138"/>
      <c r="ER456" s="138"/>
      <c r="ES456" s="138"/>
      <c r="ET456" s="138"/>
      <c r="EU456" s="138"/>
      <c r="EV456" s="138"/>
      <c r="EW456" s="138"/>
      <c r="EX456" s="138"/>
      <c r="EY456" s="138"/>
      <c r="EZ456" s="138"/>
      <c r="FA456" s="138"/>
      <c r="FB456" s="138"/>
      <c r="FC456" s="138"/>
      <c r="FD456" s="138"/>
      <c r="FE456" s="138"/>
      <c r="FF456" s="138"/>
      <c r="FG456" s="138"/>
      <c r="FH456" s="138"/>
      <c r="FI456" s="138"/>
      <c r="FJ456" s="138"/>
      <c r="FK456" s="138"/>
      <c r="FL456" s="138"/>
      <c r="FM456" s="138"/>
      <c r="FN456" s="138"/>
      <c r="FO456" s="138"/>
      <c r="FP456" s="138"/>
      <c r="FQ456" s="138"/>
      <c r="FR456" s="138"/>
      <c r="FS456" s="138"/>
      <c r="FT456" s="138"/>
      <c r="FU456" s="138"/>
      <c r="FV456" s="138"/>
      <c r="FW456" s="138"/>
      <c r="FX456" s="138"/>
      <c r="FY456" s="138"/>
      <c r="FZ456" s="138"/>
      <c r="GA456" s="138"/>
      <c r="GB456" s="138"/>
      <c r="GC456" s="138"/>
      <c r="GD456" s="138"/>
      <c r="GE456" s="138"/>
      <c r="GF456" s="138"/>
      <c r="GG456" s="138"/>
      <c r="GH456" s="138"/>
      <c r="GI456" s="138"/>
      <c r="GJ456" s="138"/>
      <c r="GK456" s="138"/>
      <c r="GL456" s="138"/>
      <c r="GM456" s="138"/>
      <c r="GN456" s="138"/>
      <c r="GO456" s="138"/>
      <c r="GP456" s="138"/>
      <c r="GQ456" s="138"/>
      <c r="GR456" s="138"/>
      <c r="GS456" s="138"/>
      <c r="GT456" s="138"/>
      <c r="GU456" s="138"/>
      <c r="GV456" s="138"/>
      <c r="GW456" s="138"/>
      <c r="GX456" s="138"/>
      <c r="GY456" s="138"/>
      <c r="GZ456" s="138"/>
      <c r="HA456" s="138"/>
      <c r="HB456" s="138"/>
      <c r="HC456" s="138"/>
      <c r="HD456" s="138"/>
      <c r="HE456" s="138"/>
      <c r="HF456" s="138"/>
      <c r="HG456" s="138"/>
      <c r="HH456" s="138"/>
      <c r="HI456" s="138"/>
      <c r="HJ456" s="138"/>
      <c r="HK456" s="138"/>
      <c r="HL456" s="138"/>
      <c r="HM456" s="138"/>
      <c r="HN456" s="138"/>
      <c r="HO456" s="138"/>
      <c r="HP456" s="138"/>
      <c r="HQ456" s="138"/>
      <c r="HR456" s="138"/>
      <c r="HS456" s="138"/>
      <c r="HT456" s="138"/>
      <c r="HU456" s="138"/>
      <c r="HV456" s="138"/>
      <c r="HW456" s="138"/>
      <c r="HX456" s="138"/>
      <c r="HY456" s="138"/>
      <c r="HZ456" s="138"/>
      <c r="IA456" s="138"/>
      <c r="IB456" s="138"/>
      <c r="IC456" s="138"/>
      <c r="ID456" s="138"/>
      <c r="IE456" s="138"/>
      <c r="IF456" s="138"/>
      <c r="IG456" s="138"/>
      <c r="IH456" s="138"/>
      <c r="II456" s="138"/>
      <c r="IJ456" s="138"/>
      <c r="IK456" s="138"/>
      <c r="IL456" s="138"/>
      <c r="IM456" s="138"/>
      <c r="IN456" s="138"/>
      <c r="IO456" s="138"/>
      <c r="IP456" s="138"/>
      <c r="IQ456" s="138"/>
      <c r="IR456" s="138"/>
      <c r="IS456" s="138"/>
      <c r="IT456" s="138"/>
      <c r="IU456" s="138"/>
      <c r="IV456" s="138"/>
      <c r="IW456" s="138"/>
      <c r="IX456" s="138"/>
      <c r="IY456" s="138"/>
      <c r="IZ456" s="138"/>
      <c r="JA456" s="138"/>
      <c r="JB456" s="138"/>
      <c r="JC456" s="138"/>
      <c r="JD456" s="138"/>
      <c r="JE456" s="138"/>
      <c r="JF456" s="138"/>
      <c r="JG456" s="138"/>
      <c r="JH456" s="138"/>
      <c r="JI456" s="138"/>
      <c r="JJ456" s="138"/>
      <c r="JK456" s="138"/>
      <c r="JL456" s="138"/>
      <c r="JM456" s="138"/>
      <c r="JN456" s="138"/>
      <c r="JO456" s="138"/>
      <c r="JP456" s="138"/>
      <c r="JQ456" s="138"/>
      <c r="JR456" s="138"/>
      <c r="JS456" s="138"/>
      <c r="JT456" s="138"/>
      <c r="JU456" s="138"/>
      <c r="JV456" s="138"/>
      <c r="JW456" s="138"/>
      <c r="JX456" s="138"/>
      <c r="JY456" s="138"/>
      <c r="JZ456" s="138"/>
      <c r="KA456" s="138"/>
      <c r="KB456" s="138"/>
      <c r="KC456" s="138"/>
      <c r="KD456" s="138"/>
      <c r="KE456" s="138"/>
      <c r="KF456" s="138"/>
      <c r="KG456" s="138"/>
      <c r="KH456" s="138"/>
      <c r="KI456" s="138"/>
      <c r="KJ456" s="138"/>
      <c r="KK456" s="138"/>
      <c r="KL456" s="138"/>
      <c r="KM456" s="138"/>
      <c r="KN456" s="138"/>
      <c r="KO456" s="138"/>
      <c r="KP456" s="138"/>
      <c r="KQ456" s="138"/>
      <c r="KR456" s="138"/>
      <c r="KS456" s="138"/>
      <c r="KT456" s="138"/>
      <c r="KU456" s="138"/>
      <c r="KV456" s="138"/>
      <c r="KW456" s="138"/>
      <c r="KX456" s="138"/>
      <c r="KY456" s="138"/>
      <c r="KZ456" s="138"/>
      <c r="LA456" s="138"/>
      <c r="LB456" s="138"/>
      <c r="LC456" s="138"/>
      <c r="LD456" s="138"/>
      <c r="LE456" s="138"/>
      <c r="LF456" s="138"/>
      <c r="LG456" s="138"/>
      <c r="LH456" s="138"/>
      <c r="LI456" s="138"/>
      <c r="LJ456" s="138"/>
      <c r="LK456" s="138"/>
      <c r="LL456" s="138"/>
      <c r="LM456" s="138"/>
      <c r="LN456" s="138"/>
      <c r="LO456" s="138"/>
      <c r="LP456" s="138"/>
      <c r="LQ456" s="138"/>
      <c r="LR456" s="138"/>
      <c r="LS456" s="138"/>
      <c r="LT456" s="138"/>
      <c r="LU456" s="138"/>
      <c r="LV456" s="138"/>
      <c r="LW456" s="138"/>
      <c r="LX456" s="138"/>
      <c r="LY456" s="138"/>
      <c r="LZ456" s="138"/>
      <c r="MA456" s="138"/>
      <c r="MB456" s="138"/>
      <c r="MC456" s="138"/>
      <c r="MD456" s="138"/>
      <c r="ME456" s="138"/>
      <c r="MF456" s="138"/>
      <c r="MG456" s="138"/>
      <c r="MH456" s="138"/>
      <c r="MI456" s="138"/>
      <c r="MJ456" s="138"/>
      <c r="MK456" s="138"/>
      <c r="ML456" s="138"/>
      <c r="MM456" s="138"/>
      <c r="MN456" s="138"/>
      <c r="MO456" s="138"/>
      <c r="MP456" s="138"/>
      <c r="MQ456" s="138"/>
      <c r="MR456" s="138"/>
      <c r="MS456" s="138"/>
      <c r="MT456" s="138"/>
      <c r="MU456" s="138"/>
      <c r="MV456" s="138"/>
      <c r="MW456" s="138"/>
      <c r="MX456" s="138"/>
      <c r="MY456" s="138"/>
      <c r="MZ456" s="138"/>
      <c r="NA456" s="138"/>
      <c r="NB456" s="138"/>
      <c r="NC456" s="138"/>
      <c r="ND456" s="138"/>
      <c r="NE456" s="138"/>
      <c r="NF456" s="138"/>
      <c r="NG456" s="138"/>
      <c r="NH456" s="138"/>
      <c r="NI456" s="138"/>
      <c r="NJ456" s="138"/>
      <c r="NK456" s="138"/>
      <c r="NL456" s="138"/>
      <c r="NM456" s="138"/>
      <c r="NN456" s="138"/>
      <c r="NO456" s="138"/>
      <c r="NP456" s="138"/>
      <c r="NQ456" s="138"/>
      <c r="NR456" s="138"/>
      <c r="NS456" s="138"/>
      <c r="NT456" s="138"/>
      <c r="NU456" s="138"/>
      <c r="NV456" s="138"/>
      <c r="NW456" s="138"/>
      <c r="NX456" s="138"/>
      <c r="NY456" s="138"/>
      <c r="NZ456" s="138"/>
      <c r="OA456" s="138"/>
      <c r="OB456" s="138"/>
      <c r="OC456" s="138"/>
      <c r="OD456" s="138"/>
      <c r="OE456" s="138"/>
      <c r="OF456" s="138"/>
      <c r="OG456" s="138"/>
      <c r="OH456" s="138"/>
      <c r="OI456" s="138"/>
      <c r="OJ456" s="138"/>
      <c r="OK456" s="138"/>
      <c r="OL456" s="138"/>
      <c r="OM456" s="138"/>
      <c r="ON456" s="138"/>
      <c r="OO456" s="138"/>
      <c r="OP456" s="138"/>
      <c r="OQ456" s="138"/>
      <c r="OR456" s="138"/>
      <c r="OS456" s="138"/>
      <c r="OT456" s="138"/>
      <c r="OU456" s="138"/>
      <c r="OV456" s="138"/>
      <c r="OW456" s="138"/>
      <c r="OX456" s="138"/>
      <c r="OY456" s="138"/>
      <c r="OZ456" s="138"/>
      <c r="PA456" s="138"/>
      <c r="PB456" s="138"/>
      <c r="PC456" s="138"/>
      <c r="PD456" s="138"/>
      <c r="PE456" s="138"/>
      <c r="PF456" s="138"/>
      <c r="PG456" s="138"/>
      <c r="PH456" s="138"/>
      <c r="PI456" s="138"/>
      <c r="PJ456" s="138"/>
      <c r="PK456" s="138"/>
      <c r="PL456" s="138"/>
      <c r="PM456" s="138"/>
      <c r="PN456" s="138"/>
      <c r="PO456" s="138"/>
      <c r="PP456" s="138"/>
      <c r="PQ456" s="138"/>
      <c r="PR456" s="138"/>
      <c r="PS456" s="138"/>
      <c r="PT456" s="138"/>
      <c r="PU456" s="138"/>
      <c r="PV456" s="138"/>
      <c r="PW456" s="138"/>
      <c r="PX456" s="138"/>
      <c r="PY456" s="138"/>
      <c r="PZ456" s="138"/>
      <c r="QA456" s="138"/>
      <c r="QB456" s="138"/>
      <c r="QC456" s="138"/>
      <c r="QD456" s="138"/>
      <c r="QE456" s="138"/>
      <c r="QF456" s="138"/>
      <c r="QG456" s="138"/>
      <c r="QH456" s="138"/>
      <c r="QI456" s="138"/>
      <c r="QJ456" s="138"/>
      <c r="QK456" s="138"/>
      <c r="QL456" s="138"/>
      <c r="QM456" s="138"/>
      <c r="QN456" s="138"/>
      <c r="QO456" s="138"/>
      <c r="QP456" s="138"/>
      <c r="QQ456" s="138"/>
      <c r="QR456" s="138"/>
      <c r="QS456" s="138"/>
      <c r="QT456" s="138"/>
      <c r="QU456" s="138"/>
      <c r="QV456" s="138"/>
      <c r="QW456" s="138"/>
      <c r="QX456" s="138"/>
      <c r="QY456" s="138"/>
      <c r="QZ456" s="138"/>
      <c r="RA456" s="138"/>
      <c r="RB456" s="138"/>
      <c r="RC456" s="138"/>
      <c r="RD456" s="138"/>
      <c r="RE456" s="138"/>
      <c r="RF456" s="138"/>
      <c r="RG456" s="138"/>
      <c r="RH456" s="138"/>
      <c r="RI456" s="138"/>
      <c r="RJ456" s="138"/>
      <c r="RK456" s="138"/>
      <c r="RL456" s="138"/>
      <c r="RM456" s="138"/>
      <c r="RN456" s="138"/>
      <c r="RO456" s="138"/>
      <c r="RP456" s="138"/>
      <c r="RQ456" s="138"/>
      <c r="RR456" s="138"/>
      <c r="RS456" s="138"/>
      <c r="RT456" s="138"/>
      <c r="RU456" s="138"/>
      <c r="RV456" s="138"/>
      <c r="RW456" s="138"/>
      <c r="RX456" s="138"/>
      <c r="RY456" s="138"/>
      <c r="RZ456" s="138"/>
      <c r="SA456" s="138"/>
      <c r="SB456" s="138"/>
      <c r="SC456" s="138"/>
      <c r="SD456" s="138"/>
      <c r="SE456" s="138"/>
      <c r="SF456" s="138"/>
      <c r="SG456" s="138"/>
      <c r="SH456" s="138"/>
      <c r="SI456" s="138"/>
      <c r="SJ456" s="138"/>
      <c r="SK456" s="138"/>
      <c r="SL456" s="138"/>
      <c r="SM456" s="138"/>
      <c r="SN456" s="138"/>
      <c r="SO456" s="138"/>
      <c r="SP456" s="138"/>
      <c r="SQ456" s="138"/>
      <c r="SR456" s="138"/>
      <c r="SS456" s="138"/>
      <c r="ST456" s="138"/>
      <c r="SU456" s="138"/>
      <c r="SV456" s="138"/>
      <c r="SW456" s="138"/>
      <c r="SX456" s="138"/>
      <c r="SY456" s="138"/>
      <c r="SZ456" s="138"/>
      <c r="TA456" s="138"/>
      <c r="TB456" s="138"/>
      <c r="TC456" s="138"/>
      <c r="TD456" s="138"/>
      <c r="TE456" s="138"/>
      <c r="TF456" s="138"/>
      <c r="TG456" s="138"/>
      <c r="TH456" s="138"/>
      <c r="TI456" s="138"/>
      <c r="TJ456" s="138"/>
      <c r="TK456" s="138"/>
      <c r="TL456" s="138"/>
      <c r="TM456" s="138"/>
      <c r="TN456" s="138"/>
      <c r="TO456" s="138"/>
      <c r="TP456" s="138"/>
      <c r="TQ456" s="138"/>
      <c r="TR456" s="138"/>
      <c r="TS456" s="138"/>
      <c r="TT456" s="138"/>
      <c r="TU456" s="138"/>
      <c r="TV456" s="138"/>
      <c r="TW456" s="138"/>
      <c r="TX456" s="138"/>
      <c r="TY456" s="138"/>
      <c r="TZ456" s="138"/>
      <c r="UA456" s="138"/>
      <c r="UB456" s="138"/>
      <c r="UC456" s="138"/>
      <c r="UD456" s="138"/>
      <c r="UE456" s="138"/>
      <c r="UF456" s="138"/>
      <c r="UG456" s="138"/>
      <c r="UH456" s="138"/>
      <c r="UI456" s="138"/>
      <c r="UJ456" s="138"/>
      <c r="UK456" s="138"/>
      <c r="UL456" s="138"/>
      <c r="UM456" s="138"/>
      <c r="UN456" s="138"/>
      <c r="UO456" s="138"/>
      <c r="UP456" s="138"/>
      <c r="UQ456" s="138"/>
      <c r="UR456" s="138"/>
      <c r="US456" s="138"/>
      <c r="UT456" s="138"/>
      <c r="UU456" s="138"/>
      <c r="UV456" s="138"/>
      <c r="UW456" s="138"/>
      <c r="UX456" s="138"/>
      <c r="UY456" s="138"/>
      <c r="UZ456" s="138"/>
      <c r="VA456" s="138"/>
      <c r="VB456" s="138"/>
      <c r="VC456" s="138"/>
      <c r="VD456" s="138"/>
      <c r="VE456" s="138"/>
      <c r="VF456" s="138"/>
      <c r="VG456" s="138"/>
      <c r="VH456" s="138"/>
      <c r="VI456" s="138"/>
      <c r="VJ456" s="138"/>
      <c r="VK456" s="138"/>
      <c r="VL456" s="138"/>
      <c r="VM456" s="138"/>
      <c r="VN456" s="138"/>
      <c r="VO456" s="138"/>
      <c r="VP456" s="138"/>
      <c r="VQ456" s="138"/>
      <c r="VR456" s="138"/>
      <c r="VS456" s="138"/>
      <c r="VT456" s="138"/>
      <c r="VU456" s="138"/>
      <c r="VV456" s="138"/>
      <c r="VW456" s="138"/>
      <c r="VX456" s="138"/>
      <c r="VY456" s="138"/>
      <c r="VZ456" s="138"/>
      <c r="WA456" s="138"/>
      <c r="WB456" s="138"/>
      <c r="WC456" s="138"/>
      <c r="WD456" s="138"/>
      <c r="WE456" s="138"/>
      <c r="WF456" s="138"/>
      <c r="WG456" s="138"/>
      <c r="WH456" s="138"/>
      <c r="WI456" s="138"/>
      <c r="WJ456" s="138"/>
      <c r="WK456" s="138"/>
      <c r="WL456" s="138"/>
      <c r="WM456" s="138"/>
      <c r="WN456" s="138"/>
      <c r="WO456" s="138"/>
      <c r="WP456" s="138"/>
      <c r="WQ456" s="138"/>
      <c r="WR456" s="138"/>
      <c r="WS456" s="138"/>
      <c r="WT456" s="138"/>
      <c r="WU456" s="138"/>
      <c r="WV456" s="138"/>
      <c r="WW456" s="138"/>
      <c r="WX456" s="138"/>
      <c r="WY456" s="138"/>
      <c r="WZ456" s="138"/>
      <c r="XA456" s="138"/>
      <c r="XB456" s="138"/>
      <c r="XC456" s="138"/>
      <c r="XD456" s="138"/>
      <c r="XE456" s="138"/>
      <c r="XF456" s="138"/>
      <c r="XG456" s="138"/>
      <c r="XH456" s="138"/>
      <c r="XI456" s="138"/>
      <c r="XJ456" s="138"/>
      <c r="XK456" s="138"/>
      <c r="XL456" s="138"/>
      <c r="XM456" s="138"/>
      <c r="XN456" s="138"/>
      <c r="XO456" s="138"/>
      <c r="XP456" s="138"/>
      <c r="XQ456" s="138"/>
      <c r="XR456" s="138"/>
      <c r="XS456" s="138"/>
      <c r="XT456" s="138"/>
      <c r="XU456" s="138"/>
      <c r="XV456" s="138"/>
      <c r="XW456" s="138"/>
      <c r="XX456" s="138"/>
      <c r="XY456" s="138"/>
      <c r="XZ456" s="138"/>
      <c r="YA456" s="138"/>
      <c r="YB456" s="138"/>
      <c r="YC456" s="138"/>
      <c r="YD456" s="138"/>
      <c r="YE456" s="138"/>
      <c r="YF456" s="138"/>
      <c r="YG456" s="138"/>
      <c r="YH456" s="138"/>
      <c r="YI456" s="138"/>
      <c r="YJ456" s="138"/>
      <c r="YK456" s="138"/>
      <c r="YL456" s="138"/>
      <c r="YM456" s="138"/>
      <c r="YN456" s="138"/>
      <c r="YO456" s="138"/>
      <c r="YP456" s="138"/>
      <c r="YQ456" s="138"/>
      <c r="YR456" s="138"/>
      <c r="YS456" s="138"/>
      <c r="YT456" s="138"/>
      <c r="YU456" s="138"/>
      <c r="YV456" s="138"/>
      <c r="YW456" s="138"/>
      <c r="YX456" s="138"/>
      <c r="YY456" s="138"/>
      <c r="YZ456" s="138"/>
      <c r="ZA456" s="138"/>
      <c r="ZB456" s="138"/>
      <c r="ZC456" s="138"/>
      <c r="ZD456" s="138"/>
      <c r="ZE456" s="138"/>
      <c r="ZF456" s="138"/>
      <c r="ZG456" s="138"/>
      <c r="ZH456" s="138"/>
      <c r="ZI456" s="138"/>
      <c r="ZJ456" s="138"/>
      <c r="ZK456" s="138"/>
      <c r="ZL456" s="138"/>
      <c r="ZM456" s="138"/>
      <c r="ZN456" s="138"/>
      <c r="ZO456" s="138"/>
      <c r="ZP456" s="138"/>
      <c r="ZQ456" s="138"/>
      <c r="ZR456" s="138"/>
      <c r="ZS456" s="138"/>
      <c r="ZT456" s="138"/>
      <c r="ZU456" s="138"/>
      <c r="ZV456" s="138"/>
      <c r="ZW456" s="138"/>
      <c r="ZX456" s="138"/>
      <c r="ZY456" s="138"/>
      <c r="ZZ456" s="138"/>
      <c r="AAA456" s="138"/>
      <c r="AAB456" s="138"/>
      <c r="AAC456" s="138"/>
      <c r="AAD456" s="138"/>
      <c r="AAE456" s="138"/>
      <c r="AAF456" s="138"/>
      <c r="AAG456" s="138"/>
      <c r="AAH456" s="138"/>
      <c r="AAI456" s="138"/>
      <c r="AAJ456" s="138"/>
      <c r="AAK456" s="138"/>
      <c r="AAL456" s="138"/>
      <c r="AAM456" s="138"/>
      <c r="AAN456" s="138"/>
      <c r="AAO456" s="138"/>
      <c r="AAP456" s="138"/>
      <c r="AAQ456" s="138"/>
      <c r="AAR456" s="138"/>
      <c r="AAS456" s="138"/>
      <c r="AAT456" s="138"/>
      <c r="AAU456" s="138"/>
      <c r="AAV456" s="138"/>
      <c r="AAW456" s="138"/>
      <c r="AAX456" s="138"/>
      <c r="AAY456" s="138"/>
      <c r="AAZ456" s="138"/>
      <c r="ABA456" s="138"/>
      <c r="ABB456" s="138"/>
      <c r="ABC456" s="138"/>
      <c r="ABD456" s="138"/>
      <c r="ABE456" s="138"/>
      <c r="ABF456" s="138"/>
      <c r="ABG456" s="138"/>
      <c r="ABH456" s="138"/>
      <c r="ABI456" s="138"/>
      <c r="ABJ456" s="138"/>
      <c r="ABK456" s="138"/>
      <c r="ABL456" s="138"/>
      <c r="ABM456" s="138"/>
      <c r="ABN456" s="138"/>
      <c r="ABO456" s="138"/>
      <c r="ABP456" s="138"/>
      <c r="ABQ456" s="138"/>
      <c r="ABR456" s="138"/>
      <c r="ABS456" s="138"/>
      <c r="ABT456" s="138"/>
      <c r="ABU456" s="138"/>
      <c r="ABV456" s="138"/>
      <c r="ABW456" s="138"/>
      <c r="ABX456" s="138"/>
      <c r="ABY456" s="138"/>
      <c r="ABZ456" s="138"/>
      <c r="ACA456" s="138"/>
      <c r="ACB456" s="138"/>
      <c r="ACC456" s="138"/>
      <c r="ACD456" s="138"/>
      <c r="ACE456" s="138"/>
      <c r="ACF456" s="138"/>
      <c r="ACG456" s="138"/>
      <c r="ACH456" s="138"/>
      <c r="ACI456" s="138"/>
      <c r="ACJ456" s="138"/>
      <c r="ACK456" s="138"/>
      <c r="ACL456" s="138"/>
      <c r="ACM456" s="138"/>
      <c r="ACN456" s="138"/>
      <c r="ACO456" s="138"/>
      <c r="ACP456" s="138"/>
      <c r="ACQ456" s="138"/>
      <c r="ACR456" s="138"/>
      <c r="ACS456" s="138"/>
      <c r="ACT456" s="138"/>
      <c r="ACU456" s="138"/>
      <c r="ACV456" s="138"/>
      <c r="ACW456" s="138"/>
      <c r="ACX456" s="138"/>
      <c r="ACY456" s="138"/>
      <c r="ACZ456" s="138"/>
      <c r="ADA456" s="138"/>
    </row>
    <row r="457" spans="1:781" customFormat="1" ht="15" customHeight="1" x14ac:dyDescent="0.3">
      <c r="B457" s="270"/>
      <c r="C457" s="269"/>
      <c r="D457" s="271"/>
      <c r="E457" s="271"/>
      <c r="F457" s="271"/>
      <c r="G457" s="271" t="s">
        <v>1221</v>
      </c>
      <c r="H457" s="272"/>
      <c r="I457" s="272"/>
      <c r="J457" s="271"/>
      <c r="K457" s="273"/>
      <c r="L457" s="273"/>
      <c r="M457" s="273"/>
      <c r="N457" s="273"/>
      <c r="O457" s="273"/>
      <c r="P457" s="273"/>
      <c r="Q457" s="214"/>
      <c r="R457" s="215"/>
      <c r="S457" s="237" t="s">
        <v>1222</v>
      </c>
      <c r="T457" s="268" t="s">
        <v>1223</v>
      </c>
      <c r="U457" s="261"/>
      <c r="V457" s="227" t="s">
        <v>1224</v>
      </c>
      <c r="W457" s="274"/>
      <c r="X457" s="274"/>
      <c r="Y457" s="274"/>
      <c r="Z457" s="274"/>
      <c r="AA457" s="274"/>
      <c r="AB457" s="275"/>
      <c r="AC457" s="227"/>
      <c r="AD457" s="227"/>
      <c r="AE457" s="227"/>
      <c r="AF457" s="227"/>
      <c r="AG457" s="227"/>
      <c r="AH457" s="227"/>
      <c r="AI457" s="227"/>
      <c r="AJ457" s="227"/>
      <c r="AK457" s="227"/>
      <c r="AL457" s="227"/>
      <c r="AM457" s="227"/>
      <c r="AN457" s="227"/>
      <c r="AO457" s="227"/>
    </row>
    <row r="458" spans="1:781" customFormat="1" ht="34.799999999999997" customHeight="1" x14ac:dyDescent="0.3">
      <c r="B458" s="270"/>
      <c r="C458" s="269"/>
      <c r="D458" s="276"/>
      <c r="E458" s="277" t="s">
        <v>1225</v>
      </c>
      <c r="F458" s="277" t="s">
        <v>1226</v>
      </c>
      <c r="G458" s="277" t="s">
        <v>1227</v>
      </c>
      <c r="H458" s="277" t="s">
        <v>1228</v>
      </c>
      <c r="I458" s="278" t="s">
        <v>1229</v>
      </c>
      <c r="J458" s="279" t="s">
        <v>1230</v>
      </c>
      <c r="K458" s="280" t="s">
        <v>1231</v>
      </c>
      <c r="L458" s="281" t="s">
        <v>1232</v>
      </c>
      <c r="M458" s="281" t="s">
        <v>1233</v>
      </c>
      <c r="N458" s="281" t="s">
        <v>1234</v>
      </c>
      <c r="O458" s="282" t="s">
        <v>1235</v>
      </c>
      <c r="P458" s="283" t="s">
        <v>1236</v>
      </c>
      <c r="Q458" s="214"/>
      <c r="R458" s="215"/>
      <c r="S458" s="237" t="s">
        <v>1237</v>
      </c>
      <c r="T458" s="268" t="s">
        <v>1238</v>
      </c>
      <c r="U458" s="227"/>
      <c r="V458" s="274"/>
      <c r="W458" s="274"/>
      <c r="X458" s="274"/>
      <c r="Y458" s="274"/>
      <c r="Z458" s="274"/>
      <c r="AA458" s="274"/>
      <c r="AB458" s="275"/>
      <c r="AC458" s="227"/>
      <c r="AD458" s="227"/>
      <c r="AE458" s="227"/>
      <c r="AF458" s="227"/>
      <c r="AG458" s="227"/>
      <c r="AH458" s="227"/>
      <c r="AI458" s="227"/>
      <c r="AJ458" s="227"/>
      <c r="AK458" s="227"/>
      <c r="AL458" s="227"/>
      <c r="AM458" s="227"/>
      <c r="AN458" s="227"/>
      <c r="AO458" s="227"/>
    </row>
    <row r="459" spans="1:781" customFormat="1" ht="15" customHeight="1" x14ac:dyDescent="0.3">
      <c r="B459" s="270"/>
      <c r="C459" s="269"/>
      <c r="D459" s="284"/>
      <c r="E459" s="285">
        <v>1</v>
      </c>
      <c r="F459" s="286">
        <v>2</v>
      </c>
      <c r="G459" s="287">
        <v>3</v>
      </c>
      <c r="H459" s="288">
        <v>4</v>
      </c>
      <c r="I459" s="289">
        <v>5</v>
      </c>
      <c r="J459" s="153"/>
      <c r="K459" s="290"/>
      <c r="L459" s="154"/>
      <c r="M459" s="153"/>
      <c r="N459" s="154"/>
      <c r="O459" s="291">
        <v>2030</v>
      </c>
      <c r="P459" s="157"/>
      <c r="Q459" s="214"/>
      <c r="R459" s="215"/>
      <c r="S459" s="237" t="s">
        <v>1239</v>
      </c>
      <c r="T459" s="268" t="s">
        <v>1240</v>
      </c>
      <c r="U459" s="227"/>
      <c r="V459" s="274"/>
      <c r="W459" s="274"/>
      <c r="X459" s="274"/>
      <c r="Y459" s="274"/>
      <c r="Z459" s="274"/>
      <c r="AA459" s="274"/>
      <c r="AB459" s="275"/>
      <c r="AC459" s="227"/>
      <c r="AD459" s="227"/>
      <c r="AE459" s="227"/>
      <c r="AF459" s="227"/>
      <c r="AG459" s="227"/>
      <c r="AH459" s="227"/>
      <c r="AI459" s="227"/>
      <c r="AJ459" s="227"/>
      <c r="AK459" s="227"/>
      <c r="AL459" s="227"/>
      <c r="AM459" s="227"/>
      <c r="AN459" s="227"/>
      <c r="AO459" s="227"/>
    </row>
    <row r="460" spans="1:781" customFormat="1" ht="15" customHeight="1" x14ac:dyDescent="0.3">
      <c r="B460" s="270"/>
      <c r="C460" s="269"/>
      <c r="D460" s="292" t="s">
        <v>1241</v>
      </c>
      <c r="E460" s="84">
        <f>SUMIF(A4:A50,"=1")/1</f>
        <v>15</v>
      </c>
      <c r="F460" s="84">
        <f>SUMIF(A4:A50,"=2")/2</f>
        <v>7</v>
      </c>
      <c r="G460" s="84">
        <f>SUMIF(A4:A50,"=3")/3</f>
        <v>17</v>
      </c>
      <c r="H460" s="84">
        <f>SUMIF(A4:A50,"=4")/4</f>
        <v>4</v>
      </c>
      <c r="I460" s="84">
        <f>SUMIF(A4:A50,"=5")/5</f>
        <v>3</v>
      </c>
      <c r="J460" s="153">
        <f>SUM(E460:I460)</f>
        <v>46</v>
      </c>
      <c r="K460" s="293"/>
      <c r="L460" s="294"/>
      <c r="M460" s="153"/>
      <c r="N460" s="295"/>
      <c r="O460" s="291">
        <v>2020</v>
      </c>
      <c r="P460" s="157"/>
      <c r="Q460" s="214"/>
      <c r="R460" s="215"/>
      <c r="S460" s="260"/>
      <c r="T460" s="227"/>
      <c r="U460" s="227"/>
      <c r="V460" s="274"/>
      <c r="W460" s="274"/>
      <c r="X460" s="274"/>
      <c r="Y460" s="274"/>
      <c r="Z460" s="274"/>
      <c r="AA460" s="274"/>
      <c r="AB460" s="275"/>
      <c r="AC460" s="227"/>
      <c r="AD460" s="227"/>
      <c r="AE460" s="227"/>
      <c r="AF460" s="227"/>
      <c r="AG460" s="227"/>
      <c r="AH460" s="227"/>
      <c r="AI460" s="227"/>
      <c r="AJ460" s="227"/>
      <c r="AK460" s="227"/>
      <c r="AL460" s="227"/>
      <c r="AM460" s="227"/>
      <c r="AN460" s="227"/>
      <c r="AO460" s="227"/>
    </row>
    <row r="461" spans="1:781" customFormat="1" ht="15" customHeight="1" x14ac:dyDescent="0.3">
      <c r="B461" s="270"/>
      <c r="C461" s="269"/>
      <c r="D461" s="292" t="s">
        <v>1242</v>
      </c>
      <c r="E461" s="84">
        <f>SUMIF(A51:A117,"=1")/1</f>
        <v>12</v>
      </c>
      <c r="F461" s="84">
        <f>SUMIF(A51:A117,"=2")/2</f>
        <v>14</v>
      </c>
      <c r="G461" s="84">
        <f>SUMIF(A51:A117,"=3")/3</f>
        <v>30</v>
      </c>
      <c r="H461" s="84">
        <f>SUMIF(A51:A117,"=4")/4</f>
        <v>5</v>
      </c>
      <c r="I461" s="84">
        <f>SUMIF(A51:A117,"=5")/5</f>
        <v>6</v>
      </c>
      <c r="J461" s="153">
        <f>SUM(E461:I461)</f>
        <v>67</v>
      </c>
      <c r="K461" s="293"/>
      <c r="L461" s="294"/>
      <c r="M461" s="153"/>
      <c r="N461" s="295"/>
      <c r="O461" s="291">
        <v>2010</v>
      </c>
      <c r="P461" s="157"/>
      <c r="Q461" s="214"/>
      <c r="R461" s="215"/>
      <c r="S461" s="237" t="s">
        <v>1243</v>
      </c>
      <c r="T461" s="268" t="s">
        <v>1244</v>
      </c>
      <c r="U461" s="227"/>
      <c r="V461" s="274"/>
      <c r="W461" s="274"/>
      <c r="X461" s="274"/>
      <c r="Y461" s="274"/>
      <c r="Z461" s="274"/>
      <c r="AA461" s="274"/>
      <c r="AB461" s="275"/>
      <c r="AC461" s="227"/>
      <c r="AD461" s="227"/>
      <c r="AE461" s="227"/>
      <c r="AF461" s="227"/>
      <c r="AG461" s="227"/>
      <c r="AH461" s="227"/>
      <c r="AI461" s="227"/>
      <c r="AJ461" s="227"/>
      <c r="AK461" s="227"/>
      <c r="AL461" s="227"/>
      <c r="AM461" s="227"/>
      <c r="AN461" s="227"/>
      <c r="AO461" s="227"/>
    </row>
    <row r="462" spans="1:781" customFormat="1" ht="15" customHeight="1" x14ac:dyDescent="0.3">
      <c r="B462" s="270"/>
      <c r="C462" s="269"/>
      <c r="D462" s="292" t="s">
        <v>1245</v>
      </c>
      <c r="E462" s="84">
        <f>SUMIF(A118:A154,"=1")/1</f>
        <v>12</v>
      </c>
      <c r="F462" s="84">
        <f>SUMIF(A118:A154,"=2")/2</f>
        <v>11</v>
      </c>
      <c r="G462" s="84">
        <f>SUMIF(A118:A154,"=3")/3</f>
        <v>10</v>
      </c>
      <c r="H462" s="84">
        <f>SUMIF(A118:A154,"=4")/4</f>
        <v>4</v>
      </c>
      <c r="I462" s="84">
        <f>SUMIF(A118:A154,"=5")/5</f>
        <v>0</v>
      </c>
      <c r="J462" s="153">
        <f t="shared" ref="J462:J471" si="97">SUM(E462:I462)</f>
        <v>37</v>
      </c>
      <c r="K462" s="293">
        <v>146.19999999999999</v>
      </c>
      <c r="L462" s="294">
        <v>1.07</v>
      </c>
      <c r="M462" s="153">
        <v>20</v>
      </c>
      <c r="N462" s="295">
        <v>4255.71</v>
      </c>
      <c r="O462" s="291">
        <v>2000</v>
      </c>
      <c r="P462" s="157"/>
      <c r="Q462" s="214"/>
      <c r="R462" s="215"/>
      <c r="S462" s="296"/>
      <c r="T462" s="227"/>
      <c r="U462" s="227"/>
      <c r="V462" s="274"/>
      <c r="W462" s="274"/>
      <c r="X462" s="274"/>
      <c r="Y462" s="274"/>
      <c r="Z462" s="274"/>
      <c r="AA462" s="274"/>
      <c r="AB462" s="275"/>
      <c r="AC462" s="227"/>
      <c r="AD462" s="227"/>
      <c r="AE462" s="227"/>
      <c r="AF462" s="227"/>
      <c r="AG462" s="227"/>
      <c r="AH462" s="227"/>
      <c r="AI462" s="227"/>
      <c r="AJ462" s="227"/>
      <c r="AK462" s="227"/>
      <c r="AL462" s="227"/>
      <c r="AM462" s="227"/>
      <c r="AN462" s="227"/>
      <c r="AO462" s="227"/>
    </row>
    <row r="463" spans="1:781" customFormat="1" ht="15" customHeight="1" x14ac:dyDescent="0.3">
      <c r="B463" s="270"/>
      <c r="C463" s="269"/>
      <c r="D463" s="292" t="s">
        <v>1246</v>
      </c>
      <c r="E463" s="84">
        <f>SUMIF(A155:A207,"=1")/1</f>
        <v>9</v>
      </c>
      <c r="F463" s="84">
        <f>SUMIF(A155:A207,"=2")/2</f>
        <v>15</v>
      </c>
      <c r="G463" s="84">
        <f>SUMIF(A155:A207,"=3")/3</f>
        <v>27</v>
      </c>
      <c r="H463" s="84">
        <f>SUMIF(A155:A207,"=4")/4</f>
        <v>2</v>
      </c>
      <c r="I463" s="84">
        <f>SUMIF(A155:A207,"=5")/5</f>
        <v>0</v>
      </c>
      <c r="J463" s="153">
        <f t="shared" si="97"/>
        <v>53</v>
      </c>
      <c r="K463" s="293">
        <v>104.4</v>
      </c>
      <c r="L463" s="294">
        <v>1.5</v>
      </c>
      <c r="M463" s="297">
        <v>15</v>
      </c>
      <c r="N463" s="295">
        <v>3292.08</v>
      </c>
      <c r="O463" s="291">
        <v>1990</v>
      </c>
      <c r="P463" s="157"/>
      <c r="Q463" s="214"/>
      <c r="R463" s="215"/>
      <c r="S463" s="226" t="s">
        <v>1247</v>
      </c>
      <c r="T463" s="227"/>
      <c r="U463" s="227"/>
      <c r="V463" s="274"/>
      <c r="W463" s="274"/>
      <c r="X463" s="274"/>
      <c r="Y463" s="274"/>
      <c r="Z463" s="274"/>
      <c r="AA463" s="274"/>
      <c r="AB463" s="275"/>
      <c r="AC463" s="227"/>
      <c r="AD463" s="227"/>
      <c r="AE463" s="227"/>
      <c r="AF463" s="227"/>
      <c r="AG463" s="227"/>
      <c r="AH463" s="227"/>
      <c r="AI463" s="227"/>
      <c r="AJ463" s="227"/>
      <c r="AK463" s="227"/>
      <c r="AL463" s="227"/>
      <c r="AM463" s="227"/>
      <c r="AN463" s="227"/>
      <c r="AO463" s="227"/>
    </row>
    <row r="464" spans="1:781" customFormat="1" ht="15" customHeight="1" x14ac:dyDescent="0.3">
      <c r="B464" s="270"/>
      <c r="C464" s="269"/>
      <c r="D464" s="292" t="s">
        <v>1248</v>
      </c>
      <c r="E464" s="84">
        <f>SUMIF(A208:A267,"=1")/1</f>
        <v>6</v>
      </c>
      <c r="F464" s="84">
        <f>SUMIF(A208:A267,"=2")/2</f>
        <v>10</v>
      </c>
      <c r="G464" s="84">
        <f>SUMIF(A208:A267,"=3")/3</f>
        <v>39</v>
      </c>
      <c r="H464" s="84">
        <f>SUMIF(A208:A267,"=4")/4</f>
        <v>5</v>
      </c>
      <c r="I464" s="84">
        <f>SUMIF(A208:A267,"=5")/5</f>
        <v>0</v>
      </c>
      <c r="J464" s="153">
        <f t="shared" si="97"/>
        <v>60</v>
      </c>
      <c r="K464" s="293">
        <v>89</v>
      </c>
      <c r="L464" s="294">
        <v>1.5</v>
      </c>
      <c r="M464" s="297">
        <v>20</v>
      </c>
      <c r="N464" s="295">
        <v>3871.29</v>
      </c>
      <c r="O464" s="291">
        <v>1980</v>
      </c>
      <c r="P464" s="157"/>
      <c r="Q464" s="214"/>
      <c r="R464" s="215"/>
      <c r="S464" s="265"/>
      <c r="T464" s="298" t="s">
        <v>1249</v>
      </c>
      <c r="U464" s="227"/>
      <c r="V464" s="274"/>
      <c r="W464" s="274"/>
      <c r="X464" s="274"/>
      <c r="Y464" s="274"/>
      <c r="Z464" s="274"/>
      <c r="AA464" s="274"/>
      <c r="AB464" s="275"/>
      <c r="AC464" s="227"/>
      <c r="AD464" s="227"/>
      <c r="AE464" s="227"/>
      <c r="AF464" s="227"/>
      <c r="AG464" s="227"/>
      <c r="AH464" s="227"/>
      <c r="AI464" s="227"/>
      <c r="AJ464" s="227"/>
      <c r="AK464" s="227"/>
      <c r="AL464" s="227"/>
      <c r="AM464" s="227"/>
      <c r="AN464" s="227"/>
      <c r="AO464" s="227"/>
    </row>
    <row r="465" spans="1:781" customFormat="1" ht="15" customHeight="1" x14ac:dyDescent="0.3">
      <c r="B465" s="270"/>
      <c r="C465" s="269"/>
      <c r="D465" s="292" t="s">
        <v>1250</v>
      </c>
      <c r="E465" s="84">
        <f>SUMIF(A268:A329,"=1")/1</f>
        <v>7</v>
      </c>
      <c r="F465" s="84">
        <f>SUMIF(A268:A329,"=2")/2</f>
        <v>10</v>
      </c>
      <c r="G465" s="84">
        <f>SUMIF(A268:A329,"=3")/3</f>
        <v>41</v>
      </c>
      <c r="H465" s="84">
        <f>SUMIF(A268:A329,"=4")/4</f>
        <v>4</v>
      </c>
      <c r="I465" s="84">
        <f>SUMIF(A268:A329,"=5")/5</f>
        <v>0</v>
      </c>
      <c r="J465" s="153">
        <f t="shared" si="97"/>
        <v>62</v>
      </c>
      <c r="K465" s="293">
        <v>68.5</v>
      </c>
      <c r="L465" s="294">
        <v>1.6</v>
      </c>
      <c r="M465" s="297">
        <v>38</v>
      </c>
      <c r="N465" s="295">
        <v>5895.3</v>
      </c>
      <c r="O465" s="291">
        <v>1970</v>
      </c>
      <c r="P465" s="157"/>
      <c r="Q465" s="214"/>
      <c r="R465" s="215"/>
      <c r="S465" s="265"/>
      <c r="T465" s="298" t="s">
        <v>1251</v>
      </c>
      <c r="U465" s="227"/>
      <c r="V465" s="274"/>
      <c r="W465" s="274"/>
      <c r="X465" s="274"/>
      <c r="Y465" s="274"/>
      <c r="Z465" s="274"/>
      <c r="AA465" s="274"/>
      <c r="AB465" s="275"/>
      <c r="AC465" s="227"/>
      <c r="AD465" s="227"/>
      <c r="AE465" s="227"/>
      <c r="AF465" s="227"/>
      <c r="AG465" s="227"/>
      <c r="AH465" s="227"/>
      <c r="AI465" s="227"/>
      <c r="AJ465" s="227"/>
      <c r="AK465" s="227"/>
      <c r="AL465" s="227"/>
      <c r="AM465" s="227"/>
      <c r="AN465" s="227"/>
      <c r="AO465" s="227"/>
    </row>
    <row r="466" spans="1:781" customFormat="1" ht="15" customHeight="1" x14ac:dyDescent="0.3">
      <c r="B466" s="270"/>
      <c r="C466" s="269"/>
      <c r="D466" s="292" t="s">
        <v>1252</v>
      </c>
      <c r="E466" s="84">
        <f>SUMIF(A330:A388,"=1")/1</f>
        <v>6</v>
      </c>
      <c r="F466" s="84">
        <f>SUMIF(A330:A388,"=2")/2</f>
        <v>7</v>
      </c>
      <c r="G466" s="84">
        <f>SUMIF(A330:A388,"=3")/3</f>
        <v>43</v>
      </c>
      <c r="H466" s="84">
        <f>SUMIF(A330:A388,"=4")/4</f>
        <v>2</v>
      </c>
      <c r="I466" s="84">
        <f>SUMIF(A330:A388,"=5")/5</f>
        <v>1</v>
      </c>
      <c r="J466" s="153">
        <f t="shared" si="97"/>
        <v>59</v>
      </c>
      <c r="K466" s="293">
        <v>45.4</v>
      </c>
      <c r="L466" s="294">
        <v>1.75</v>
      </c>
      <c r="M466" s="297">
        <v>55</v>
      </c>
      <c r="N466" s="295">
        <v>5112.2700000000004</v>
      </c>
      <c r="O466" s="291">
        <v>1960</v>
      </c>
      <c r="P466" s="157"/>
      <c r="Q466" s="214"/>
      <c r="R466" s="215"/>
      <c r="S466" s="265"/>
      <c r="T466" s="298" t="s">
        <v>1253</v>
      </c>
      <c r="U466" s="227"/>
      <c r="V466" s="274"/>
      <c r="W466" s="274"/>
      <c r="X466" s="274"/>
      <c r="Y466" s="274"/>
      <c r="Z466" s="274"/>
      <c r="AA466" s="274"/>
      <c r="AB466" s="275"/>
      <c r="AC466" s="227"/>
      <c r="AD466" s="227"/>
      <c r="AE466" s="227"/>
      <c r="AF466" s="227"/>
      <c r="AG466" s="227"/>
      <c r="AH466" s="227"/>
      <c r="AI466" s="227"/>
      <c r="AJ466" s="227"/>
      <c r="AK466" s="227"/>
      <c r="AL466" s="227"/>
      <c r="AM466" s="227"/>
      <c r="AN466" s="227"/>
      <c r="AO466" s="227"/>
    </row>
    <row r="467" spans="1:781" customFormat="1" ht="15" customHeight="1" x14ac:dyDescent="0.3">
      <c r="B467" s="270"/>
      <c r="C467" s="269"/>
      <c r="D467" s="292" t="s">
        <v>1254</v>
      </c>
      <c r="E467" s="84">
        <f>SUMIF(A389:A398,"=1")/1</f>
        <v>0</v>
      </c>
      <c r="F467" s="84">
        <f>SUMIF(A389:A398,"=2")/2</f>
        <v>3</v>
      </c>
      <c r="G467" s="84">
        <f>SUMIF(A389:A398,"=3")/3</f>
        <v>7</v>
      </c>
      <c r="H467" s="84">
        <f>SUMIF(A389:A398,"=4")/4</f>
        <v>0</v>
      </c>
      <c r="I467" s="84">
        <f>SUMIF(A389:A398,"=5")/5</f>
        <v>0</v>
      </c>
      <c r="J467" s="153">
        <f>SUM(E467:I467)</f>
        <v>10</v>
      </c>
      <c r="K467" s="293">
        <v>28.7</v>
      </c>
      <c r="L467" s="294">
        <v>1.6</v>
      </c>
      <c r="M467" s="297">
        <v>48</v>
      </c>
      <c r="N467" s="295">
        <v>5076.1500000000005</v>
      </c>
      <c r="O467" s="291">
        <v>1950</v>
      </c>
      <c r="P467" s="157"/>
      <c r="Q467" s="214"/>
      <c r="R467" s="215"/>
      <c r="S467" s="299"/>
      <c r="T467" s="300"/>
      <c r="U467" s="300"/>
      <c r="V467" s="300"/>
      <c r="W467" s="300"/>
      <c r="X467" s="300"/>
      <c r="Y467" s="300"/>
      <c r="Z467" s="300"/>
      <c r="AA467" s="300"/>
      <c r="AB467" s="301"/>
    </row>
    <row r="468" spans="1:781" customFormat="1" ht="15" customHeight="1" x14ac:dyDescent="0.3">
      <c r="B468" s="270"/>
      <c r="C468" s="269"/>
      <c r="D468" s="292" t="s">
        <v>1255</v>
      </c>
      <c r="E468" s="84">
        <f>SUMIF(A399:A406,"=1")/1</f>
        <v>1</v>
      </c>
      <c r="F468" s="84">
        <f>SUMIF(A399:A406,"=2")/2</f>
        <v>1</v>
      </c>
      <c r="G468" s="84">
        <f>SUMIF(A399:A406,"=3")/3</f>
        <v>5</v>
      </c>
      <c r="H468" s="84">
        <f>SUMIF(A399:A406,"=4")/4</f>
        <v>0</v>
      </c>
      <c r="I468" s="84">
        <f>SUMIF(A399:A406,"=5")/5</f>
        <v>1</v>
      </c>
      <c r="J468" s="153">
        <f t="shared" si="97"/>
        <v>8</v>
      </c>
      <c r="K468" s="293">
        <v>22.9</v>
      </c>
      <c r="L468" s="294">
        <v>1.75</v>
      </c>
      <c r="M468" s="297">
        <v>35</v>
      </c>
      <c r="N468" s="295">
        <v>3632.6400000000003</v>
      </c>
      <c r="O468" s="291">
        <v>1940</v>
      </c>
      <c r="P468" s="157"/>
      <c r="Q468" s="214"/>
      <c r="R468" s="215"/>
      <c r="S468" s="299"/>
      <c r="T468" s="300"/>
      <c r="U468" s="300"/>
      <c r="V468" s="300"/>
      <c r="W468" s="300"/>
      <c r="X468" s="300"/>
      <c r="Y468" s="300"/>
      <c r="Z468" s="300"/>
      <c r="AA468" s="300"/>
      <c r="AB468" s="301"/>
    </row>
    <row r="469" spans="1:781" customFormat="1" ht="15" customHeight="1" x14ac:dyDescent="0.3">
      <c r="B469" s="270"/>
      <c r="C469" s="269"/>
      <c r="D469" s="292" t="s">
        <v>1256</v>
      </c>
      <c r="E469" s="84">
        <f>SUMIF(A407:A410,"=1")/1</f>
        <v>1</v>
      </c>
      <c r="F469" s="84">
        <f>SUMIF(A407:A410,"=2")/2</f>
        <v>2</v>
      </c>
      <c r="G469" s="84">
        <f>SUMIF(A407:A410,"=3")/3</f>
        <v>1</v>
      </c>
      <c r="H469" s="84">
        <f>SUMIF(A407:A410,"=4")/4</f>
        <v>0</v>
      </c>
      <c r="I469" s="84">
        <f>SUMIF(A407:A410,"=5")/5</f>
        <v>0</v>
      </c>
      <c r="J469" s="153">
        <f t="shared" si="97"/>
        <v>4</v>
      </c>
      <c r="K469" s="293">
        <v>15.9</v>
      </c>
      <c r="L469" s="294">
        <v>1.8</v>
      </c>
      <c r="M469" s="297">
        <v>38</v>
      </c>
      <c r="N469" s="295">
        <v>3150.1800000000003</v>
      </c>
      <c r="O469" s="291">
        <v>1930</v>
      </c>
      <c r="P469" s="157"/>
      <c r="Q469" s="214"/>
      <c r="R469" s="215"/>
      <c r="S469" s="299"/>
      <c r="T469" s="300"/>
      <c r="U469" s="300"/>
      <c r="V469" s="300"/>
      <c r="W469" s="300"/>
      <c r="X469" s="300"/>
      <c r="Y469" s="300"/>
      <c r="Z469" s="300"/>
      <c r="AA469" s="300"/>
      <c r="AB469" s="301"/>
    </row>
    <row r="470" spans="1:781" customFormat="1" ht="15" customHeight="1" x14ac:dyDescent="0.3">
      <c r="B470" s="270"/>
      <c r="C470" s="302"/>
      <c r="D470" s="292" t="s">
        <v>1257</v>
      </c>
      <c r="E470" s="84">
        <f>SUMIF(A411,"=1")/1</f>
        <v>1</v>
      </c>
      <c r="F470" s="84">
        <f>SUMIF(A411,"=2")/2</f>
        <v>0</v>
      </c>
      <c r="G470" s="84">
        <f>SUMIF(A411,"=3")/3</f>
        <v>0</v>
      </c>
      <c r="H470" s="84">
        <f>SUMIF(A411,"=4")/4</f>
        <v>0</v>
      </c>
      <c r="I470" s="84">
        <f>SUMIF(A411,"=5")/5</f>
        <v>0</v>
      </c>
      <c r="J470" s="153">
        <f t="shared" si="97"/>
        <v>1</v>
      </c>
      <c r="K470" s="293">
        <v>13.2</v>
      </c>
      <c r="L470" s="294">
        <v>2</v>
      </c>
      <c r="M470" s="297">
        <v>45</v>
      </c>
      <c r="N470" s="295">
        <v>3854.52</v>
      </c>
      <c r="O470" s="291">
        <v>1920</v>
      </c>
      <c r="P470" s="157"/>
      <c r="Q470" s="214"/>
      <c r="R470" s="215"/>
      <c r="S470" s="299"/>
      <c r="T470" s="300"/>
      <c r="U470" s="300"/>
      <c r="V470" s="300"/>
      <c r="W470" s="300"/>
      <c r="X470" s="300"/>
      <c r="Y470" s="300"/>
      <c r="Z470" s="300"/>
      <c r="AA470" s="300"/>
      <c r="AB470" s="301"/>
    </row>
    <row r="471" spans="1:781" customFormat="1" ht="15" customHeight="1" x14ac:dyDescent="0.3">
      <c r="B471" s="270"/>
      <c r="C471" s="269"/>
      <c r="D471" s="292" t="s">
        <v>1258</v>
      </c>
      <c r="E471" s="84">
        <f>SUMIF(A412:A413,"=1")/1</f>
        <v>0</v>
      </c>
      <c r="F471" s="84">
        <f>SUMIF(A412:A413,"=2")/2</f>
        <v>1</v>
      </c>
      <c r="G471" s="84">
        <f>SUMIF(A412:A413,"=3")/3</f>
        <v>1</v>
      </c>
      <c r="H471" s="84">
        <f>SUMIF(A412:A413,"=4")/4</f>
        <v>0</v>
      </c>
      <c r="I471" s="84">
        <f>SUMIF(A412:A413,"=5")/5</f>
        <v>0</v>
      </c>
      <c r="J471" s="153">
        <f t="shared" si="97"/>
        <v>2</v>
      </c>
      <c r="K471" s="293">
        <v>11</v>
      </c>
      <c r="L471" s="294">
        <v>2.4</v>
      </c>
      <c r="M471" s="297">
        <v>48</v>
      </c>
      <c r="N471" s="295">
        <v>7725.81</v>
      </c>
      <c r="O471" s="291">
        <v>1910</v>
      </c>
      <c r="P471" s="157"/>
      <c r="Q471" s="214"/>
      <c r="R471" s="215"/>
      <c r="S471" s="299"/>
      <c r="T471" s="300"/>
      <c r="U471" s="300"/>
      <c r="V471" s="300"/>
      <c r="W471" s="300"/>
      <c r="X471" s="300"/>
      <c r="Y471" s="300"/>
      <c r="Z471" s="300"/>
      <c r="AA471" s="300"/>
      <c r="AB471" s="301"/>
    </row>
    <row r="472" spans="1:781" customFormat="1" ht="15" customHeight="1" x14ac:dyDescent="0.3">
      <c r="B472" s="270"/>
      <c r="C472" s="269"/>
      <c r="D472" s="292" t="s">
        <v>1259</v>
      </c>
      <c r="E472" s="84" t="s">
        <v>506</v>
      </c>
      <c r="F472" s="84" t="s">
        <v>506</v>
      </c>
      <c r="G472" s="84" t="s">
        <v>506</v>
      </c>
      <c r="H472" s="84" t="s">
        <v>506</v>
      </c>
      <c r="I472" s="84" t="s">
        <v>506</v>
      </c>
      <c r="J472" s="153" t="s">
        <v>506</v>
      </c>
      <c r="K472" s="293"/>
      <c r="L472" s="294"/>
      <c r="M472" s="297"/>
      <c r="N472" s="295"/>
      <c r="O472" s="291">
        <v>1900</v>
      </c>
      <c r="P472" s="157"/>
      <c r="Q472" s="214"/>
      <c r="R472" s="215"/>
      <c r="S472" s="299"/>
      <c r="T472" s="300"/>
      <c r="U472" s="300"/>
      <c r="V472" s="300"/>
      <c r="W472" s="300"/>
      <c r="X472" s="300"/>
      <c r="Y472" s="300"/>
      <c r="Z472" s="300"/>
      <c r="AA472" s="300"/>
      <c r="AB472" s="301"/>
    </row>
    <row r="473" spans="1:781" customFormat="1" ht="15" customHeight="1" x14ac:dyDescent="0.3">
      <c r="B473" s="270"/>
      <c r="C473" s="269"/>
      <c r="D473" s="303"/>
      <c r="E473" s="84" t="s">
        <v>1134</v>
      </c>
      <c r="F473" s="84" t="s">
        <v>1134</v>
      </c>
      <c r="G473" s="84" t="s">
        <v>1134</v>
      </c>
      <c r="H473" s="84" t="s">
        <v>1134</v>
      </c>
      <c r="I473" s="84" t="s">
        <v>1134</v>
      </c>
      <c r="J473" s="153" t="s">
        <v>1134</v>
      </c>
      <c r="K473" s="291"/>
      <c r="L473" s="304"/>
      <c r="M473" s="156"/>
      <c r="N473" s="304"/>
      <c r="O473" s="304"/>
      <c r="P473" s="157"/>
      <c r="Q473" s="214"/>
      <c r="R473" s="215"/>
      <c r="S473" s="299"/>
      <c r="T473" s="300"/>
      <c r="U473" s="300"/>
      <c r="V473" s="300"/>
      <c r="W473" s="300"/>
      <c r="X473" s="300"/>
      <c r="Y473" s="300"/>
      <c r="Z473" s="300"/>
      <c r="AA473" s="300"/>
      <c r="AB473" s="301"/>
    </row>
    <row r="474" spans="1:781" x14ac:dyDescent="0.3">
      <c r="A474" s="206"/>
      <c r="B474" s="305"/>
      <c r="C474" s="269"/>
      <c r="D474" s="306"/>
      <c r="E474" s="84">
        <f>SUM(E460:E473)</f>
        <v>70</v>
      </c>
      <c r="F474" s="84">
        <f t="shared" ref="F474:I474" si="98">SUM(F460:F473)</f>
        <v>81</v>
      </c>
      <c r="G474" s="84">
        <f t="shared" si="98"/>
        <v>221</v>
      </c>
      <c r="H474" s="84">
        <f t="shared" si="98"/>
        <v>26</v>
      </c>
      <c r="I474" s="84">
        <f t="shared" si="98"/>
        <v>11</v>
      </c>
      <c r="J474" s="84">
        <f>SUM(E474:I474)</f>
        <v>409</v>
      </c>
      <c r="K474" s="307" t="s">
        <v>1260</v>
      </c>
      <c r="L474" s="304"/>
      <c r="M474" s="156"/>
      <c r="N474" s="304"/>
      <c r="O474" s="304"/>
      <c r="Q474" s="214"/>
      <c r="R474" s="215"/>
      <c r="S474" s="216"/>
      <c r="T474" s="217"/>
      <c r="U474" s="217"/>
      <c r="V474" s="217"/>
      <c r="W474" s="217"/>
      <c r="X474" s="217"/>
      <c r="Y474" s="217"/>
      <c r="Z474" s="217"/>
      <c r="AA474" s="217"/>
      <c r="AB474" s="137"/>
      <c r="AC474" s="138"/>
      <c r="AD474" s="138"/>
      <c r="AE474" s="138"/>
      <c r="AF474" s="138"/>
      <c r="AG474" s="138"/>
      <c r="AH474" s="138"/>
      <c r="AI474" s="138"/>
      <c r="AJ474" s="138"/>
      <c r="AK474" s="138"/>
      <c r="AL474" s="138"/>
      <c r="AM474" s="138"/>
      <c r="AN474" s="138"/>
      <c r="AO474" s="138"/>
      <c r="AP474" s="138"/>
      <c r="AQ474" s="138"/>
      <c r="AR474" s="138"/>
      <c r="AS474" s="138"/>
      <c r="AT474" s="138"/>
      <c r="AU474" s="138"/>
      <c r="AV474" s="138"/>
      <c r="AW474" s="138"/>
      <c r="AX474" s="138"/>
      <c r="AY474" s="138"/>
      <c r="AZ474" s="138"/>
      <c r="BA474" s="138"/>
      <c r="BB474" s="138"/>
      <c r="BC474" s="138"/>
      <c r="BD474" s="138"/>
      <c r="BE474" s="138"/>
      <c r="BF474" s="138"/>
      <c r="BG474" s="138"/>
      <c r="BH474" s="138"/>
      <c r="BI474" s="138"/>
      <c r="BJ474" s="138"/>
      <c r="BK474" s="138"/>
      <c r="BL474" s="138"/>
      <c r="BM474" s="138"/>
      <c r="BN474" s="138"/>
      <c r="BO474" s="138"/>
      <c r="BP474" s="138"/>
      <c r="BQ474" s="138"/>
      <c r="BR474" s="138"/>
      <c r="BS474" s="138"/>
      <c r="BT474" s="138"/>
      <c r="BU474" s="138"/>
      <c r="BV474" s="138"/>
      <c r="BW474" s="138"/>
      <c r="BX474" s="138"/>
      <c r="BY474" s="138"/>
      <c r="BZ474" s="138"/>
      <c r="CA474" s="138"/>
      <c r="CB474" s="138"/>
      <c r="CC474" s="138"/>
      <c r="CD474" s="138"/>
      <c r="CE474" s="138"/>
      <c r="CF474" s="138"/>
      <c r="CG474" s="138"/>
      <c r="CH474" s="138"/>
      <c r="CI474" s="138"/>
      <c r="CJ474" s="138"/>
      <c r="CK474" s="138"/>
      <c r="CL474" s="138"/>
      <c r="CM474" s="138"/>
      <c r="CN474" s="138"/>
      <c r="CO474" s="138"/>
      <c r="CP474" s="138"/>
      <c r="CQ474" s="138"/>
      <c r="CR474" s="138"/>
      <c r="CS474" s="138"/>
      <c r="CT474" s="138"/>
      <c r="CU474" s="138"/>
      <c r="CV474" s="138"/>
      <c r="CW474" s="138"/>
      <c r="CX474" s="138"/>
      <c r="CY474" s="138"/>
      <c r="CZ474" s="138"/>
      <c r="DA474" s="138"/>
      <c r="DB474" s="138"/>
      <c r="DC474" s="138"/>
      <c r="DD474" s="138"/>
      <c r="DE474" s="138"/>
      <c r="DF474" s="138"/>
      <c r="DG474" s="138"/>
      <c r="DH474" s="138"/>
      <c r="DI474" s="138"/>
      <c r="DJ474" s="138"/>
      <c r="DK474" s="138"/>
      <c r="DL474" s="138"/>
      <c r="DM474" s="138"/>
      <c r="DN474" s="138"/>
      <c r="DO474" s="138"/>
      <c r="DP474" s="138"/>
      <c r="DQ474" s="138"/>
      <c r="DR474" s="138"/>
      <c r="DS474" s="138"/>
      <c r="DT474" s="138"/>
      <c r="DU474" s="138"/>
      <c r="DV474" s="138"/>
      <c r="DW474" s="138"/>
      <c r="DX474" s="138"/>
      <c r="DY474" s="138"/>
      <c r="DZ474" s="138"/>
      <c r="EA474" s="138"/>
      <c r="EB474" s="138"/>
      <c r="EC474" s="138"/>
      <c r="ED474" s="138"/>
      <c r="EE474" s="138"/>
      <c r="EF474" s="138"/>
      <c r="EG474" s="138"/>
      <c r="EH474" s="138"/>
      <c r="EI474" s="138"/>
      <c r="EJ474" s="138"/>
      <c r="EK474" s="138"/>
      <c r="EL474" s="138"/>
      <c r="EM474" s="138"/>
      <c r="EN474" s="138"/>
      <c r="EO474" s="138"/>
      <c r="EP474" s="138"/>
      <c r="EQ474" s="138"/>
      <c r="ER474" s="138"/>
      <c r="ES474" s="138"/>
      <c r="ET474" s="138"/>
      <c r="EU474" s="138"/>
      <c r="EV474" s="138"/>
      <c r="EW474" s="138"/>
      <c r="EX474" s="138"/>
      <c r="EY474" s="138"/>
      <c r="EZ474" s="138"/>
      <c r="FA474" s="138"/>
      <c r="FB474" s="138"/>
      <c r="FC474" s="138"/>
      <c r="FD474" s="138"/>
      <c r="FE474" s="138"/>
      <c r="FF474" s="138"/>
      <c r="FG474" s="138"/>
      <c r="FH474" s="138"/>
      <c r="FI474" s="138"/>
      <c r="FJ474" s="138"/>
      <c r="FK474" s="138"/>
      <c r="FL474" s="138"/>
      <c r="FM474" s="138"/>
      <c r="FN474" s="138"/>
      <c r="FO474" s="138"/>
      <c r="FP474" s="138"/>
      <c r="FQ474" s="138"/>
      <c r="FR474" s="138"/>
      <c r="FS474" s="138"/>
      <c r="FT474" s="138"/>
      <c r="FU474" s="138"/>
      <c r="FV474" s="138"/>
      <c r="FW474" s="138"/>
      <c r="FX474" s="138"/>
      <c r="FY474" s="138"/>
      <c r="FZ474" s="138"/>
      <c r="GA474" s="138"/>
      <c r="GB474" s="138"/>
      <c r="GC474" s="138"/>
      <c r="GD474" s="138"/>
      <c r="GE474" s="138"/>
      <c r="GF474" s="138"/>
      <c r="GG474" s="138"/>
      <c r="GH474" s="138"/>
      <c r="GI474" s="138"/>
      <c r="GJ474" s="138"/>
      <c r="GK474" s="138"/>
      <c r="GL474" s="138"/>
      <c r="GM474" s="138"/>
      <c r="GN474" s="138"/>
      <c r="GO474" s="138"/>
      <c r="GP474" s="138"/>
      <c r="GQ474" s="138"/>
      <c r="GR474" s="138"/>
      <c r="GS474" s="138"/>
      <c r="GT474" s="138"/>
      <c r="GU474" s="138"/>
      <c r="GV474" s="138"/>
      <c r="GW474" s="138"/>
      <c r="GX474" s="138"/>
      <c r="GY474" s="138"/>
      <c r="GZ474" s="138"/>
      <c r="HA474" s="138"/>
      <c r="HB474" s="138"/>
      <c r="HC474" s="138"/>
      <c r="HD474" s="138"/>
      <c r="HE474" s="138"/>
      <c r="HF474" s="138"/>
      <c r="HG474" s="138"/>
      <c r="HH474" s="138"/>
      <c r="HI474" s="138"/>
      <c r="HJ474" s="138"/>
      <c r="HK474" s="138"/>
      <c r="HL474" s="138"/>
      <c r="HM474" s="138"/>
      <c r="HN474" s="138"/>
      <c r="HO474" s="138"/>
      <c r="HP474" s="138"/>
      <c r="HQ474" s="138"/>
      <c r="HR474" s="138"/>
      <c r="HS474" s="138"/>
      <c r="HT474" s="138"/>
      <c r="HU474" s="138"/>
      <c r="HV474" s="138"/>
      <c r="HW474" s="138"/>
      <c r="HX474" s="138"/>
      <c r="HY474" s="138"/>
      <c r="HZ474" s="138"/>
      <c r="IA474" s="138"/>
      <c r="IB474" s="138"/>
      <c r="IC474" s="138"/>
      <c r="ID474" s="138"/>
      <c r="IE474" s="138"/>
      <c r="IF474" s="138"/>
      <c r="IG474" s="138"/>
      <c r="IH474" s="138"/>
      <c r="II474" s="138"/>
      <c r="IJ474" s="138"/>
      <c r="IK474" s="138"/>
      <c r="IL474" s="138"/>
      <c r="IM474" s="138"/>
      <c r="IN474" s="138"/>
      <c r="IO474" s="138"/>
      <c r="IP474" s="138"/>
      <c r="IQ474" s="138"/>
      <c r="IR474" s="138"/>
      <c r="IS474" s="138"/>
      <c r="IT474" s="138"/>
      <c r="IU474" s="138"/>
      <c r="IV474" s="138"/>
      <c r="IW474" s="138"/>
      <c r="IX474" s="138"/>
      <c r="IY474" s="138"/>
      <c r="IZ474" s="138"/>
      <c r="JA474" s="138"/>
      <c r="JB474" s="138"/>
      <c r="JC474" s="138"/>
      <c r="JD474" s="138"/>
      <c r="JE474" s="138"/>
      <c r="JF474" s="138"/>
      <c r="JG474" s="138"/>
      <c r="JH474" s="138"/>
      <c r="JI474" s="138"/>
      <c r="JJ474" s="138"/>
      <c r="JK474" s="138"/>
      <c r="JL474" s="138"/>
      <c r="JM474" s="138"/>
      <c r="JN474" s="138"/>
      <c r="JO474" s="138"/>
      <c r="JP474" s="138"/>
      <c r="JQ474" s="138"/>
      <c r="JR474" s="138"/>
      <c r="JS474" s="138"/>
      <c r="JT474" s="138"/>
      <c r="JU474" s="138"/>
      <c r="JV474" s="138"/>
      <c r="JW474" s="138"/>
      <c r="JX474" s="138"/>
      <c r="JY474" s="138"/>
      <c r="JZ474" s="138"/>
      <c r="KA474" s="138"/>
      <c r="KB474" s="138"/>
      <c r="KC474" s="138"/>
      <c r="KD474" s="138"/>
      <c r="KE474" s="138"/>
      <c r="KF474" s="138"/>
      <c r="KG474" s="138"/>
      <c r="KH474" s="138"/>
      <c r="KI474" s="138"/>
      <c r="KJ474" s="138"/>
      <c r="KK474" s="138"/>
      <c r="KL474" s="138"/>
      <c r="KM474" s="138"/>
      <c r="KN474" s="138"/>
      <c r="KO474" s="138"/>
      <c r="KP474" s="138"/>
      <c r="KQ474" s="138"/>
      <c r="KR474" s="138"/>
      <c r="KS474" s="138"/>
      <c r="KT474" s="138"/>
      <c r="KU474" s="138"/>
      <c r="KV474" s="138"/>
      <c r="KW474" s="138"/>
      <c r="KX474" s="138"/>
      <c r="KY474" s="138"/>
      <c r="KZ474" s="138"/>
      <c r="LA474" s="138"/>
      <c r="LB474" s="138"/>
      <c r="LC474" s="138"/>
      <c r="LD474" s="138"/>
      <c r="LE474" s="138"/>
      <c r="LF474" s="138"/>
      <c r="LG474" s="138"/>
      <c r="LH474" s="138"/>
      <c r="LI474" s="138"/>
      <c r="LJ474" s="138"/>
      <c r="LK474" s="138"/>
      <c r="LL474" s="138"/>
      <c r="LM474" s="138"/>
      <c r="LN474" s="138"/>
      <c r="LO474" s="138"/>
      <c r="LP474" s="138"/>
      <c r="LQ474" s="138"/>
      <c r="LR474" s="138"/>
      <c r="LS474" s="138"/>
      <c r="LT474" s="138"/>
      <c r="LU474" s="138"/>
      <c r="LV474" s="138"/>
      <c r="LW474" s="138"/>
      <c r="LX474" s="138"/>
      <c r="LY474" s="138"/>
      <c r="LZ474" s="138"/>
      <c r="MA474" s="138"/>
      <c r="MB474" s="138"/>
      <c r="MC474" s="138"/>
      <c r="MD474" s="138"/>
      <c r="ME474" s="138"/>
      <c r="MF474" s="138"/>
      <c r="MG474" s="138"/>
      <c r="MH474" s="138"/>
      <c r="MI474" s="138"/>
      <c r="MJ474" s="138"/>
      <c r="MK474" s="138"/>
      <c r="ML474" s="138"/>
      <c r="MM474" s="138"/>
      <c r="MN474" s="138"/>
      <c r="MO474" s="138"/>
      <c r="MP474" s="138"/>
      <c r="MQ474" s="138"/>
      <c r="MR474" s="138"/>
      <c r="MS474" s="138"/>
      <c r="MT474" s="138"/>
      <c r="MU474" s="138"/>
      <c r="MV474" s="138"/>
      <c r="MW474" s="138"/>
      <c r="MX474" s="138"/>
      <c r="MY474" s="138"/>
      <c r="MZ474" s="138"/>
      <c r="NA474" s="138"/>
      <c r="NB474" s="138"/>
      <c r="NC474" s="138"/>
      <c r="ND474" s="138"/>
      <c r="NE474" s="138"/>
      <c r="NF474" s="138"/>
      <c r="NG474" s="138"/>
      <c r="NH474" s="138"/>
      <c r="NI474" s="138"/>
      <c r="NJ474" s="138"/>
      <c r="NK474" s="138"/>
      <c r="NL474" s="138"/>
      <c r="NM474" s="138"/>
      <c r="NN474" s="138"/>
      <c r="NO474" s="138"/>
      <c r="NP474" s="138"/>
      <c r="NQ474" s="138"/>
      <c r="NR474" s="138"/>
      <c r="NS474" s="138"/>
      <c r="NT474" s="138"/>
      <c r="NU474" s="138"/>
      <c r="NV474" s="138"/>
      <c r="NW474" s="138"/>
      <c r="NX474" s="138"/>
      <c r="NY474" s="138"/>
      <c r="NZ474" s="138"/>
      <c r="OA474" s="138"/>
      <c r="OB474" s="138"/>
      <c r="OC474" s="138"/>
      <c r="OD474" s="138"/>
      <c r="OE474" s="138"/>
      <c r="OF474" s="138"/>
      <c r="OG474" s="138"/>
      <c r="OH474" s="138"/>
      <c r="OI474" s="138"/>
      <c r="OJ474" s="138"/>
      <c r="OK474" s="138"/>
      <c r="OL474" s="138"/>
      <c r="OM474" s="138"/>
      <c r="ON474" s="138"/>
      <c r="OO474" s="138"/>
      <c r="OP474" s="138"/>
      <c r="OQ474" s="138"/>
      <c r="OR474" s="138"/>
      <c r="OS474" s="138"/>
      <c r="OT474" s="138"/>
      <c r="OU474" s="138"/>
      <c r="OV474" s="138"/>
      <c r="OW474" s="138"/>
      <c r="OX474" s="138"/>
      <c r="OY474" s="138"/>
      <c r="OZ474" s="138"/>
      <c r="PA474" s="138"/>
      <c r="PB474" s="138"/>
      <c r="PC474" s="138"/>
      <c r="PD474" s="138"/>
      <c r="PE474" s="138"/>
      <c r="PF474" s="138"/>
      <c r="PG474" s="138"/>
      <c r="PH474" s="138"/>
      <c r="PI474" s="138"/>
      <c r="PJ474" s="138"/>
      <c r="PK474" s="138"/>
      <c r="PL474" s="138"/>
      <c r="PM474" s="138"/>
      <c r="PN474" s="138"/>
      <c r="PO474" s="138"/>
      <c r="PP474" s="138"/>
      <c r="PQ474" s="138"/>
      <c r="PR474" s="138"/>
      <c r="PS474" s="138"/>
      <c r="PT474" s="138"/>
      <c r="PU474" s="138"/>
      <c r="PV474" s="138"/>
      <c r="PW474" s="138"/>
      <c r="PX474" s="138"/>
      <c r="PY474" s="138"/>
      <c r="PZ474" s="138"/>
      <c r="QA474" s="138"/>
      <c r="QB474" s="138"/>
      <c r="QC474" s="138"/>
      <c r="QD474" s="138"/>
      <c r="QE474" s="138"/>
      <c r="QF474" s="138"/>
      <c r="QG474" s="138"/>
      <c r="QH474" s="138"/>
      <c r="QI474" s="138"/>
      <c r="QJ474" s="138"/>
      <c r="QK474" s="138"/>
      <c r="QL474" s="138"/>
      <c r="QM474" s="138"/>
      <c r="QN474" s="138"/>
      <c r="QO474" s="138"/>
      <c r="QP474" s="138"/>
      <c r="QQ474" s="138"/>
      <c r="QR474" s="138"/>
      <c r="QS474" s="138"/>
      <c r="QT474" s="138"/>
      <c r="QU474" s="138"/>
      <c r="QV474" s="138"/>
      <c r="QW474" s="138"/>
      <c r="QX474" s="138"/>
      <c r="QY474" s="138"/>
      <c r="QZ474" s="138"/>
      <c r="RA474" s="138"/>
      <c r="RB474" s="138"/>
      <c r="RC474" s="138"/>
      <c r="RD474" s="138"/>
      <c r="RE474" s="138"/>
      <c r="RF474" s="138"/>
      <c r="RG474" s="138"/>
      <c r="RH474" s="138"/>
      <c r="RI474" s="138"/>
      <c r="RJ474" s="138"/>
      <c r="RK474" s="138"/>
      <c r="RL474" s="138"/>
      <c r="RM474" s="138"/>
      <c r="RN474" s="138"/>
      <c r="RO474" s="138"/>
      <c r="RP474" s="138"/>
      <c r="RQ474" s="138"/>
      <c r="RR474" s="138"/>
      <c r="RS474" s="138"/>
      <c r="RT474" s="138"/>
      <c r="RU474" s="138"/>
      <c r="RV474" s="138"/>
      <c r="RW474" s="138"/>
      <c r="RX474" s="138"/>
      <c r="RY474" s="138"/>
      <c r="RZ474" s="138"/>
      <c r="SA474" s="138"/>
      <c r="SB474" s="138"/>
      <c r="SC474" s="138"/>
      <c r="SD474" s="138"/>
      <c r="SE474" s="138"/>
      <c r="SF474" s="138"/>
      <c r="SG474" s="138"/>
      <c r="SH474" s="138"/>
      <c r="SI474" s="138"/>
      <c r="SJ474" s="138"/>
      <c r="SK474" s="138"/>
      <c r="SL474" s="138"/>
      <c r="SM474" s="138"/>
      <c r="SN474" s="138"/>
      <c r="SO474" s="138"/>
      <c r="SP474" s="138"/>
      <c r="SQ474" s="138"/>
      <c r="SR474" s="138"/>
      <c r="SS474" s="138"/>
      <c r="ST474" s="138"/>
      <c r="SU474" s="138"/>
      <c r="SV474" s="138"/>
      <c r="SW474" s="138"/>
      <c r="SX474" s="138"/>
      <c r="SY474" s="138"/>
      <c r="SZ474" s="138"/>
      <c r="TA474" s="138"/>
      <c r="TB474" s="138"/>
      <c r="TC474" s="138"/>
      <c r="TD474" s="138"/>
      <c r="TE474" s="138"/>
      <c r="TF474" s="138"/>
      <c r="TG474" s="138"/>
      <c r="TH474" s="138"/>
      <c r="TI474" s="138"/>
      <c r="TJ474" s="138"/>
      <c r="TK474" s="138"/>
      <c r="TL474" s="138"/>
      <c r="TM474" s="138"/>
      <c r="TN474" s="138"/>
      <c r="TO474" s="138"/>
      <c r="TP474" s="138"/>
      <c r="TQ474" s="138"/>
      <c r="TR474" s="138"/>
      <c r="TS474" s="138"/>
      <c r="TT474" s="138"/>
      <c r="TU474" s="138"/>
      <c r="TV474" s="138"/>
      <c r="TW474" s="138"/>
      <c r="TX474" s="138"/>
      <c r="TY474" s="138"/>
      <c r="TZ474" s="138"/>
      <c r="UA474" s="138"/>
      <c r="UB474" s="138"/>
      <c r="UC474" s="138"/>
      <c r="UD474" s="138"/>
      <c r="UE474" s="138"/>
      <c r="UF474" s="138"/>
      <c r="UG474" s="138"/>
      <c r="UH474" s="138"/>
      <c r="UI474" s="138"/>
      <c r="UJ474" s="138"/>
      <c r="UK474" s="138"/>
      <c r="UL474" s="138"/>
      <c r="UM474" s="138"/>
      <c r="UN474" s="138"/>
      <c r="UO474" s="138"/>
      <c r="UP474" s="138"/>
      <c r="UQ474" s="138"/>
      <c r="UR474" s="138"/>
      <c r="US474" s="138"/>
      <c r="UT474" s="138"/>
      <c r="UU474" s="138"/>
      <c r="UV474" s="138"/>
      <c r="UW474" s="138"/>
      <c r="UX474" s="138"/>
      <c r="UY474" s="138"/>
      <c r="UZ474" s="138"/>
      <c r="VA474" s="138"/>
      <c r="VB474" s="138"/>
      <c r="VC474" s="138"/>
      <c r="VD474" s="138"/>
      <c r="VE474" s="138"/>
      <c r="VF474" s="138"/>
      <c r="VG474" s="138"/>
      <c r="VH474" s="138"/>
      <c r="VI474" s="138"/>
      <c r="VJ474" s="138"/>
      <c r="VK474" s="138"/>
      <c r="VL474" s="138"/>
      <c r="VM474" s="138"/>
      <c r="VN474" s="138"/>
      <c r="VO474" s="138"/>
      <c r="VP474" s="138"/>
      <c r="VQ474" s="138"/>
      <c r="VR474" s="138"/>
      <c r="VS474" s="138"/>
      <c r="VT474" s="138"/>
      <c r="VU474" s="138"/>
      <c r="VV474" s="138"/>
      <c r="VW474" s="138"/>
      <c r="VX474" s="138"/>
      <c r="VY474" s="138"/>
      <c r="VZ474" s="138"/>
      <c r="WA474" s="138"/>
      <c r="WB474" s="138"/>
      <c r="WC474" s="138"/>
      <c r="WD474" s="138"/>
      <c r="WE474" s="138"/>
      <c r="WF474" s="138"/>
      <c r="WG474" s="138"/>
      <c r="WH474" s="138"/>
      <c r="WI474" s="138"/>
      <c r="WJ474" s="138"/>
      <c r="WK474" s="138"/>
      <c r="WL474" s="138"/>
      <c r="WM474" s="138"/>
      <c r="WN474" s="138"/>
      <c r="WO474" s="138"/>
      <c r="WP474" s="138"/>
      <c r="WQ474" s="138"/>
      <c r="WR474" s="138"/>
      <c r="WS474" s="138"/>
      <c r="WT474" s="138"/>
      <c r="WU474" s="138"/>
      <c r="WV474" s="138"/>
      <c r="WW474" s="138"/>
      <c r="WX474" s="138"/>
      <c r="WY474" s="138"/>
      <c r="WZ474" s="138"/>
      <c r="XA474" s="138"/>
      <c r="XB474" s="138"/>
      <c r="XC474" s="138"/>
      <c r="XD474" s="138"/>
      <c r="XE474" s="138"/>
      <c r="XF474" s="138"/>
      <c r="XG474" s="138"/>
      <c r="XH474" s="138"/>
      <c r="XI474" s="138"/>
      <c r="XJ474" s="138"/>
      <c r="XK474" s="138"/>
      <c r="XL474" s="138"/>
      <c r="XM474" s="138"/>
      <c r="XN474" s="138"/>
      <c r="XO474" s="138"/>
      <c r="XP474" s="138"/>
      <c r="XQ474" s="138"/>
      <c r="XR474" s="138"/>
      <c r="XS474" s="138"/>
      <c r="XT474" s="138"/>
      <c r="XU474" s="138"/>
      <c r="XV474" s="138"/>
      <c r="XW474" s="138"/>
      <c r="XX474" s="138"/>
      <c r="XY474" s="138"/>
      <c r="XZ474" s="138"/>
      <c r="YA474" s="138"/>
      <c r="YB474" s="138"/>
      <c r="YC474" s="138"/>
      <c r="YD474" s="138"/>
      <c r="YE474" s="138"/>
      <c r="YF474" s="138"/>
      <c r="YG474" s="138"/>
      <c r="YH474" s="138"/>
      <c r="YI474" s="138"/>
      <c r="YJ474" s="138"/>
      <c r="YK474" s="138"/>
      <c r="YL474" s="138"/>
      <c r="YM474" s="138"/>
      <c r="YN474" s="138"/>
      <c r="YO474" s="138"/>
      <c r="YP474" s="138"/>
      <c r="YQ474" s="138"/>
      <c r="YR474" s="138"/>
      <c r="YS474" s="138"/>
      <c r="YT474" s="138"/>
      <c r="YU474" s="138"/>
      <c r="YV474" s="138"/>
      <c r="YW474" s="138"/>
      <c r="YX474" s="138"/>
      <c r="YY474" s="138"/>
      <c r="YZ474" s="138"/>
      <c r="ZA474" s="138"/>
      <c r="ZB474" s="138"/>
      <c r="ZC474" s="138"/>
      <c r="ZD474" s="138"/>
      <c r="ZE474" s="138"/>
      <c r="ZF474" s="138"/>
      <c r="ZG474" s="138"/>
      <c r="ZH474" s="138"/>
      <c r="ZI474" s="138"/>
      <c r="ZJ474" s="138"/>
      <c r="ZK474" s="138"/>
      <c r="ZL474" s="138"/>
      <c r="ZM474" s="138"/>
      <c r="ZN474" s="138"/>
      <c r="ZO474" s="138"/>
      <c r="ZP474" s="138"/>
      <c r="ZQ474" s="138"/>
      <c r="ZR474" s="138"/>
      <c r="ZS474" s="138"/>
      <c r="ZT474" s="138"/>
      <c r="ZU474" s="138"/>
      <c r="ZV474" s="138"/>
      <c r="ZW474" s="138"/>
      <c r="ZX474" s="138"/>
      <c r="ZY474" s="138"/>
      <c r="ZZ474" s="138"/>
      <c r="AAA474" s="138"/>
      <c r="AAB474" s="138"/>
      <c r="AAC474" s="138"/>
      <c r="AAD474" s="138"/>
      <c r="AAE474" s="138"/>
      <c r="AAF474" s="138"/>
      <c r="AAG474" s="138"/>
      <c r="AAH474" s="138"/>
      <c r="AAI474" s="138"/>
      <c r="AAJ474" s="138"/>
      <c r="AAK474" s="138"/>
      <c r="AAL474" s="138"/>
      <c r="AAM474" s="138"/>
      <c r="AAN474" s="138"/>
      <c r="AAO474" s="138"/>
      <c r="AAP474" s="138"/>
      <c r="AAQ474" s="138"/>
      <c r="AAR474" s="138"/>
      <c r="AAS474" s="138"/>
      <c r="AAT474" s="138"/>
      <c r="AAU474" s="138"/>
      <c r="AAV474" s="138"/>
      <c r="AAW474" s="138"/>
      <c r="AAX474" s="138"/>
      <c r="AAY474" s="138"/>
      <c r="AAZ474" s="138"/>
      <c r="ABA474" s="138"/>
      <c r="ABB474" s="138"/>
      <c r="ABC474" s="138"/>
      <c r="ABD474" s="138"/>
      <c r="ABE474" s="138"/>
      <c r="ABF474" s="138"/>
      <c r="ABG474" s="138"/>
      <c r="ABH474" s="138"/>
      <c r="ABI474" s="138"/>
      <c r="ABJ474" s="138"/>
      <c r="ABK474" s="138"/>
      <c r="ABL474" s="138"/>
      <c r="ABM474" s="138"/>
      <c r="ABN474" s="138"/>
      <c r="ABO474" s="138"/>
      <c r="ABP474" s="138"/>
      <c r="ABQ474" s="138"/>
      <c r="ABR474" s="138"/>
      <c r="ABS474" s="138"/>
      <c r="ABT474" s="138"/>
      <c r="ABU474" s="138"/>
      <c r="ABV474" s="138"/>
      <c r="ABW474" s="138"/>
      <c r="ABX474" s="138"/>
      <c r="ABY474" s="138"/>
      <c r="ABZ474" s="138"/>
      <c r="ACA474" s="138"/>
      <c r="ACB474" s="138"/>
      <c r="ACC474" s="138"/>
      <c r="ACD474" s="138"/>
      <c r="ACE474" s="138"/>
      <c r="ACF474" s="138"/>
      <c r="ACG474" s="138"/>
      <c r="ACH474" s="138"/>
      <c r="ACI474" s="138"/>
      <c r="ACJ474" s="138"/>
      <c r="ACK474" s="138"/>
      <c r="ACL474" s="138"/>
      <c r="ACM474" s="138"/>
      <c r="ACN474" s="138"/>
      <c r="ACO474" s="138"/>
      <c r="ACP474" s="138"/>
      <c r="ACQ474" s="138"/>
      <c r="ACR474" s="138"/>
      <c r="ACS474" s="138"/>
      <c r="ACT474" s="138"/>
      <c r="ACU474" s="138"/>
      <c r="ACV474" s="138"/>
      <c r="ACW474" s="138"/>
      <c r="ACX474" s="138"/>
      <c r="ACY474" s="138"/>
      <c r="ACZ474" s="138"/>
      <c r="ADA474" s="138"/>
    </row>
    <row r="475" spans="1:781" x14ac:dyDescent="0.3">
      <c r="A475" s="206"/>
      <c r="B475" s="305"/>
      <c r="C475" s="308"/>
      <c r="D475" s="309"/>
      <c r="E475" s="217"/>
      <c r="F475" s="217"/>
      <c r="G475" s="217"/>
      <c r="H475" s="217"/>
      <c r="I475" s="209"/>
      <c r="J475" s="310">
        <f>SUM(J459:J473)</f>
        <v>409</v>
      </c>
      <c r="K475" s="217"/>
      <c r="L475" s="311"/>
      <c r="M475" s="311"/>
      <c r="N475" s="311"/>
      <c r="O475" s="311"/>
      <c r="Q475" s="214"/>
      <c r="R475" s="215"/>
      <c r="S475" s="216"/>
      <c r="T475" s="217"/>
      <c r="U475" s="217"/>
      <c r="V475" s="217"/>
      <c r="W475" s="217"/>
      <c r="X475" s="217"/>
      <c r="Y475" s="217"/>
      <c r="Z475" s="217"/>
      <c r="AA475" s="217"/>
      <c r="AB475" s="137"/>
      <c r="AC475" s="138"/>
      <c r="AD475" s="138"/>
      <c r="AE475" s="138"/>
      <c r="AF475" s="138"/>
      <c r="AG475" s="138"/>
      <c r="AH475" s="138"/>
      <c r="AI475" s="138"/>
      <c r="AJ475" s="138"/>
      <c r="AK475" s="138"/>
      <c r="AL475" s="138"/>
      <c r="AM475" s="138"/>
      <c r="AN475" s="138"/>
      <c r="AO475" s="138"/>
      <c r="AP475" s="138"/>
      <c r="AQ475" s="138"/>
      <c r="AR475" s="138"/>
      <c r="AS475" s="138"/>
      <c r="AT475" s="138"/>
      <c r="AU475" s="138"/>
      <c r="AV475" s="138"/>
      <c r="AW475" s="138"/>
      <c r="AX475" s="138"/>
      <c r="AY475" s="138"/>
      <c r="AZ475" s="138"/>
      <c r="BA475" s="138"/>
      <c r="BB475" s="138"/>
      <c r="BC475" s="138"/>
      <c r="BD475" s="138"/>
      <c r="BE475" s="138"/>
      <c r="BF475" s="138"/>
      <c r="BG475" s="138"/>
      <c r="BH475" s="138"/>
      <c r="BI475" s="138"/>
      <c r="BJ475" s="138"/>
      <c r="BK475" s="138"/>
      <c r="BL475" s="138"/>
      <c r="BM475" s="138"/>
      <c r="BN475" s="138"/>
      <c r="BO475" s="138"/>
      <c r="BP475" s="138"/>
      <c r="BQ475" s="138"/>
      <c r="BR475" s="138"/>
      <c r="BS475" s="138"/>
      <c r="BT475" s="138"/>
      <c r="BU475" s="138"/>
      <c r="BV475" s="138"/>
      <c r="BW475" s="138"/>
      <c r="BX475" s="138"/>
      <c r="BY475" s="138"/>
      <c r="BZ475" s="138"/>
      <c r="CA475" s="138"/>
      <c r="CB475" s="138"/>
      <c r="CC475" s="138"/>
      <c r="CD475" s="138"/>
      <c r="CE475" s="138"/>
      <c r="CF475" s="138"/>
      <c r="CG475" s="138"/>
      <c r="CH475" s="138"/>
      <c r="CI475" s="138"/>
      <c r="CJ475" s="138"/>
      <c r="CK475" s="138"/>
      <c r="CL475" s="138"/>
      <c r="CM475" s="138"/>
      <c r="CN475" s="138"/>
      <c r="CO475" s="138"/>
      <c r="CP475" s="138"/>
      <c r="CQ475" s="138"/>
      <c r="CR475" s="138"/>
      <c r="CS475" s="138"/>
      <c r="CT475" s="138"/>
      <c r="CU475" s="138"/>
      <c r="CV475" s="138"/>
      <c r="CW475" s="138"/>
      <c r="CX475" s="138"/>
      <c r="CY475" s="138"/>
      <c r="CZ475" s="138"/>
      <c r="DA475" s="138"/>
      <c r="DB475" s="138"/>
      <c r="DC475" s="138"/>
      <c r="DD475" s="138"/>
      <c r="DE475" s="138"/>
      <c r="DF475" s="138"/>
      <c r="DG475" s="138"/>
      <c r="DH475" s="138"/>
      <c r="DI475" s="138"/>
      <c r="DJ475" s="138"/>
      <c r="DK475" s="138"/>
      <c r="DL475" s="138"/>
      <c r="DM475" s="138"/>
      <c r="DN475" s="138"/>
      <c r="DO475" s="138"/>
      <c r="DP475" s="138"/>
      <c r="DQ475" s="138"/>
      <c r="DR475" s="138"/>
      <c r="DS475" s="138"/>
      <c r="DT475" s="138"/>
      <c r="DU475" s="138"/>
      <c r="DV475" s="138"/>
      <c r="DW475" s="138"/>
      <c r="DX475" s="138"/>
      <c r="DY475" s="138"/>
      <c r="DZ475" s="138"/>
      <c r="EA475" s="138"/>
      <c r="EB475" s="138"/>
      <c r="EC475" s="138"/>
      <c r="ED475" s="138"/>
      <c r="EE475" s="138"/>
      <c r="EF475" s="138"/>
      <c r="EG475" s="138"/>
      <c r="EH475" s="138"/>
      <c r="EI475" s="138"/>
      <c r="EJ475" s="138"/>
      <c r="EK475" s="138"/>
      <c r="EL475" s="138"/>
      <c r="EM475" s="138"/>
      <c r="EN475" s="138"/>
      <c r="EO475" s="138"/>
      <c r="EP475" s="138"/>
      <c r="EQ475" s="138"/>
      <c r="ER475" s="138"/>
      <c r="ES475" s="138"/>
      <c r="ET475" s="138"/>
      <c r="EU475" s="138"/>
      <c r="EV475" s="138"/>
      <c r="EW475" s="138"/>
      <c r="EX475" s="138"/>
      <c r="EY475" s="138"/>
      <c r="EZ475" s="138"/>
      <c r="FA475" s="138"/>
      <c r="FB475" s="138"/>
      <c r="FC475" s="138"/>
      <c r="FD475" s="138"/>
      <c r="FE475" s="138"/>
      <c r="FF475" s="138"/>
      <c r="FG475" s="138"/>
      <c r="FH475" s="138"/>
      <c r="FI475" s="138"/>
      <c r="FJ475" s="138"/>
      <c r="FK475" s="138"/>
      <c r="FL475" s="138"/>
      <c r="FM475" s="138"/>
      <c r="FN475" s="138"/>
      <c r="FO475" s="138"/>
      <c r="FP475" s="138"/>
      <c r="FQ475" s="138"/>
      <c r="FR475" s="138"/>
      <c r="FS475" s="138"/>
      <c r="FT475" s="138"/>
      <c r="FU475" s="138"/>
      <c r="FV475" s="138"/>
      <c r="FW475" s="138"/>
      <c r="FX475" s="138"/>
      <c r="FY475" s="138"/>
      <c r="FZ475" s="138"/>
      <c r="GA475" s="138"/>
      <c r="GB475" s="138"/>
      <c r="GC475" s="138"/>
      <c r="GD475" s="138"/>
      <c r="GE475" s="138"/>
      <c r="GF475" s="138"/>
      <c r="GG475" s="138"/>
      <c r="GH475" s="138"/>
      <c r="GI475" s="138"/>
      <c r="GJ475" s="138"/>
      <c r="GK475" s="138"/>
      <c r="GL475" s="138"/>
      <c r="GM475" s="138"/>
      <c r="GN475" s="138"/>
      <c r="GO475" s="138"/>
      <c r="GP475" s="138"/>
      <c r="GQ475" s="138"/>
      <c r="GR475" s="138"/>
      <c r="GS475" s="138"/>
      <c r="GT475" s="138"/>
      <c r="GU475" s="138"/>
      <c r="GV475" s="138"/>
      <c r="GW475" s="138"/>
      <c r="GX475" s="138"/>
      <c r="GY475" s="138"/>
      <c r="GZ475" s="138"/>
      <c r="HA475" s="138"/>
      <c r="HB475" s="138"/>
      <c r="HC475" s="138"/>
      <c r="HD475" s="138"/>
      <c r="HE475" s="138"/>
      <c r="HF475" s="138"/>
      <c r="HG475" s="138"/>
      <c r="HH475" s="138"/>
      <c r="HI475" s="138"/>
      <c r="HJ475" s="138"/>
      <c r="HK475" s="138"/>
      <c r="HL475" s="138"/>
      <c r="HM475" s="138"/>
      <c r="HN475" s="138"/>
      <c r="HO475" s="138"/>
      <c r="HP475" s="138"/>
      <c r="HQ475" s="138"/>
      <c r="HR475" s="138"/>
      <c r="HS475" s="138"/>
      <c r="HT475" s="138"/>
      <c r="HU475" s="138"/>
      <c r="HV475" s="138"/>
      <c r="HW475" s="138"/>
      <c r="HX475" s="138"/>
      <c r="HY475" s="138"/>
      <c r="HZ475" s="138"/>
      <c r="IA475" s="138"/>
      <c r="IB475" s="138"/>
      <c r="IC475" s="138"/>
      <c r="ID475" s="138"/>
      <c r="IE475" s="138"/>
      <c r="IF475" s="138"/>
      <c r="IG475" s="138"/>
      <c r="IH475" s="138"/>
      <c r="II475" s="138"/>
      <c r="IJ475" s="138"/>
      <c r="IK475" s="138"/>
      <c r="IL475" s="138"/>
      <c r="IM475" s="138"/>
      <c r="IN475" s="138"/>
      <c r="IO475" s="138"/>
      <c r="IP475" s="138"/>
      <c r="IQ475" s="138"/>
      <c r="IR475" s="138"/>
      <c r="IS475" s="138"/>
      <c r="IT475" s="138"/>
      <c r="IU475" s="138"/>
      <c r="IV475" s="138"/>
      <c r="IW475" s="138"/>
      <c r="IX475" s="138"/>
      <c r="IY475" s="138"/>
      <c r="IZ475" s="138"/>
      <c r="JA475" s="138"/>
      <c r="JB475" s="138"/>
      <c r="JC475" s="138"/>
      <c r="JD475" s="138"/>
      <c r="JE475" s="138"/>
      <c r="JF475" s="138"/>
      <c r="JG475" s="138"/>
      <c r="JH475" s="138"/>
      <c r="JI475" s="138"/>
      <c r="JJ475" s="138"/>
      <c r="JK475" s="138"/>
      <c r="JL475" s="138"/>
      <c r="JM475" s="138"/>
      <c r="JN475" s="138"/>
      <c r="JO475" s="138"/>
      <c r="JP475" s="138"/>
      <c r="JQ475" s="138"/>
      <c r="JR475" s="138"/>
      <c r="JS475" s="138"/>
      <c r="JT475" s="138"/>
      <c r="JU475" s="138"/>
      <c r="JV475" s="138"/>
      <c r="JW475" s="138"/>
      <c r="JX475" s="138"/>
      <c r="JY475" s="138"/>
      <c r="JZ475" s="138"/>
      <c r="KA475" s="138"/>
      <c r="KB475" s="138"/>
      <c r="KC475" s="138"/>
      <c r="KD475" s="138"/>
      <c r="KE475" s="138"/>
      <c r="KF475" s="138"/>
      <c r="KG475" s="138"/>
      <c r="KH475" s="138"/>
      <c r="KI475" s="138"/>
      <c r="KJ475" s="138"/>
      <c r="KK475" s="138"/>
      <c r="KL475" s="138"/>
      <c r="KM475" s="138"/>
      <c r="KN475" s="138"/>
      <c r="KO475" s="138"/>
      <c r="KP475" s="138"/>
      <c r="KQ475" s="138"/>
      <c r="KR475" s="138"/>
      <c r="KS475" s="138"/>
      <c r="KT475" s="138"/>
      <c r="KU475" s="138"/>
      <c r="KV475" s="138"/>
      <c r="KW475" s="138"/>
      <c r="KX475" s="138"/>
      <c r="KY475" s="138"/>
      <c r="KZ475" s="138"/>
      <c r="LA475" s="138"/>
      <c r="LB475" s="138"/>
      <c r="LC475" s="138"/>
      <c r="LD475" s="138"/>
      <c r="LE475" s="138"/>
      <c r="LF475" s="138"/>
      <c r="LG475" s="138"/>
      <c r="LH475" s="138"/>
      <c r="LI475" s="138"/>
      <c r="LJ475" s="138"/>
      <c r="LK475" s="138"/>
      <c r="LL475" s="138"/>
      <c r="LM475" s="138"/>
      <c r="LN475" s="138"/>
      <c r="LO475" s="138"/>
      <c r="LP475" s="138"/>
      <c r="LQ475" s="138"/>
      <c r="LR475" s="138"/>
      <c r="LS475" s="138"/>
      <c r="LT475" s="138"/>
      <c r="LU475" s="138"/>
      <c r="LV475" s="138"/>
      <c r="LW475" s="138"/>
      <c r="LX475" s="138"/>
      <c r="LY475" s="138"/>
      <c r="LZ475" s="138"/>
      <c r="MA475" s="138"/>
      <c r="MB475" s="138"/>
      <c r="MC475" s="138"/>
      <c r="MD475" s="138"/>
      <c r="ME475" s="138"/>
      <c r="MF475" s="138"/>
      <c r="MG475" s="138"/>
      <c r="MH475" s="138"/>
      <c r="MI475" s="138"/>
      <c r="MJ475" s="138"/>
      <c r="MK475" s="138"/>
      <c r="ML475" s="138"/>
      <c r="MM475" s="138"/>
      <c r="MN475" s="138"/>
      <c r="MO475" s="138"/>
      <c r="MP475" s="138"/>
      <c r="MQ475" s="138"/>
      <c r="MR475" s="138"/>
      <c r="MS475" s="138"/>
      <c r="MT475" s="138"/>
      <c r="MU475" s="138"/>
      <c r="MV475" s="138"/>
      <c r="MW475" s="138"/>
      <c r="MX475" s="138"/>
      <c r="MY475" s="138"/>
      <c r="MZ475" s="138"/>
      <c r="NA475" s="138"/>
      <c r="NB475" s="138"/>
      <c r="NC475" s="138"/>
      <c r="ND475" s="138"/>
      <c r="NE475" s="138"/>
      <c r="NF475" s="138"/>
      <c r="NG475" s="138"/>
      <c r="NH475" s="138"/>
      <c r="NI475" s="138"/>
      <c r="NJ475" s="138"/>
      <c r="NK475" s="138"/>
      <c r="NL475" s="138"/>
      <c r="NM475" s="138"/>
      <c r="NN475" s="138"/>
      <c r="NO475" s="138"/>
      <c r="NP475" s="138"/>
      <c r="NQ475" s="138"/>
      <c r="NR475" s="138"/>
      <c r="NS475" s="138"/>
      <c r="NT475" s="138"/>
      <c r="NU475" s="138"/>
      <c r="NV475" s="138"/>
      <c r="NW475" s="138"/>
      <c r="NX475" s="138"/>
      <c r="NY475" s="138"/>
      <c r="NZ475" s="138"/>
      <c r="OA475" s="138"/>
      <c r="OB475" s="138"/>
      <c r="OC475" s="138"/>
      <c r="OD475" s="138"/>
      <c r="OE475" s="138"/>
      <c r="OF475" s="138"/>
      <c r="OG475" s="138"/>
      <c r="OH475" s="138"/>
      <c r="OI475" s="138"/>
      <c r="OJ475" s="138"/>
      <c r="OK475" s="138"/>
      <c r="OL475" s="138"/>
      <c r="OM475" s="138"/>
      <c r="ON475" s="138"/>
      <c r="OO475" s="138"/>
      <c r="OP475" s="138"/>
      <c r="OQ475" s="138"/>
      <c r="OR475" s="138"/>
      <c r="OS475" s="138"/>
      <c r="OT475" s="138"/>
      <c r="OU475" s="138"/>
      <c r="OV475" s="138"/>
      <c r="OW475" s="138"/>
      <c r="OX475" s="138"/>
      <c r="OY475" s="138"/>
      <c r="OZ475" s="138"/>
      <c r="PA475" s="138"/>
      <c r="PB475" s="138"/>
      <c r="PC475" s="138"/>
      <c r="PD475" s="138"/>
      <c r="PE475" s="138"/>
      <c r="PF475" s="138"/>
      <c r="PG475" s="138"/>
      <c r="PH475" s="138"/>
      <c r="PI475" s="138"/>
      <c r="PJ475" s="138"/>
      <c r="PK475" s="138"/>
      <c r="PL475" s="138"/>
      <c r="PM475" s="138"/>
      <c r="PN475" s="138"/>
      <c r="PO475" s="138"/>
      <c r="PP475" s="138"/>
      <c r="PQ475" s="138"/>
      <c r="PR475" s="138"/>
      <c r="PS475" s="138"/>
      <c r="PT475" s="138"/>
      <c r="PU475" s="138"/>
      <c r="PV475" s="138"/>
      <c r="PW475" s="138"/>
      <c r="PX475" s="138"/>
      <c r="PY475" s="138"/>
      <c r="PZ475" s="138"/>
      <c r="QA475" s="138"/>
      <c r="QB475" s="138"/>
      <c r="QC475" s="138"/>
      <c r="QD475" s="138"/>
      <c r="QE475" s="138"/>
      <c r="QF475" s="138"/>
      <c r="QG475" s="138"/>
      <c r="QH475" s="138"/>
      <c r="QI475" s="138"/>
      <c r="QJ475" s="138"/>
      <c r="QK475" s="138"/>
      <c r="QL475" s="138"/>
      <c r="QM475" s="138"/>
      <c r="QN475" s="138"/>
      <c r="QO475" s="138"/>
      <c r="QP475" s="138"/>
      <c r="QQ475" s="138"/>
      <c r="QR475" s="138"/>
      <c r="QS475" s="138"/>
      <c r="QT475" s="138"/>
      <c r="QU475" s="138"/>
      <c r="QV475" s="138"/>
      <c r="QW475" s="138"/>
      <c r="QX475" s="138"/>
      <c r="QY475" s="138"/>
      <c r="QZ475" s="138"/>
      <c r="RA475" s="138"/>
      <c r="RB475" s="138"/>
      <c r="RC475" s="138"/>
      <c r="RD475" s="138"/>
      <c r="RE475" s="138"/>
      <c r="RF475" s="138"/>
      <c r="RG475" s="138"/>
      <c r="RH475" s="138"/>
      <c r="RI475" s="138"/>
      <c r="RJ475" s="138"/>
      <c r="RK475" s="138"/>
      <c r="RL475" s="138"/>
      <c r="RM475" s="138"/>
      <c r="RN475" s="138"/>
      <c r="RO475" s="138"/>
      <c r="RP475" s="138"/>
      <c r="RQ475" s="138"/>
      <c r="RR475" s="138"/>
      <c r="RS475" s="138"/>
      <c r="RT475" s="138"/>
      <c r="RU475" s="138"/>
      <c r="RV475" s="138"/>
      <c r="RW475" s="138"/>
      <c r="RX475" s="138"/>
      <c r="RY475" s="138"/>
      <c r="RZ475" s="138"/>
      <c r="SA475" s="138"/>
      <c r="SB475" s="138"/>
      <c r="SC475" s="138"/>
      <c r="SD475" s="138"/>
      <c r="SE475" s="138"/>
      <c r="SF475" s="138"/>
      <c r="SG475" s="138"/>
      <c r="SH475" s="138"/>
      <c r="SI475" s="138"/>
      <c r="SJ475" s="138"/>
      <c r="SK475" s="138"/>
      <c r="SL475" s="138"/>
      <c r="SM475" s="138"/>
      <c r="SN475" s="138"/>
      <c r="SO475" s="138"/>
      <c r="SP475" s="138"/>
      <c r="SQ475" s="138"/>
      <c r="SR475" s="138"/>
      <c r="SS475" s="138"/>
      <c r="ST475" s="138"/>
      <c r="SU475" s="138"/>
      <c r="SV475" s="138"/>
      <c r="SW475" s="138"/>
      <c r="SX475" s="138"/>
      <c r="SY475" s="138"/>
      <c r="SZ475" s="138"/>
      <c r="TA475" s="138"/>
      <c r="TB475" s="138"/>
      <c r="TC475" s="138"/>
      <c r="TD475" s="138"/>
      <c r="TE475" s="138"/>
      <c r="TF475" s="138"/>
      <c r="TG475" s="138"/>
      <c r="TH475" s="138"/>
      <c r="TI475" s="138"/>
      <c r="TJ475" s="138"/>
      <c r="TK475" s="138"/>
      <c r="TL475" s="138"/>
      <c r="TM475" s="138"/>
      <c r="TN475" s="138"/>
      <c r="TO475" s="138"/>
      <c r="TP475" s="138"/>
      <c r="TQ475" s="138"/>
      <c r="TR475" s="138"/>
      <c r="TS475" s="138"/>
      <c r="TT475" s="138"/>
      <c r="TU475" s="138"/>
      <c r="TV475" s="138"/>
      <c r="TW475" s="138"/>
      <c r="TX475" s="138"/>
      <c r="TY475" s="138"/>
      <c r="TZ475" s="138"/>
      <c r="UA475" s="138"/>
      <c r="UB475" s="138"/>
      <c r="UC475" s="138"/>
      <c r="UD475" s="138"/>
      <c r="UE475" s="138"/>
      <c r="UF475" s="138"/>
      <c r="UG475" s="138"/>
      <c r="UH475" s="138"/>
      <c r="UI475" s="138"/>
      <c r="UJ475" s="138"/>
      <c r="UK475" s="138"/>
      <c r="UL475" s="138"/>
      <c r="UM475" s="138"/>
      <c r="UN475" s="138"/>
      <c r="UO475" s="138"/>
      <c r="UP475" s="138"/>
      <c r="UQ475" s="138"/>
      <c r="UR475" s="138"/>
      <c r="US475" s="138"/>
      <c r="UT475" s="138"/>
      <c r="UU475" s="138"/>
      <c r="UV475" s="138"/>
      <c r="UW475" s="138"/>
      <c r="UX475" s="138"/>
      <c r="UY475" s="138"/>
      <c r="UZ475" s="138"/>
      <c r="VA475" s="138"/>
      <c r="VB475" s="138"/>
      <c r="VC475" s="138"/>
      <c r="VD475" s="138"/>
      <c r="VE475" s="138"/>
      <c r="VF475" s="138"/>
      <c r="VG475" s="138"/>
      <c r="VH475" s="138"/>
      <c r="VI475" s="138"/>
      <c r="VJ475" s="138"/>
      <c r="VK475" s="138"/>
      <c r="VL475" s="138"/>
      <c r="VM475" s="138"/>
      <c r="VN475" s="138"/>
      <c r="VO475" s="138"/>
      <c r="VP475" s="138"/>
      <c r="VQ475" s="138"/>
      <c r="VR475" s="138"/>
      <c r="VS475" s="138"/>
      <c r="VT475" s="138"/>
      <c r="VU475" s="138"/>
      <c r="VV475" s="138"/>
      <c r="VW475" s="138"/>
      <c r="VX475" s="138"/>
      <c r="VY475" s="138"/>
      <c r="VZ475" s="138"/>
      <c r="WA475" s="138"/>
      <c r="WB475" s="138"/>
      <c r="WC475" s="138"/>
      <c r="WD475" s="138"/>
      <c r="WE475" s="138"/>
      <c r="WF475" s="138"/>
      <c r="WG475" s="138"/>
      <c r="WH475" s="138"/>
      <c r="WI475" s="138"/>
      <c r="WJ475" s="138"/>
      <c r="WK475" s="138"/>
      <c r="WL475" s="138"/>
      <c r="WM475" s="138"/>
      <c r="WN475" s="138"/>
      <c r="WO475" s="138"/>
      <c r="WP475" s="138"/>
      <c r="WQ475" s="138"/>
      <c r="WR475" s="138"/>
      <c r="WS475" s="138"/>
      <c r="WT475" s="138"/>
      <c r="WU475" s="138"/>
      <c r="WV475" s="138"/>
      <c r="WW475" s="138"/>
      <c r="WX475" s="138"/>
      <c r="WY475" s="138"/>
      <c r="WZ475" s="138"/>
      <c r="XA475" s="138"/>
      <c r="XB475" s="138"/>
      <c r="XC475" s="138"/>
      <c r="XD475" s="138"/>
      <c r="XE475" s="138"/>
      <c r="XF475" s="138"/>
      <c r="XG475" s="138"/>
      <c r="XH475" s="138"/>
      <c r="XI475" s="138"/>
      <c r="XJ475" s="138"/>
      <c r="XK475" s="138"/>
      <c r="XL475" s="138"/>
      <c r="XM475" s="138"/>
      <c r="XN475" s="138"/>
      <c r="XO475" s="138"/>
      <c r="XP475" s="138"/>
      <c r="XQ475" s="138"/>
      <c r="XR475" s="138"/>
      <c r="XS475" s="138"/>
      <c r="XT475" s="138"/>
      <c r="XU475" s="138"/>
      <c r="XV475" s="138"/>
      <c r="XW475" s="138"/>
      <c r="XX475" s="138"/>
      <c r="XY475" s="138"/>
      <c r="XZ475" s="138"/>
      <c r="YA475" s="138"/>
      <c r="YB475" s="138"/>
      <c r="YC475" s="138"/>
      <c r="YD475" s="138"/>
      <c r="YE475" s="138"/>
      <c r="YF475" s="138"/>
      <c r="YG475" s="138"/>
      <c r="YH475" s="138"/>
      <c r="YI475" s="138"/>
      <c r="YJ475" s="138"/>
      <c r="YK475" s="138"/>
      <c r="YL475" s="138"/>
      <c r="YM475" s="138"/>
      <c r="YN475" s="138"/>
      <c r="YO475" s="138"/>
      <c r="YP475" s="138"/>
      <c r="YQ475" s="138"/>
      <c r="YR475" s="138"/>
      <c r="YS475" s="138"/>
      <c r="YT475" s="138"/>
      <c r="YU475" s="138"/>
      <c r="YV475" s="138"/>
      <c r="YW475" s="138"/>
      <c r="YX475" s="138"/>
      <c r="YY475" s="138"/>
      <c r="YZ475" s="138"/>
      <c r="ZA475" s="138"/>
      <c r="ZB475" s="138"/>
      <c r="ZC475" s="138"/>
      <c r="ZD475" s="138"/>
      <c r="ZE475" s="138"/>
      <c r="ZF475" s="138"/>
      <c r="ZG475" s="138"/>
      <c r="ZH475" s="138"/>
      <c r="ZI475" s="138"/>
      <c r="ZJ475" s="138"/>
      <c r="ZK475" s="138"/>
      <c r="ZL475" s="138"/>
      <c r="ZM475" s="138"/>
      <c r="ZN475" s="138"/>
      <c r="ZO475" s="138"/>
      <c r="ZP475" s="138"/>
      <c r="ZQ475" s="138"/>
      <c r="ZR475" s="138"/>
      <c r="ZS475" s="138"/>
      <c r="ZT475" s="138"/>
      <c r="ZU475" s="138"/>
      <c r="ZV475" s="138"/>
      <c r="ZW475" s="138"/>
      <c r="ZX475" s="138"/>
      <c r="ZY475" s="138"/>
      <c r="ZZ475" s="138"/>
      <c r="AAA475" s="138"/>
      <c r="AAB475" s="138"/>
      <c r="AAC475" s="138"/>
      <c r="AAD475" s="138"/>
      <c r="AAE475" s="138"/>
      <c r="AAF475" s="138"/>
      <c r="AAG475" s="138"/>
      <c r="AAH475" s="138"/>
      <c r="AAI475" s="138"/>
      <c r="AAJ475" s="138"/>
      <c r="AAK475" s="138"/>
      <c r="AAL475" s="138"/>
      <c r="AAM475" s="138"/>
      <c r="AAN475" s="138"/>
      <c r="AAO475" s="138"/>
      <c r="AAP475" s="138"/>
      <c r="AAQ475" s="138"/>
      <c r="AAR475" s="138"/>
      <c r="AAS475" s="138"/>
      <c r="AAT475" s="138"/>
      <c r="AAU475" s="138"/>
      <c r="AAV475" s="138"/>
      <c r="AAW475" s="138"/>
      <c r="AAX475" s="138"/>
      <c r="AAY475" s="138"/>
      <c r="AAZ475" s="138"/>
      <c r="ABA475" s="138"/>
      <c r="ABB475" s="138"/>
      <c r="ABC475" s="138"/>
      <c r="ABD475" s="138"/>
      <c r="ABE475" s="138"/>
      <c r="ABF475" s="138"/>
      <c r="ABG475" s="138"/>
      <c r="ABH475" s="138"/>
      <c r="ABI475" s="138"/>
      <c r="ABJ475" s="138"/>
      <c r="ABK475" s="138"/>
      <c r="ABL475" s="138"/>
      <c r="ABM475" s="138"/>
      <c r="ABN475" s="138"/>
      <c r="ABO475" s="138"/>
      <c r="ABP475" s="138"/>
      <c r="ABQ475" s="138"/>
      <c r="ABR475" s="138"/>
      <c r="ABS475" s="138"/>
      <c r="ABT475" s="138"/>
      <c r="ABU475" s="138"/>
      <c r="ABV475" s="138"/>
      <c r="ABW475" s="138"/>
      <c r="ABX475" s="138"/>
      <c r="ABY475" s="138"/>
      <c r="ABZ475" s="138"/>
      <c r="ACA475" s="138"/>
      <c r="ACB475" s="138"/>
      <c r="ACC475" s="138"/>
      <c r="ACD475" s="138"/>
      <c r="ACE475" s="138"/>
      <c r="ACF475" s="138"/>
      <c r="ACG475" s="138"/>
      <c r="ACH475" s="138"/>
      <c r="ACI475" s="138"/>
      <c r="ACJ475" s="138"/>
      <c r="ACK475" s="138"/>
      <c r="ACL475" s="138"/>
      <c r="ACM475" s="138"/>
      <c r="ACN475" s="138"/>
      <c r="ACO475" s="138"/>
      <c r="ACP475" s="138"/>
      <c r="ACQ475" s="138"/>
      <c r="ACR475" s="138"/>
      <c r="ACS475" s="138"/>
      <c r="ACT475" s="138"/>
      <c r="ACU475" s="138"/>
      <c r="ACV475" s="138"/>
      <c r="ACW475" s="138"/>
      <c r="ACX475" s="138"/>
      <c r="ACY475" s="138"/>
      <c r="ACZ475" s="138"/>
      <c r="ADA475" s="138"/>
    </row>
    <row r="476" spans="1:781" customFormat="1" ht="15" customHeight="1" x14ac:dyDescent="0.3">
      <c r="B476" s="270"/>
      <c r="C476" s="269"/>
      <c r="D476" s="269"/>
      <c r="E476" s="217"/>
      <c r="F476" s="217"/>
      <c r="G476" s="217"/>
      <c r="H476" s="217"/>
      <c r="I476" s="209"/>
      <c r="J476" s="217"/>
      <c r="K476" s="217"/>
      <c r="L476" s="311"/>
      <c r="M476" s="209"/>
      <c r="N476" s="311"/>
      <c r="O476" s="311"/>
      <c r="P476" s="157"/>
      <c r="Q476" s="214"/>
      <c r="R476" s="215"/>
      <c r="S476" s="299"/>
      <c r="T476" s="300"/>
      <c r="U476" s="300"/>
      <c r="V476" s="300"/>
      <c r="W476" s="300"/>
      <c r="X476" s="300"/>
      <c r="Y476" s="300"/>
      <c r="Z476" s="300"/>
      <c r="AA476" s="300"/>
      <c r="AB476" s="301"/>
    </row>
    <row r="477" spans="1:781" customFormat="1" ht="15" customHeight="1" x14ac:dyDescent="0.3">
      <c r="B477" s="270"/>
      <c r="C477" s="312"/>
      <c r="D477" s="271"/>
      <c r="E477" s="271"/>
      <c r="F477" s="271"/>
      <c r="G477" s="271" t="s">
        <v>1261</v>
      </c>
      <c r="H477" s="272"/>
      <c r="I477" s="272"/>
      <c r="J477" s="271"/>
      <c r="K477" s="273"/>
      <c r="L477" s="273"/>
      <c r="M477" s="273"/>
      <c r="N477" s="273"/>
      <c r="O477" s="273"/>
      <c r="P477" s="273"/>
      <c r="Q477" s="214"/>
      <c r="R477" s="215"/>
      <c r="S477" s="299"/>
      <c r="T477" s="300"/>
      <c r="U477" s="300"/>
      <c r="V477" s="300"/>
      <c r="W477" s="300"/>
      <c r="X477" s="300"/>
      <c r="Y477" s="300"/>
      <c r="Z477" s="300"/>
      <c r="AA477" s="300"/>
      <c r="AB477" s="301"/>
    </row>
    <row r="478" spans="1:781" customFormat="1" ht="31.8" customHeight="1" x14ac:dyDescent="0.3">
      <c r="B478" s="270"/>
      <c r="C478" s="312"/>
      <c r="D478" s="276"/>
      <c r="E478" s="277" t="s">
        <v>1225</v>
      </c>
      <c r="F478" s="277" t="s">
        <v>1226</v>
      </c>
      <c r="G478" s="277" t="s">
        <v>1227</v>
      </c>
      <c r="H478" s="277" t="s">
        <v>1228</v>
      </c>
      <c r="I478" s="278" t="s">
        <v>1229</v>
      </c>
      <c r="J478" s="279" t="s">
        <v>1230</v>
      </c>
      <c r="K478" s="280" t="s">
        <v>1231</v>
      </c>
      <c r="L478" s="281" t="s">
        <v>1232</v>
      </c>
      <c r="M478" s="281" t="s">
        <v>1233</v>
      </c>
      <c r="N478" s="281" t="s">
        <v>1234</v>
      </c>
      <c r="O478" s="282" t="s">
        <v>1235</v>
      </c>
      <c r="P478" s="283" t="s">
        <v>1236</v>
      </c>
      <c r="Q478" s="214"/>
      <c r="R478" s="313" t="s">
        <v>1262</v>
      </c>
      <c r="S478" s="314"/>
      <c r="T478" s="315"/>
      <c r="U478" s="315"/>
      <c r="V478" s="315"/>
      <c r="W478" s="315"/>
      <c r="X478" s="315"/>
      <c r="Y478" s="315"/>
      <c r="Z478" s="315"/>
      <c r="AA478" s="315"/>
      <c r="AB478" s="316"/>
      <c r="AC478" s="317"/>
      <c r="AD478" s="317"/>
      <c r="AE478" s="317"/>
      <c r="AF478" s="317"/>
    </row>
    <row r="479" spans="1:781" customFormat="1" ht="15" customHeight="1" x14ac:dyDescent="0.3">
      <c r="B479" s="270"/>
      <c r="C479" s="312"/>
      <c r="D479" s="284"/>
      <c r="E479" s="285">
        <v>1</v>
      </c>
      <c r="F479" s="286">
        <v>2</v>
      </c>
      <c r="G479" s="287">
        <v>3</v>
      </c>
      <c r="H479" s="288">
        <v>4</v>
      </c>
      <c r="I479" s="289">
        <v>5</v>
      </c>
      <c r="J479" s="153"/>
      <c r="K479" s="290"/>
      <c r="L479" s="154"/>
      <c r="M479" s="153"/>
      <c r="N479" s="154"/>
      <c r="O479" s="291"/>
      <c r="P479" s="157"/>
      <c r="Q479" s="214"/>
      <c r="R479" s="318"/>
      <c r="S479" s="314"/>
      <c r="T479" s="315"/>
      <c r="U479" s="315"/>
      <c r="V479" s="315"/>
      <c r="W479" s="315"/>
      <c r="X479" s="315"/>
      <c r="Y479" s="315"/>
      <c r="Z479" s="315"/>
      <c r="AA479" s="315"/>
      <c r="AB479" s="316"/>
      <c r="AC479" s="317"/>
      <c r="AD479" s="317"/>
      <c r="AE479" s="317"/>
      <c r="AF479" s="317"/>
    </row>
    <row r="480" spans="1:781" customFormat="1" ht="15" customHeight="1" x14ac:dyDescent="0.3">
      <c r="B480" s="270"/>
      <c r="C480" s="319"/>
      <c r="D480" s="292" t="s">
        <v>1259</v>
      </c>
      <c r="E480" s="84" t="str">
        <f>E472</f>
        <v>-</v>
      </c>
      <c r="F480" s="84" t="str">
        <f>F472</f>
        <v>-</v>
      </c>
      <c r="G480" s="84" t="str">
        <f>G472</f>
        <v>-</v>
      </c>
      <c r="H480" s="84" t="str">
        <f>H472</f>
        <v>-</v>
      </c>
      <c r="I480" s="84" t="str">
        <f>I472</f>
        <v>-</v>
      </c>
      <c r="J480" s="153" t="s">
        <v>506</v>
      </c>
      <c r="K480" s="320"/>
      <c r="L480" s="154"/>
      <c r="M480" s="153"/>
      <c r="N480" s="154"/>
      <c r="O480" s="291">
        <v>1900</v>
      </c>
      <c r="P480" s="157"/>
      <c r="Q480" s="214"/>
      <c r="R480" s="318" t="s">
        <v>1263</v>
      </c>
      <c r="S480" s="314"/>
      <c r="T480" s="315"/>
      <c r="U480" s="315"/>
      <c r="V480" s="315"/>
      <c r="W480" s="315"/>
      <c r="X480" s="315"/>
      <c r="Y480" s="315"/>
      <c r="Z480" s="315"/>
      <c r="AA480" s="315"/>
      <c r="AB480" s="316"/>
      <c r="AC480" s="317"/>
      <c r="AD480" s="317"/>
      <c r="AE480" s="317"/>
      <c r="AF480" s="317"/>
    </row>
    <row r="481" spans="2:32" customFormat="1" ht="15" customHeight="1" x14ac:dyDescent="0.3">
      <c r="B481" s="270"/>
      <c r="C481" s="319"/>
      <c r="D481" s="292" t="s">
        <v>1258</v>
      </c>
      <c r="E481" s="84">
        <f>E471</f>
        <v>0</v>
      </c>
      <c r="F481" s="84">
        <f>F471</f>
        <v>1</v>
      </c>
      <c r="G481" s="84">
        <f>G471</f>
        <v>1</v>
      </c>
      <c r="H481" s="84">
        <f>H471</f>
        <v>0</v>
      </c>
      <c r="I481" s="84">
        <f>I471</f>
        <v>0</v>
      </c>
      <c r="J481" s="153">
        <f>SUM(E481:I481)</f>
        <v>2</v>
      </c>
      <c r="K481" s="293">
        <v>11</v>
      </c>
      <c r="L481" s="294">
        <v>2.4</v>
      </c>
      <c r="M481" s="297">
        <v>48</v>
      </c>
      <c r="N481" s="295">
        <v>7725.81</v>
      </c>
      <c r="O481" s="291">
        <v>1910</v>
      </c>
      <c r="P481" s="157"/>
      <c r="Q481" s="214"/>
      <c r="R481" s="321" t="s">
        <v>1264</v>
      </c>
      <c r="S481" s="314"/>
      <c r="T481" s="315"/>
      <c r="U481" s="315"/>
      <c r="V481" s="315"/>
      <c r="W481" s="315"/>
      <c r="X481" s="315"/>
      <c r="Y481" s="315"/>
      <c r="Z481" s="315"/>
      <c r="AA481" s="315"/>
      <c r="AB481" s="316"/>
      <c r="AC481" s="317"/>
      <c r="AD481" s="317"/>
      <c r="AE481" s="317"/>
      <c r="AF481" s="317"/>
    </row>
    <row r="482" spans="2:32" customFormat="1" ht="15" customHeight="1" x14ac:dyDescent="0.3">
      <c r="B482" s="270"/>
      <c r="C482" s="319"/>
      <c r="D482" s="292" t="s">
        <v>1257</v>
      </c>
      <c r="E482" s="84">
        <f>E470</f>
        <v>1</v>
      </c>
      <c r="F482" s="84">
        <f>F470</f>
        <v>0</v>
      </c>
      <c r="G482" s="84">
        <f>G470</f>
        <v>0</v>
      </c>
      <c r="H482" s="84">
        <f>H470</f>
        <v>0</v>
      </c>
      <c r="I482" s="84">
        <f>I470</f>
        <v>0</v>
      </c>
      <c r="J482" s="153">
        <f t="shared" ref="J482:J492" si="99">SUM(E482:I482)</f>
        <v>1</v>
      </c>
      <c r="K482" s="293">
        <v>13.2</v>
      </c>
      <c r="L482" s="294">
        <v>2</v>
      </c>
      <c r="M482" s="297">
        <v>45</v>
      </c>
      <c r="N482" s="295">
        <v>3854.52</v>
      </c>
      <c r="O482" s="291">
        <v>1920</v>
      </c>
      <c r="P482" s="157"/>
      <c r="Q482" s="214"/>
      <c r="R482" s="321" t="s">
        <v>1265</v>
      </c>
      <c r="S482" s="314"/>
      <c r="T482" s="315"/>
      <c r="U482" s="315"/>
      <c r="V482" s="315"/>
      <c r="W482" s="315"/>
      <c r="X482" s="315"/>
      <c r="Y482" s="315"/>
      <c r="Z482" s="315"/>
      <c r="AA482" s="315"/>
      <c r="AB482" s="316"/>
      <c r="AC482" s="317"/>
      <c r="AD482" s="317"/>
      <c r="AE482" s="317"/>
      <c r="AF482" s="317"/>
    </row>
    <row r="483" spans="2:32" customFormat="1" ht="15" customHeight="1" x14ac:dyDescent="0.3">
      <c r="B483" s="270"/>
      <c r="C483" s="269"/>
      <c r="D483" s="292" t="s">
        <v>1256</v>
      </c>
      <c r="E483" s="84">
        <f>E469</f>
        <v>1</v>
      </c>
      <c r="F483" s="84">
        <f>F469</f>
        <v>2</v>
      </c>
      <c r="G483" s="84">
        <f>G469</f>
        <v>1</v>
      </c>
      <c r="H483" s="84">
        <f>H469</f>
        <v>0</v>
      </c>
      <c r="I483" s="84">
        <f>I469</f>
        <v>0</v>
      </c>
      <c r="J483" s="153">
        <f t="shared" si="99"/>
        <v>4</v>
      </c>
      <c r="K483" s="293">
        <v>15.9</v>
      </c>
      <c r="L483" s="294">
        <v>1.8</v>
      </c>
      <c r="M483" s="297">
        <v>38</v>
      </c>
      <c r="N483" s="295">
        <v>3150.1800000000003</v>
      </c>
      <c r="O483" s="291">
        <v>1930</v>
      </c>
      <c r="P483" s="157"/>
      <c r="Q483" s="214"/>
      <c r="R483" s="321" t="s">
        <v>1266</v>
      </c>
      <c r="S483" s="314"/>
      <c r="T483" s="315"/>
      <c r="U483" s="315"/>
      <c r="V483" s="315"/>
      <c r="W483" s="315"/>
      <c r="X483" s="315"/>
      <c r="Y483" s="315"/>
      <c r="Z483" s="315"/>
      <c r="AA483" s="315"/>
      <c r="AB483" s="316"/>
      <c r="AC483" s="317"/>
      <c r="AD483" s="317"/>
      <c r="AE483" s="317"/>
      <c r="AF483" s="317"/>
    </row>
    <row r="484" spans="2:32" customFormat="1" ht="15" customHeight="1" x14ac:dyDescent="0.3">
      <c r="B484" s="270"/>
      <c r="C484" s="269"/>
      <c r="D484" s="292" t="s">
        <v>1255</v>
      </c>
      <c r="E484" s="84">
        <f>E468</f>
        <v>1</v>
      </c>
      <c r="F484" s="84">
        <f>F468</f>
        <v>1</v>
      </c>
      <c r="G484" s="84">
        <f>G468</f>
        <v>5</v>
      </c>
      <c r="H484" s="84">
        <f>H468</f>
        <v>0</v>
      </c>
      <c r="I484" s="84">
        <f>I468</f>
        <v>1</v>
      </c>
      <c r="J484" s="153">
        <f t="shared" si="99"/>
        <v>8</v>
      </c>
      <c r="K484" s="293">
        <v>22.9</v>
      </c>
      <c r="L484" s="294">
        <v>1.75</v>
      </c>
      <c r="M484" s="297">
        <v>35</v>
      </c>
      <c r="N484" s="295">
        <v>3632.6400000000003</v>
      </c>
      <c r="O484" s="291">
        <v>1940</v>
      </c>
      <c r="P484" s="157"/>
      <c r="Q484" s="214"/>
      <c r="R484" s="321" t="s">
        <v>1267</v>
      </c>
      <c r="S484" s="314"/>
      <c r="T484" s="315"/>
      <c r="U484" s="315"/>
      <c r="V484" s="315"/>
      <c r="W484" s="315"/>
      <c r="X484" s="315"/>
      <c r="Y484" s="315"/>
      <c r="Z484" s="315"/>
      <c r="AA484" s="315"/>
      <c r="AB484" s="316"/>
      <c r="AC484" s="317"/>
      <c r="AD484" s="317"/>
      <c r="AE484" s="317"/>
      <c r="AF484" s="317"/>
    </row>
    <row r="485" spans="2:32" customFormat="1" ht="15" customHeight="1" x14ac:dyDescent="0.3">
      <c r="B485" s="270"/>
      <c r="C485" s="269"/>
      <c r="D485" s="292" t="s">
        <v>1254</v>
      </c>
      <c r="E485" s="84">
        <f>E467</f>
        <v>0</v>
      </c>
      <c r="F485" s="84">
        <f>F467</f>
        <v>3</v>
      </c>
      <c r="G485" s="84">
        <f>G467</f>
        <v>7</v>
      </c>
      <c r="H485" s="84">
        <f>H467</f>
        <v>0</v>
      </c>
      <c r="I485" s="84">
        <f>I467</f>
        <v>0</v>
      </c>
      <c r="J485" s="153">
        <f t="shared" si="99"/>
        <v>10</v>
      </c>
      <c r="K485" s="293">
        <v>28.7</v>
      </c>
      <c r="L485" s="294">
        <v>1.6</v>
      </c>
      <c r="M485" s="297">
        <v>48</v>
      </c>
      <c r="N485" s="295">
        <v>5076.1500000000005</v>
      </c>
      <c r="O485" s="291">
        <v>1950</v>
      </c>
      <c r="P485" s="157"/>
      <c r="Q485" s="214"/>
      <c r="R485" s="321" t="s">
        <v>1268</v>
      </c>
      <c r="S485" s="314"/>
      <c r="T485" s="315"/>
      <c r="U485" s="315"/>
      <c r="V485" s="315"/>
      <c r="W485" s="315"/>
      <c r="X485" s="315"/>
      <c r="Y485" s="315"/>
      <c r="Z485" s="315"/>
      <c r="AA485" s="315"/>
      <c r="AB485" s="316"/>
      <c r="AC485" s="317"/>
      <c r="AD485" s="317"/>
      <c r="AE485" s="317"/>
      <c r="AF485" s="317"/>
    </row>
    <row r="486" spans="2:32" customFormat="1" ht="15" customHeight="1" x14ac:dyDescent="0.3">
      <c r="B486" s="270"/>
      <c r="C486" s="269"/>
      <c r="D486" s="292" t="s">
        <v>1252</v>
      </c>
      <c r="E486" s="84">
        <f>E466</f>
        <v>6</v>
      </c>
      <c r="F486" s="84">
        <f>F466</f>
        <v>7</v>
      </c>
      <c r="G486" s="84">
        <f>G466</f>
        <v>43</v>
      </c>
      <c r="H486" s="84">
        <f>H466</f>
        <v>2</v>
      </c>
      <c r="I486" s="84">
        <f>I466</f>
        <v>1</v>
      </c>
      <c r="J486" s="153">
        <f t="shared" si="99"/>
        <v>59</v>
      </c>
      <c r="K486" s="293">
        <v>45.4</v>
      </c>
      <c r="L486" s="294">
        <v>1.75</v>
      </c>
      <c r="M486" s="297">
        <v>55</v>
      </c>
      <c r="N486" s="295">
        <v>5112.2700000000004</v>
      </c>
      <c r="O486" s="291">
        <v>1960</v>
      </c>
      <c r="P486" s="157"/>
      <c r="Q486" s="214"/>
      <c r="R486" s="321" t="s">
        <v>1269</v>
      </c>
      <c r="S486" s="314"/>
      <c r="T486" s="315"/>
      <c r="U486" s="315"/>
      <c r="V486" s="315"/>
      <c r="W486" s="315"/>
      <c r="X486" s="315"/>
      <c r="Y486" s="315"/>
      <c r="Z486" s="315"/>
      <c r="AA486" s="315"/>
      <c r="AB486" s="316"/>
      <c r="AC486" s="317"/>
      <c r="AD486" s="317"/>
      <c r="AE486" s="317"/>
      <c r="AF486" s="317"/>
    </row>
    <row r="487" spans="2:32" customFormat="1" ht="15" customHeight="1" x14ac:dyDescent="0.3">
      <c r="B487" s="270"/>
      <c r="C487" s="269"/>
      <c r="D487" s="292" t="s">
        <v>1250</v>
      </c>
      <c r="E487" s="84">
        <f>E465</f>
        <v>7</v>
      </c>
      <c r="F487" s="84">
        <f>F465</f>
        <v>10</v>
      </c>
      <c r="G487" s="84">
        <f>G465</f>
        <v>41</v>
      </c>
      <c r="H487" s="84">
        <f>H465</f>
        <v>4</v>
      </c>
      <c r="I487" s="84">
        <f>I465</f>
        <v>0</v>
      </c>
      <c r="J487" s="153">
        <f t="shared" si="99"/>
        <v>62</v>
      </c>
      <c r="K487" s="293">
        <v>68.5</v>
      </c>
      <c r="L487" s="294">
        <v>1.6</v>
      </c>
      <c r="M487" s="297">
        <v>38</v>
      </c>
      <c r="N487" s="295">
        <v>5895.3</v>
      </c>
      <c r="O487" s="291">
        <v>1970</v>
      </c>
      <c r="P487" s="157"/>
      <c r="Q487" s="214"/>
      <c r="R487" s="321" t="s">
        <v>1270</v>
      </c>
      <c r="S487" s="314"/>
      <c r="T487" s="315"/>
      <c r="U487" s="315"/>
      <c r="V487" s="315"/>
      <c r="W487" s="315"/>
      <c r="X487" s="315"/>
      <c r="Y487" s="315"/>
      <c r="Z487" s="315"/>
      <c r="AA487" s="315"/>
      <c r="AB487" s="316"/>
      <c r="AC487" s="317"/>
      <c r="AD487" s="317"/>
      <c r="AE487" s="317"/>
      <c r="AF487" s="317"/>
    </row>
    <row r="488" spans="2:32" customFormat="1" ht="15" customHeight="1" x14ac:dyDescent="0.3">
      <c r="B488" s="270"/>
      <c r="C488" s="269"/>
      <c r="D488" s="292" t="s">
        <v>1248</v>
      </c>
      <c r="E488" s="84">
        <f>E464</f>
        <v>6</v>
      </c>
      <c r="F488" s="84">
        <f>F464</f>
        <v>10</v>
      </c>
      <c r="G488" s="84">
        <f>G464</f>
        <v>39</v>
      </c>
      <c r="H488" s="84">
        <f>H464</f>
        <v>5</v>
      </c>
      <c r="I488" s="84">
        <f>I464</f>
        <v>0</v>
      </c>
      <c r="J488" s="153">
        <f t="shared" si="99"/>
        <v>60</v>
      </c>
      <c r="K488" s="293">
        <v>89</v>
      </c>
      <c r="L488" s="294">
        <v>1.5</v>
      </c>
      <c r="M488" s="297">
        <v>20</v>
      </c>
      <c r="N488" s="295">
        <v>3871.29</v>
      </c>
      <c r="O488" s="291">
        <v>1980</v>
      </c>
      <c r="P488" s="157"/>
      <c r="Q488" s="214"/>
      <c r="R488" s="321" t="s">
        <v>1271</v>
      </c>
      <c r="S488" s="314"/>
      <c r="T488" s="315"/>
      <c r="U488" s="315"/>
      <c r="V488" s="315"/>
      <c r="W488" s="315"/>
      <c r="X488" s="315"/>
      <c r="Y488" s="315"/>
      <c r="Z488" s="315"/>
      <c r="AA488" s="315"/>
      <c r="AB488" s="316"/>
      <c r="AC488" s="317"/>
      <c r="AD488" s="317"/>
      <c r="AE488" s="317"/>
      <c r="AF488" s="317"/>
    </row>
    <row r="489" spans="2:32" customFormat="1" ht="15" customHeight="1" x14ac:dyDescent="0.3">
      <c r="B489" s="270"/>
      <c r="C489" s="269"/>
      <c r="D489" s="292" t="s">
        <v>1246</v>
      </c>
      <c r="E489" s="84">
        <f>E463</f>
        <v>9</v>
      </c>
      <c r="F489" s="84">
        <f>F463</f>
        <v>15</v>
      </c>
      <c r="G489" s="84">
        <f>G463</f>
        <v>27</v>
      </c>
      <c r="H489" s="84">
        <f>H463</f>
        <v>2</v>
      </c>
      <c r="I489" s="84">
        <f>I463</f>
        <v>0</v>
      </c>
      <c r="J489" s="153">
        <f t="shared" si="99"/>
        <v>53</v>
      </c>
      <c r="K489" s="293">
        <v>104.4</v>
      </c>
      <c r="L489" s="294">
        <v>1.5</v>
      </c>
      <c r="M489" s="297">
        <v>15</v>
      </c>
      <c r="N489" s="295">
        <v>3292.08</v>
      </c>
      <c r="O489" s="291">
        <v>1990</v>
      </c>
      <c r="P489" s="157"/>
      <c r="Q489" s="214"/>
      <c r="R489" s="321" t="s">
        <v>1272</v>
      </c>
      <c r="S489" s="314"/>
      <c r="T489" s="315"/>
      <c r="U489" s="315"/>
      <c r="V489" s="315"/>
      <c r="W489" s="315"/>
      <c r="X489" s="315"/>
      <c r="Y489" s="315"/>
      <c r="Z489" s="315"/>
      <c r="AA489" s="315"/>
      <c r="AB489" s="316"/>
      <c r="AC489" s="317"/>
      <c r="AD489" s="317"/>
      <c r="AE489" s="317"/>
      <c r="AF489" s="317"/>
    </row>
    <row r="490" spans="2:32" customFormat="1" ht="15" customHeight="1" x14ac:dyDescent="0.3">
      <c r="B490" s="270"/>
      <c r="C490" s="269"/>
      <c r="D490" s="292" t="s">
        <v>1245</v>
      </c>
      <c r="E490" s="84">
        <f>E462</f>
        <v>12</v>
      </c>
      <c r="F490" s="84">
        <f>F462</f>
        <v>11</v>
      </c>
      <c r="G490" s="84">
        <f>G462</f>
        <v>10</v>
      </c>
      <c r="H490" s="84">
        <f>H462</f>
        <v>4</v>
      </c>
      <c r="I490" s="84">
        <f>I462</f>
        <v>0</v>
      </c>
      <c r="J490" s="153">
        <f t="shared" si="99"/>
        <v>37</v>
      </c>
      <c r="K490" s="293">
        <v>146.19999999999999</v>
      </c>
      <c r="L490" s="294">
        <v>1.07</v>
      </c>
      <c r="M490" s="297">
        <v>20</v>
      </c>
      <c r="N490" s="295">
        <v>4255.71</v>
      </c>
      <c r="O490" s="291">
        <v>2000</v>
      </c>
      <c r="P490" s="157"/>
      <c r="Q490" s="214"/>
      <c r="R490" s="321" t="s">
        <v>1273</v>
      </c>
      <c r="S490" s="314"/>
      <c r="T490" s="315"/>
      <c r="U490" s="315"/>
      <c r="V490" s="315"/>
      <c r="W490" s="315"/>
      <c r="X490" s="315"/>
      <c r="Y490" s="315"/>
      <c r="Z490" s="315"/>
      <c r="AA490" s="315"/>
      <c r="AB490" s="316"/>
      <c r="AC490" s="317"/>
      <c r="AD490" s="317"/>
      <c r="AE490" s="317"/>
      <c r="AF490" s="317"/>
    </row>
    <row r="491" spans="2:32" customFormat="1" ht="15" customHeight="1" x14ac:dyDescent="0.3">
      <c r="B491" s="270"/>
      <c r="C491" s="269"/>
      <c r="D491" s="292" t="s">
        <v>1242</v>
      </c>
      <c r="E491" s="84">
        <f>E461</f>
        <v>12</v>
      </c>
      <c r="F491" s="84">
        <f>F461</f>
        <v>14</v>
      </c>
      <c r="G491" s="84">
        <f>G461</f>
        <v>30</v>
      </c>
      <c r="H491" s="84">
        <f>H461</f>
        <v>5</v>
      </c>
      <c r="I491" s="84">
        <f>I461</f>
        <v>6</v>
      </c>
      <c r="J491" s="153">
        <f t="shared" si="99"/>
        <v>67</v>
      </c>
      <c r="K491" s="293"/>
      <c r="L491" s="294"/>
      <c r="M491" s="297"/>
      <c r="N491" s="295"/>
      <c r="O491" s="291">
        <v>2010</v>
      </c>
      <c r="P491" s="157"/>
      <c r="Q491" s="214"/>
      <c r="R491" s="321" t="s">
        <v>1274</v>
      </c>
      <c r="S491" s="314"/>
      <c r="T491" s="315"/>
      <c r="U491" s="315"/>
      <c r="V491" s="315"/>
      <c r="W491" s="315"/>
      <c r="X491" s="315"/>
      <c r="Y491" s="315"/>
      <c r="Z491" s="315"/>
      <c r="AA491" s="315"/>
      <c r="AB491" s="316"/>
      <c r="AC491" s="317"/>
      <c r="AD491" s="317"/>
      <c r="AE491" s="317"/>
      <c r="AF491" s="317"/>
    </row>
    <row r="492" spans="2:32" customFormat="1" ht="15" customHeight="1" x14ac:dyDescent="0.3">
      <c r="B492" s="270"/>
      <c r="C492" s="269"/>
      <c r="D492" s="292" t="s">
        <v>1241</v>
      </c>
      <c r="E492" s="84">
        <f>E460</f>
        <v>15</v>
      </c>
      <c r="F492" s="84">
        <f t="shared" ref="F492:I492" si="100">F460</f>
        <v>7</v>
      </c>
      <c r="G492" s="84">
        <f t="shared" si="100"/>
        <v>17</v>
      </c>
      <c r="H492" s="84">
        <f t="shared" si="100"/>
        <v>4</v>
      </c>
      <c r="I492" s="84">
        <f t="shared" si="100"/>
        <v>3</v>
      </c>
      <c r="J492" s="153">
        <f t="shared" si="99"/>
        <v>46</v>
      </c>
      <c r="K492" s="293"/>
      <c r="L492" s="294"/>
      <c r="M492" s="297"/>
      <c r="N492" s="295"/>
      <c r="O492" s="291">
        <v>2020</v>
      </c>
      <c r="P492" s="157"/>
      <c r="Q492" s="214"/>
      <c r="R492" s="321" t="s">
        <v>1275</v>
      </c>
      <c r="S492" s="314"/>
      <c r="T492" s="315"/>
      <c r="U492" s="315"/>
      <c r="V492" s="315"/>
      <c r="W492" s="315"/>
      <c r="X492" s="315"/>
      <c r="Y492" s="315"/>
      <c r="Z492" s="315"/>
      <c r="AA492" s="315"/>
      <c r="AB492" s="316"/>
      <c r="AC492" s="317"/>
      <c r="AD492" s="317"/>
      <c r="AE492" s="317"/>
      <c r="AF492" s="317"/>
    </row>
    <row r="493" spans="2:32" customFormat="1" ht="15" customHeight="1" x14ac:dyDescent="0.3">
      <c r="B493" s="270"/>
      <c r="C493" s="269"/>
      <c r="D493" s="303"/>
      <c r="E493" s="84" t="s">
        <v>1134</v>
      </c>
      <c r="F493" s="84" t="s">
        <v>1134</v>
      </c>
      <c r="G493" s="84" t="s">
        <v>1134</v>
      </c>
      <c r="H493" s="84" t="s">
        <v>1134</v>
      </c>
      <c r="I493" s="84" t="s">
        <v>1134</v>
      </c>
      <c r="J493" s="153" t="s">
        <v>1134</v>
      </c>
      <c r="K493" s="291"/>
      <c r="L493" s="304"/>
      <c r="M493" s="156"/>
      <c r="N493" s="304"/>
      <c r="O493" s="291">
        <v>2030</v>
      </c>
      <c r="P493" s="157"/>
      <c r="Q493" s="214"/>
      <c r="R493" s="321" t="s">
        <v>1276</v>
      </c>
      <c r="S493" s="314"/>
      <c r="T493" s="315"/>
      <c r="U493" s="315"/>
      <c r="V493" s="315"/>
      <c r="W493" s="315"/>
      <c r="X493" s="315"/>
      <c r="Y493" s="315"/>
      <c r="Z493" s="315"/>
      <c r="AA493" s="315"/>
      <c r="AB493" s="316"/>
      <c r="AC493" s="317"/>
      <c r="AD493" s="317"/>
      <c r="AE493" s="317"/>
      <c r="AF493" s="317"/>
    </row>
    <row r="494" spans="2:32" customFormat="1" ht="15" customHeight="1" x14ac:dyDescent="0.3">
      <c r="B494" s="270"/>
      <c r="C494" s="269"/>
      <c r="D494" s="306"/>
      <c r="E494" s="84">
        <f>SUM(E480:E493)</f>
        <v>70</v>
      </c>
      <c r="F494" s="84">
        <f>SUM(F480:F493)</f>
        <v>81</v>
      </c>
      <c r="G494" s="84">
        <f>SUM(G480:G493)</f>
        <v>221</v>
      </c>
      <c r="H494" s="84">
        <f>SUM(H480:H493)</f>
        <v>26</v>
      </c>
      <c r="I494" s="84">
        <f>SUM(I480:I493)</f>
        <v>11</v>
      </c>
      <c r="J494" s="84">
        <f>SUM(E494:I494)</f>
        <v>409</v>
      </c>
      <c r="K494" s="291"/>
      <c r="L494" s="304"/>
      <c r="M494" s="156"/>
      <c r="N494" s="155"/>
      <c r="O494" s="291"/>
      <c r="P494" s="157"/>
      <c r="Q494" s="214"/>
      <c r="R494" s="322"/>
      <c r="S494" s="299"/>
      <c r="T494" s="300"/>
      <c r="U494" s="300"/>
      <c r="V494" s="300"/>
      <c r="W494" s="300"/>
      <c r="X494" s="300"/>
      <c r="Y494" s="300"/>
      <c r="Z494" s="300"/>
      <c r="AA494" s="300"/>
      <c r="AB494" s="301"/>
    </row>
    <row r="495" spans="2:32" customFormat="1" ht="15" customHeight="1" x14ac:dyDescent="0.3">
      <c r="B495" s="270"/>
      <c r="C495" s="269"/>
      <c r="D495" s="153"/>
      <c r="E495" s="153"/>
      <c r="F495" s="153"/>
      <c r="G495" s="154"/>
      <c r="H495" s="153"/>
      <c r="I495" s="151"/>
      <c r="J495" s="323">
        <f>SUM(J479:J493)</f>
        <v>409</v>
      </c>
      <c r="K495" s="153"/>
      <c r="L495" s="151"/>
      <c r="M495" s="324"/>
      <c r="N495" s="291"/>
      <c r="O495" s="156"/>
      <c r="P495" s="157"/>
      <c r="Q495" s="214"/>
      <c r="R495" s="325" t="s">
        <v>1277</v>
      </c>
      <c r="S495" s="299"/>
      <c r="T495" s="300"/>
      <c r="U495" s="300"/>
      <c r="V495" s="300"/>
      <c r="W495" s="300"/>
      <c r="X495" s="300"/>
      <c r="Y495" s="300"/>
      <c r="Z495" s="300"/>
      <c r="AA495" s="300"/>
      <c r="AB495" s="301"/>
    </row>
    <row r="496" spans="2:32" customFormat="1" ht="15" customHeight="1" x14ac:dyDescent="0.3">
      <c r="B496" s="326"/>
      <c r="C496" s="269"/>
      <c r="D496" s="327"/>
      <c r="E496" s="327"/>
      <c r="F496" s="327"/>
      <c r="G496" s="327"/>
      <c r="H496" s="327"/>
      <c r="I496" s="328"/>
      <c r="J496" s="329"/>
      <c r="K496" s="327"/>
      <c r="L496" s="327"/>
      <c r="M496" s="327"/>
      <c r="N496" s="327"/>
      <c r="O496" s="327"/>
      <c r="P496" s="269"/>
      <c r="Q496" s="214"/>
      <c r="R496" s="330" t="s">
        <v>1278</v>
      </c>
      <c r="S496" s="314"/>
      <c r="T496" s="315"/>
      <c r="U496" s="315"/>
      <c r="V496" s="300"/>
      <c r="W496" s="300"/>
      <c r="X496" s="300"/>
      <c r="Y496" s="300"/>
      <c r="Z496" s="300"/>
      <c r="AA496" s="300"/>
      <c r="AB496" s="301"/>
    </row>
    <row r="497" spans="2:28" customFormat="1" x14ac:dyDescent="0.3">
      <c r="B497" s="326"/>
      <c r="C497" s="269"/>
      <c r="D497" s="269"/>
      <c r="E497" s="269"/>
      <c r="F497" s="269"/>
      <c r="G497" s="269"/>
      <c r="H497" s="269"/>
      <c r="I497" s="269"/>
      <c r="J497" s="269"/>
      <c r="K497" s="269"/>
      <c r="L497" s="269"/>
      <c r="M497" s="269"/>
      <c r="N497" s="269"/>
      <c r="O497" s="269"/>
      <c r="P497" s="269"/>
      <c r="Q497" s="214"/>
      <c r="R497" s="314"/>
      <c r="S497" s="314"/>
      <c r="T497" s="315"/>
      <c r="U497" s="315"/>
      <c r="V497" s="300"/>
      <c r="W497" s="300"/>
      <c r="X497" s="300"/>
      <c r="Y497" s="300"/>
      <c r="Z497" s="300"/>
      <c r="AA497" s="300"/>
      <c r="AB497" s="301"/>
    </row>
    <row r="498" spans="2:28" customFormat="1" ht="15" customHeight="1" x14ac:dyDescent="0.3">
      <c r="B498" s="326"/>
      <c r="C498" s="269"/>
      <c r="D498" s="331"/>
      <c r="E498" s="331"/>
      <c r="F498" s="331"/>
      <c r="G498" s="331" t="s">
        <v>1279</v>
      </c>
      <c r="H498" s="332"/>
      <c r="I498" s="332"/>
      <c r="J498" s="333"/>
      <c r="K498" s="273"/>
      <c r="L498" s="273"/>
      <c r="M498" s="273"/>
      <c r="N498" s="273"/>
      <c r="O498" s="273"/>
      <c r="P498" s="273"/>
      <c r="Q498" s="214"/>
      <c r="R498" s="334" t="s">
        <v>1280</v>
      </c>
      <c r="S498" s="314"/>
      <c r="T498" s="335">
        <v>20.6</v>
      </c>
      <c r="U498" s="315"/>
      <c r="V498" s="300"/>
      <c r="W498" s="300"/>
      <c r="X498" s="300"/>
      <c r="Y498" s="300"/>
      <c r="Z498" s="300"/>
      <c r="AA498" s="300"/>
      <c r="AB498" s="301"/>
    </row>
    <row r="499" spans="2:28" customFormat="1" ht="24" x14ac:dyDescent="0.3">
      <c r="B499" s="326"/>
      <c r="C499" s="269"/>
      <c r="D499" s="336"/>
      <c r="E499" s="277" t="s">
        <v>1225</v>
      </c>
      <c r="F499" s="277" t="s">
        <v>1226</v>
      </c>
      <c r="G499" s="277" t="s">
        <v>1227</v>
      </c>
      <c r="H499" s="277" t="s">
        <v>1228</v>
      </c>
      <c r="I499" s="278" t="s">
        <v>1229</v>
      </c>
      <c r="J499" s="279" t="s">
        <v>1230</v>
      </c>
      <c r="K499" s="280" t="s">
        <v>1231</v>
      </c>
      <c r="L499" s="281" t="s">
        <v>1232</v>
      </c>
      <c r="M499" s="281" t="s">
        <v>1233</v>
      </c>
      <c r="N499" s="281" t="s">
        <v>1234</v>
      </c>
      <c r="O499" s="282" t="s">
        <v>1235</v>
      </c>
      <c r="P499" s="283" t="s">
        <v>1236</v>
      </c>
      <c r="Q499" s="214"/>
      <c r="R499" s="334"/>
      <c r="S499" s="314"/>
      <c r="T499" s="315"/>
      <c r="U499" s="315"/>
      <c r="V499" s="300"/>
      <c r="W499" s="300"/>
      <c r="X499" s="300"/>
      <c r="Y499" s="300"/>
      <c r="Z499" s="300"/>
      <c r="AA499" s="300"/>
      <c r="AB499" s="301"/>
    </row>
    <row r="500" spans="2:28" customFormat="1" ht="15" customHeight="1" x14ac:dyDescent="0.3">
      <c r="B500" s="326"/>
      <c r="C500" s="269"/>
      <c r="D500" s="284"/>
      <c r="E500" s="285">
        <v>1</v>
      </c>
      <c r="F500" s="286">
        <v>2</v>
      </c>
      <c r="G500" s="287">
        <v>3</v>
      </c>
      <c r="H500" s="288">
        <v>4</v>
      </c>
      <c r="I500" s="289">
        <v>5</v>
      </c>
      <c r="J500" s="153"/>
      <c r="K500" s="290"/>
      <c r="L500" s="154"/>
      <c r="M500" s="153"/>
      <c r="N500" s="154"/>
      <c r="O500" s="291"/>
      <c r="P500" s="157"/>
      <c r="Q500" s="214"/>
      <c r="R500" s="337" t="s">
        <v>1281</v>
      </c>
      <c r="S500" s="314"/>
      <c r="T500" s="338">
        <f>T498/1.6</f>
        <v>12.875</v>
      </c>
      <c r="U500" s="315"/>
      <c r="V500" s="300"/>
      <c r="W500" s="300"/>
      <c r="X500" s="300"/>
      <c r="Y500" s="300"/>
      <c r="Z500" s="300"/>
      <c r="AA500" s="300"/>
      <c r="AB500" s="301"/>
    </row>
    <row r="501" spans="2:28" customFormat="1" ht="15" customHeight="1" x14ac:dyDescent="0.3">
      <c r="B501" s="326"/>
      <c r="C501" s="269"/>
      <c r="D501" s="292" t="s">
        <v>1282</v>
      </c>
      <c r="E501" s="84" t="s">
        <v>506</v>
      </c>
      <c r="F501" s="84" t="s">
        <v>506</v>
      </c>
      <c r="G501" s="84" t="s">
        <v>506</v>
      </c>
      <c r="H501" s="84" t="s">
        <v>506</v>
      </c>
      <c r="I501" s="84"/>
      <c r="J501" s="153" t="s">
        <v>506</v>
      </c>
      <c r="K501" s="320"/>
      <c r="L501" s="154"/>
      <c r="M501" s="153"/>
      <c r="N501" s="154"/>
      <c r="O501" s="291"/>
      <c r="P501" s="157"/>
      <c r="Q501" s="214"/>
      <c r="R501" s="337"/>
      <c r="S501" s="314"/>
      <c r="T501" s="315"/>
      <c r="U501" s="315"/>
      <c r="V501" s="300"/>
      <c r="W501" s="300"/>
      <c r="X501" s="300"/>
      <c r="Y501" s="300"/>
      <c r="Z501" s="300"/>
      <c r="AA501" s="300"/>
      <c r="AB501" s="301"/>
    </row>
    <row r="502" spans="2:28" customFormat="1" ht="15" customHeight="1" x14ac:dyDescent="0.3">
      <c r="B502" s="326"/>
      <c r="C502" s="269"/>
      <c r="D502" s="292" t="s">
        <v>1283</v>
      </c>
      <c r="E502" s="84">
        <f>SUMIF(A412:A413,"=1")/1</f>
        <v>0</v>
      </c>
      <c r="F502" s="84">
        <f>SUMIF(A412:A413,"=2")/2</f>
        <v>1</v>
      </c>
      <c r="G502" s="84">
        <f>SUMIF(A412:A413,"=3")/3</f>
        <v>1</v>
      </c>
      <c r="H502" s="84">
        <f>SUMIF(A412:A413,"=4")/4</f>
        <v>0</v>
      </c>
      <c r="I502" s="84">
        <f>SUMIF(A412:A413,"=5")/5</f>
        <v>0</v>
      </c>
      <c r="J502" s="153">
        <f>SUM(E502:I502)</f>
        <v>2</v>
      </c>
      <c r="K502" s="293"/>
      <c r="L502" s="294"/>
      <c r="M502" s="297"/>
      <c r="N502" s="295"/>
      <c r="O502" s="291">
        <v>1915</v>
      </c>
      <c r="P502" s="157"/>
      <c r="Q502" s="214"/>
      <c r="R502" s="300"/>
      <c r="S502" s="300"/>
      <c r="T502" s="300"/>
      <c r="U502" s="300"/>
      <c r="V502" s="300"/>
      <c r="W502" s="300"/>
      <c r="X502" s="300"/>
      <c r="Y502" s="300"/>
      <c r="Z502" s="300"/>
      <c r="AA502" s="300"/>
      <c r="AB502" s="301"/>
    </row>
    <row r="503" spans="2:28" customFormat="1" ht="15" customHeight="1" x14ac:dyDescent="0.3">
      <c r="B503" s="326"/>
      <c r="C503" s="269"/>
      <c r="D503" s="292" t="s">
        <v>1284</v>
      </c>
      <c r="E503" s="84" t="s">
        <v>506</v>
      </c>
      <c r="F503" s="84" t="s">
        <v>506</v>
      </c>
      <c r="G503" s="84" t="s">
        <v>506</v>
      </c>
      <c r="H503" s="84" t="s">
        <v>506</v>
      </c>
      <c r="I503" s="84" t="s">
        <v>506</v>
      </c>
      <c r="J503" s="153">
        <f t="shared" ref="J503:J524" si="101">SUM(E503:I503)</f>
        <v>0</v>
      </c>
      <c r="K503" s="293"/>
      <c r="L503" s="294"/>
      <c r="M503" s="297"/>
      <c r="N503" s="295"/>
      <c r="O503" s="291">
        <v>1920</v>
      </c>
      <c r="P503" s="157"/>
      <c r="Q503" s="214"/>
      <c r="R503" s="300"/>
      <c r="S503" s="300"/>
      <c r="T503" s="300"/>
      <c r="U503" s="300"/>
      <c r="V503" s="300"/>
      <c r="W503" s="300"/>
      <c r="X503" s="300"/>
      <c r="Y503" s="300"/>
      <c r="Z503" s="300"/>
      <c r="AA503" s="300"/>
      <c r="AB503" s="301"/>
    </row>
    <row r="504" spans="2:28" customFormat="1" ht="15" customHeight="1" x14ac:dyDescent="0.3">
      <c r="B504" s="326"/>
      <c r="C504" s="269"/>
      <c r="D504" s="292" t="s">
        <v>1285</v>
      </c>
      <c r="E504" s="84">
        <f>SUMIF(A411,"=1")/1</f>
        <v>1</v>
      </c>
      <c r="F504" s="84">
        <f>SUMIF(A411,"=2")/2</f>
        <v>0</v>
      </c>
      <c r="G504" s="84">
        <f>SUMIF(A411,"=3")/3</f>
        <v>0</v>
      </c>
      <c r="H504" s="84">
        <f>SUMIF(A411,"=4")/4</f>
        <v>0</v>
      </c>
      <c r="I504" s="84">
        <f>SUMIF(A411,"=5")/5</f>
        <v>0</v>
      </c>
      <c r="J504" s="153">
        <f t="shared" si="101"/>
        <v>1</v>
      </c>
      <c r="K504" s="293"/>
      <c r="L504" s="294"/>
      <c r="M504" s="297"/>
      <c r="N504" s="295"/>
      <c r="O504" s="291">
        <v>1925</v>
      </c>
      <c r="P504" s="157"/>
      <c r="Q504" s="214"/>
      <c r="R504" s="337"/>
      <c r="S504" s="314"/>
      <c r="T504" s="315"/>
      <c r="U504" s="300"/>
      <c r="V504" s="300"/>
      <c r="W504" s="300"/>
      <c r="X504" s="300"/>
      <c r="Y504" s="300"/>
      <c r="Z504" s="300"/>
      <c r="AA504" s="300"/>
      <c r="AB504" s="301"/>
    </row>
    <row r="505" spans="2:28" customFormat="1" ht="15" customHeight="1" x14ac:dyDescent="0.3">
      <c r="B505" s="326"/>
      <c r="C505" s="269"/>
      <c r="D505" s="292" t="s">
        <v>1286</v>
      </c>
      <c r="E505" s="84" t="s">
        <v>506</v>
      </c>
      <c r="F505" s="84" t="s">
        <v>506</v>
      </c>
      <c r="G505" s="84" t="s">
        <v>506</v>
      </c>
      <c r="H505" s="84" t="s">
        <v>506</v>
      </c>
      <c r="I505" s="84" t="s">
        <v>506</v>
      </c>
      <c r="J505" s="153">
        <f t="shared" si="101"/>
        <v>0</v>
      </c>
      <c r="K505" s="293"/>
      <c r="L505" s="294"/>
      <c r="M505" s="297"/>
      <c r="N505" s="295"/>
      <c r="O505" s="291">
        <v>1930</v>
      </c>
      <c r="P505" s="157"/>
      <c r="Q505" s="214"/>
      <c r="R505" s="330" t="s">
        <v>1287</v>
      </c>
      <c r="S505" s="314"/>
      <c r="T505" s="315"/>
      <c r="U505" s="300"/>
      <c r="V505" s="300"/>
      <c r="W505" s="300"/>
      <c r="X505" s="300"/>
      <c r="Y505" s="300"/>
      <c r="Z505" s="300"/>
      <c r="AA505" s="300"/>
      <c r="AB505" s="301"/>
    </row>
    <row r="506" spans="2:28" customFormat="1" ht="15" customHeight="1" x14ac:dyDescent="0.3">
      <c r="B506" s="326"/>
      <c r="C506" s="269"/>
      <c r="D506" s="292" t="s">
        <v>1288</v>
      </c>
      <c r="E506" s="84">
        <f>SUMIF(A407:A410,"=1")/1</f>
        <v>1</v>
      </c>
      <c r="F506" s="84">
        <f>SUMIF(A407:A410,"=2")/2</f>
        <v>2</v>
      </c>
      <c r="G506" s="84">
        <f>SUMIF(A407:A410,"=3")/3</f>
        <v>1</v>
      </c>
      <c r="H506" s="84">
        <f>SUMIF(A407:A410,"=4")/4</f>
        <v>0</v>
      </c>
      <c r="I506" s="84">
        <f>SUMIF(A407:A410,"=5")/5</f>
        <v>0</v>
      </c>
      <c r="J506" s="153">
        <f t="shared" si="101"/>
        <v>4</v>
      </c>
      <c r="K506" s="293"/>
      <c r="L506" s="294"/>
      <c r="M506" s="297"/>
      <c r="N506" s="295"/>
      <c r="O506" s="291">
        <v>1935</v>
      </c>
      <c r="P506" s="157"/>
      <c r="Q506" s="214"/>
      <c r="R506" s="339" t="s">
        <v>1289</v>
      </c>
      <c r="S506" s="314"/>
      <c r="T506" s="315"/>
      <c r="U506" s="300"/>
      <c r="V506" s="300"/>
      <c r="W506" s="300"/>
      <c r="X506" s="300"/>
      <c r="Y506" s="300"/>
      <c r="Z506" s="300"/>
      <c r="AA506" s="300"/>
      <c r="AB506" s="301"/>
    </row>
    <row r="507" spans="2:28" customFormat="1" ht="15" customHeight="1" x14ac:dyDescent="0.3">
      <c r="B507" s="326"/>
      <c r="C507" s="269"/>
      <c r="D507" s="292" t="s">
        <v>1290</v>
      </c>
      <c r="E507" s="84">
        <f>SUMIF(A401:A406,"=1")/1</f>
        <v>0</v>
      </c>
      <c r="F507" s="84">
        <f>SUMIF(A401:A406,"=2")/2</f>
        <v>0</v>
      </c>
      <c r="G507" s="84">
        <f>SUMIF(A401:A406,"=3")/3</f>
        <v>5</v>
      </c>
      <c r="H507" s="84">
        <f>SUMIF(A401:A406,"=4")/4</f>
        <v>0</v>
      </c>
      <c r="I507" s="84">
        <f>SUMIF(A401:A406,"=5")/5</f>
        <v>1</v>
      </c>
      <c r="J507" s="153">
        <f t="shared" si="101"/>
        <v>6</v>
      </c>
      <c r="K507" s="293"/>
      <c r="L507" s="294"/>
      <c r="M507" s="297"/>
      <c r="N507" s="295"/>
      <c r="O507" s="291">
        <v>1940</v>
      </c>
      <c r="P507" s="157"/>
      <c r="Q507" s="214"/>
      <c r="R507" s="335">
        <v>3000000</v>
      </c>
      <c r="S507" s="314"/>
      <c r="T507" s="315"/>
      <c r="U507" s="300"/>
      <c r="V507" s="300"/>
      <c r="W507" s="300"/>
      <c r="X507" s="300"/>
      <c r="Y507" s="300"/>
      <c r="Z507" s="300"/>
      <c r="AA507" s="300"/>
      <c r="AB507" s="301"/>
    </row>
    <row r="508" spans="2:28" customFormat="1" ht="15" customHeight="1" x14ac:dyDescent="0.3">
      <c r="B508" s="326"/>
      <c r="C508" s="269"/>
      <c r="D508" s="292" t="s">
        <v>1291</v>
      </c>
      <c r="E508" s="84">
        <f>SUMIF(A399:A400,"=1")/1</f>
        <v>1</v>
      </c>
      <c r="F508" s="84">
        <f>SUMIF(A399:A400,"=2")/2</f>
        <v>1</v>
      </c>
      <c r="G508" s="84">
        <f>SUMIF(A399:A400,"=3")/3</f>
        <v>0</v>
      </c>
      <c r="H508" s="84">
        <f>SUMIF(A399:A400,"=4")/4</f>
        <v>0</v>
      </c>
      <c r="I508" s="84">
        <f>SUMIF(A399:A400,"=5")/5</f>
        <v>0</v>
      </c>
      <c r="J508" s="153">
        <f t="shared" si="101"/>
        <v>2</v>
      </c>
      <c r="K508" s="293"/>
      <c r="L508" s="294"/>
      <c r="M508" s="297"/>
      <c r="N508" s="295"/>
      <c r="O508" s="291">
        <v>1945</v>
      </c>
      <c r="P508" s="157"/>
      <c r="Q508" s="214"/>
      <c r="R508" s="339"/>
      <c r="S508" s="314"/>
      <c r="T508" s="315"/>
      <c r="U508" s="300"/>
      <c r="V508" s="300"/>
      <c r="W508" s="300"/>
      <c r="X508" s="300"/>
      <c r="Y508" s="300"/>
      <c r="Z508" s="300"/>
      <c r="AA508" s="300"/>
      <c r="AB508" s="301"/>
    </row>
    <row r="509" spans="2:28" customFormat="1" ht="15" customHeight="1" x14ac:dyDescent="0.3">
      <c r="B509" s="326"/>
      <c r="C509" s="269"/>
      <c r="D509" s="292" t="s">
        <v>1292</v>
      </c>
      <c r="E509" s="84">
        <f>SUMIF(A393:A398,"=1")/1</f>
        <v>0</v>
      </c>
      <c r="F509" s="84">
        <f>SUMIF(A393:A398,"=2")/2</f>
        <v>1</v>
      </c>
      <c r="G509" s="84">
        <f>SUMIF(A393:A398,"=3")/3</f>
        <v>5</v>
      </c>
      <c r="H509" s="84">
        <f>SUMIF(A393:A398,"=4")/4</f>
        <v>0</v>
      </c>
      <c r="I509" s="84">
        <f>SUMIF(A393:A398,"=5")/5</f>
        <v>0</v>
      </c>
      <c r="J509" s="153">
        <f t="shared" si="101"/>
        <v>6</v>
      </c>
      <c r="K509" s="293"/>
      <c r="L509" s="294"/>
      <c r="M509" s="297"/>
      <c r="N509" s="295"/>
      <c r="O509" s="291">
        <v>1950</v>
      </c>
      <c r="P509" s="157"/>
      <c r="Q509" s="214"/>
      <c r="R509" s="340" t="s">
        <v>1293</v>
      </c>
      <c r="S509" s="314"/>
      <c r="T509" s="315"/>
      <c r="U509" s="300"/>
      <c r="V509" s="300"/>
      <c r="W509" s="300"/>
      <c r="X509" s="300"/>
      <c r="Y509" s="300"/>
      <c r="Z509" s="300"/>
      <c r="AA509" s="300"/>
      <c r="AB509" s="301"/>
    </row>
    <row r="510" spans="2:28" customFormat="1" ht="15" customHeight="1" x14ac:dyDescent="0.3">
      <c r="B510" s="326"/>
      <c r="C510" s="269"/>
      <c r="D510" s="292" t="s">
        <v>1294</v>
      </c>
      <c r="E510" s="84">
        <f>SUMIF(A389:A392,"=1")/1</f>
        <v>0</v>
      </c>
      <c r="F510" s="84">
        <f>SUMIF(A389:A392,"=2")/2</f>
        <v>2</v>
      </c>
      <c r="G510" s="84">
        <f>SUMIF(A389:A392,"=3")/3</f>
        <v>2</v>
      </c>
      <c r="H510" s="84">
        <f>SUMIF(A389:A392,"=4")/4</f>
        <v>0</v>
      </c>
      <c r="I510" s="84">
        <f>SUMIF(A389:A392,"=5")/5</f>
        <v>0</v>
      </c>
      <c r="J510" s="153">
        <f t="shared" si="101"/>
        <v>4</v>
      </c>
      <c r="K510" s="293"/>
      <c r="L510" s="294"/>
      <c r="M510" s="297"/>
      <c r="N510" s="295"/>
      <c r="O510" s="291">
        <v>1955</v>
      </c>
      <c r="P510" s="157"/>
      <c r="Q510" s="214"/>
      <c r="R510" s="338">
        <f>R507*0.00378541</f>
        <v>11356.23</v>
      </c>
      <c r="S510" s="314"/>
      <c r="T510" s="315"/>
      <c r="U510" s="300"/>
      <c r="V510" s="300"/>
      <c r="W510" s="300"/>
      <c r="X510" s="300"/>
      <c r="Y510" s="300"/>
      <c r="Z510" s="300"/>
      <c r="AA510" s="300"/>
      <c r="AB510" s="301"/>
    </row>
    <row r="511" spans="2:28" customFormat="1" ht="15" customHeight="1" x14ac:dyDescent="0.3">
      <c r="B511" s="270"/>
      <c r="C511" s="269"/>
      <c r="D511" s="292" t="s">
        <v>1295</v>
      </c>
      <c r="E511" s="84">
        <f>SUMIF(A374:A388,"=1")/1</f>
        <v>2</v>
      </c>
      <c r="F511" s="84">
        <f>SUMIF(A374:A388,"=2")/2</f>
        <v>4</v>
      </c>
      <c r="G511" s="84">
        <f>SUMIF(A374:A388,"=3")/3</f>
        <v>9</v>
      </c>
      <c r="H511" s="84">
        <f>SUMIF(A374:A388,"=4")/4</f>
        <v>0</v>
      </c>
      <c r="I511" s="84">
        <f>SUMIF(A374:A388,"=5")/5</f>
        <v>0</v>
      </c>
      <c r="J511" s="153">
        <f t="shared" si="101"/>
        <v>15</v>
      </c>
      <c r="K511" s="293"/>
      <c r="L511" s="294"/>
      <c r="M511" s="297"/>
      <c r="N511" s="295"/>
      <c r="O511" s="291">
        <v>1960</v>
      </c>
      <c r="P511" s="157"/>
      <c r="Q511" s="214"/>
      <c r="R511" s="215"/>
      <c r="S511" s="299"/>
      <c r="T511" s="300"/>
      <c r="U511" s="300"/>
      <c r="V511" s="300"/>
      <c r="W511" s="300"/>
      <c r="X511" s="300"/>
      <c r="Y511" s="300"/>
      <c r="Z511" s="300"/>
      <c r="AA511" s="300"/>
      <c r="AB511" s="301"/>
    </row>
    <row r="512" spans="2:28" customFormat="1" ht="15" customHeight="1" x14ac:dyDescent="0.3">
      <c r="B512" s="270"/>
      <c r="C512" s="269"/>
      <c r="D512" s="292" t="s">
        <v>1296</v>
      </c>
      <c r="E512" s="84">
        <f>SUMIF(A330:A373,"=1")/1</f>
        <v>4</v>
      </c>
      <c r="F512" s="84">
        <f>SUMIF(A330:A373,"=2")/2</f>
        <v>3</v>
      </c>
      <c r="G512" s="84">
        <f>SUMIF(A330:A373,"=3")/3</f>
        <v>34</v>
      </c>
      <c r="H512" s="84">
        <f>SUMIF(A330:A373,"=4")/4</f>
        <v>2</v>
      </c>
      <c r="I512" s="84">
        <f>SUMIF(A330:A373,"=5")/5</f>
        <v>1</v>
      </c>
      <c r="J512" s="153">
        <f t="shared" si="101"/>
        <v>44</v>
      </c>
      <c r="K512" s="293"/>
      <c r="L512" s="294"/>
      <c r="M512" s="297"/>
      <c r="N512" s="295"/>
      <c r="O512" s="291">
        <v>1965</v>
      </c>
      <c r="P512" s="157"/>
      <c r="Q512" s="214"/>
      <c r="R512" s="215"/>
      <c r="S512" s="299"/>
      <c r="T512" s="300"/>
      <c r="U512" s="300"/>
      <c r="V512" s="300"/>
      <c r="W512" s="300"/>
      <c r="X512" s="300"/>
      <c r="Y512" s="300"/>
      <c r="Z512" s="300"/>
      <c r="AA512" s="300"/>
      <c r="AB512" s="301"/>
    </row>
    <row r="513" spans="2:28" customFormat="1" ht="15" customHeight="1" x14ac:dyDescent="0.3">
      <c r="B513" s="270"/>
      <c r="C513" s="269"/>
      <c r="D513" s="292" t="s">
        <v>1297</v>
      </c>
      <c r="E513" s="84">
        <f>SUMIF(A299:A329,"=1")/1</f>
        <v>7</v>
      </c>
      <c r="F513" s="84">
        <f>SUMIF(A299:A329,"=2")/2</f>
        <v>3</v>
      </c>
      <c r="G513" s="84">
        <f>SUMIF(A299:A329,"=3")/3</f>
        <v>21</v>
      </c>
      <c r="H513" s="84">
        <f>SUMIF(A299:A329,"=4")/4</f>
        <v>0</v>
      </c>
      <c r="I513" s="84">
        <f>SUMIF(A299:A329,"=5")/5</f>
        <v>0</v>
      </c>
      <c r="J513" s="153">
        <f t="shared" si="101"/>
        <v>31</v>
      </c>
      <c r="K513" s="293"/>
      <c r="L513" s="294"/>
      <c r="M513" s="297"/>
      <c r="N513" s="295"/>
      <c r="O513" s="291">
        <v>1970</v>
      </c>
      <c r="P513" s="157"/>
      <c r="Q513" s="214"/>
      <c r="R513" s="215"/>
      <c r="S513" s="299"/>
      <c r="T513" s="300"/>
      <c r="U513" s="300"/>
      <c r="V513" s="300"/>
      <c r="W513" s="300"/>
      <c r="X513" s="300"/>
      <c r="Y513" s="300"/>
      <c r="Z513" s="300"/>
      <c r="AA513" s="300"/>
      <c r="AB513" s="301"/>
    </row>
    <row r="514" spans="2:28" customFormat="1" ht="15" customHeight="1" x14ac:dyDescent="0.3">
      <c r="B514" s="270"/>
      <c r="C514" s="269"/>
      <c r="D514" s="292" t="s">
        <v>1298</v>
      </c>
      <c r="E514" s="84">
        <f>SUMIF(A268:A298,"=1")/1</f>
        <v>0</v>
      </c>
      <c r="F514" s="84">
        <f>SUMIF(A268:A298,"=2")/2</f>
        <v>7</v>
      </c>
      <c r="G514" s="84">
        <f>SUMIF(A268:A298,"=3")/3</f>
        <v>20</v>
      </c>
      <c r="H514" s="84">
        <f>SUMIF(A268:A298,"=4")/4</f>
        <v>4</v>
      </c>
      <c r="I514" s="84">
        <f>SUMIF(A268:A298,"=5")/5</f>
        <v>0</v>
      </c>
      <c r="J514" s="153">
        <f t="shared" si="101"/>
        <v>31</v>
      </c>
      <c r="K514" s="293"/>
      <c r="L514" s="294"/>
      <c r="M514" s="297"/>
      <c r="N514" s="295"/>
      <c r="O514" s="291">
        <v>1975</v>
      </c>
      <c r="P514" s="157"/>
      <c r="Q514" s="214"/>
      <c r="R514" s="215"/>
      <c r="S514" s="299"/>
      <c r="T514" s="300"/>
      <c r="U514" s="300"/>
      <c r="V514" s="300"/>
      <c r="W514" s="300"/>
      <c r="X514" s="300"/>
      <c r="Y514" s="300"/>
      <c r="Z514" s="300"/>
      <c r="AA514" s="300"/>
      <c r="AB514" s="301"/>
    </row>
    <row r="515" spans="2:28" customFormat="1" ht="15" customHeight="1" x14ac:dyDescent="0.3">
      <c r="B515" s="270"/>
      <c r="C515" s="269"/>
      <c r="D515" s="292" t="s">
        <v>1299</v>
      </c>
      <c r="E515" s="84">
        <f>SUMIF(A246:A267,"=1")/1</f>
        <v>3</v>
      </c>
      <c r="F515" s="84">
        <f>SUMIF(A246:A267,"=2")/2</f>
        <v>1</v>
      </c>
      <c r="G515" s="84">
        <f>SUMIF(A246:A267,"=3")/3</f>
        <v>16</v>
      </c>
      <c r="H515" s="84">
        <f>SUMIF(A246:A267,"=4")/4</f>
        <v>2</v>
      </c>
      <c r="I515" s="84">
        <f>SUMIF(A246:A267,"=5")/5</f>
        <v>0</v>
      </c>
      <c r="J515" s="153">
        <f t="shared" si="101"/>
        <v>22</v>
      </c>
      <c r="K515" s="293"/>
      <c r="L515" s="294"/>
      <c r="M515" s="297"/>
      <c r="N515" s="295"/>
      <c r="O515" s="291">
        <v>1980</v>
      </c>
      <c r="P515" s="157"/>
      <c r="Q515" s="214"/>
      <c r="R515" s="215"/>
      <c r="S515" s="299"/>
      <c r="T515" s="300"/>
      <c r="U515" s="300"/>
      <c r="V515" s="300"/>
      <c r="W515" s="300"/>
      <c r="X515" s="300"/>
      <c r="Y515" s="300"/>
      <c r="Z515" s="300"/>
      <c r="AA515" s="300"/>
      <c r="AB515" s="301"/>
    </row>
    <row r="516" spans="2:28" customFormat="1" ht="15" customHeight="1" x14ac:dyDescent="0.3">
      <c r="B516" s="270"/>
      <c r="C516" s="269"/>
      <c r="D516" s="292" t="s">
        <v>1300</v>
      </c>
      <c r="E516" s="84">
        <f>SUMIF(A208:A245,"=1")/1</f>
        <v>3</v>
      </c>
      <c r="F516" s="84">
        <f>SUMIF(A208:A245,"=2")/2</f>
        <v>9</v>
      </c>
      <c r="G516" s="84">
        <f>SUMIF(A208:A245,"=3")/3</f>
        <v>23</v>
      </c>
      <c r="H516" s="84">
        <f>SUMIF(A208:A245,"=4")/4</f>
        <v>3</v>
      </c>
      <c r="I516" s="84">
        <f>SUMIF(A208:A245,"=5")/5</f>
        <v>0</v>
      </c>
      <c r="J516" s="153">
        <f t="shared" si="101"/>
        <v>38</v>
      </c>
      <c r="K516" s="293"/>
      <c r="L516" s="294"/>
      <c r="M516" s="297"/>
      <c r="N516" s="295"/>
      <c r="O516" s="291">
        <v>1985</v>
      </c>
      <c r="P516" s="157"/>
      <c r="Q516" s="214"/>
      <c r="R516" s="215"/>
      <c r="S516" s="299"/>
      <c r="T516" s="300"/>
      <c r="U516" s="300"/>
      <c r="V516" s="300"/>
      <c r="W516" s="300"/>
      <c r="X516" s="300"/>
      <c r="Y516" s="300"/>
      <c r="Z516" s="300"/>
      <c r="AA516" s="300"/>
      <c r="AB516" s="301"/>
    </row>
    <row r="517" spans="2:28" customFormat="1" ht="15" customHeight="1" x14ac:dyDescent="0.3">
      <c r="B517" s="270"/>
      <c r="C517" s="312"/>
      <c r="D517" s="292" t="s">
        <v>1301</v>
      </c>
      <c r="E517" s="84">
        <f>SUMIF(A181:A207,"=1")/1</f>
        <v>5</v>
      </c>
      <c r="F517" s="84">
        <f>SUMIF(A181:A207,"=2")/2</f>
        <v>7</v>
      </c>
      <c r="G517" s="84">
        <f>SUMIF(A181:A207,"=3")/3</f>
        <v>13</v>
      </c>
      <c r="H517" s="84">
        <f>SUMIF(A181:A207,"=4")/4</f>
        <v>2</v>
      </c>
      <c r="I517" s="84">
        <f>SUMIF(A181:A207,"=5")/5</f>
        <v>0</v>
      </c>
      <c r="J517" s="153">
        <f t="shared" si="101"/>
        <v>27</v>
      </c>
      <c r="K517" s="293"/>
      <c r="L517" s="294"/>
      <c r="M517" s="297"/>
      <c r="N517" s="295"/>
      <c r="O517" s="291">
        <v>1990</v>
      </c>
      <c r="P517" s="157"/>
      <c r="Q517" s="214"/>
      <c r="R517" s="215"/>
      <c r="S517" s="299"/>
      <c r="T517" s="300"/>
      <c r="U517" s="300"/>
      <c r="V517" s="300"/>
      <c r="W517" s="300"/>
      <c r="X517" s="300"/>
      <c r="Y517" s="300"/>
      <c r="Z517" s="300"/>
      <c r="AA517" s="300"/>
      <c r="AB517" s="301"/>
    </row>
    <row r="518" spans="2:28" customFormat="1" x14ac:dyDescent="0.3">
      <c r="B518" s="270"/>
      <c r="C518" s="312"/>
      <c r="D518" s="292" t="s">
        <v>1302</v>
      </c>
      <c r="E518" s="84">
        <f>SUMIF(A155:A180,"=1")/1</f>
        <v>4</v>
      </c>
      <c r="F518" s="84">
        <f>SUMIF(A155:A180,"=2")/2</f>
        <v>8</v>
      </c>
      <c r="G518" s="84">
        <f>SUMIF(A155:A180,"=3")/3</f>
        <v>14</v>
      </c>
      <c r="H518" s="84">
        <f>SUMIF(A155:A180,"=4")/4</f>
        <v>0</v>
      </c>
      <c r="I518" s="84">
        <f>SUMIF(A155:A180,"=5")/5</f>
        <v>0</v>
      </c>
      <c r="J518" s="153">
        <f t="shared" si="101"/>
        <v>26</v>
      </c>
      <c r="K518" s="293"/>
      <c r="L518" s="294"/>
      <c r="M518" s="297"/>
      <c r="N518" s="295"/>
      <c r="O518" s="291">
        <v>1995</v>
      </c>
      <c r="P518" s="157"/>
      <c r="Q518" s="214"/>
      <c r="R518" s="215"/>
      <c r="S518" s="299"/>
      <c r="T518" s="300"/>
      <c r="U518" s="300"/>
      <c r="V518" s="300"/>
      <c r="W518" s="300"/>
      <c r="X518" s="300"/>
      <c r="Y518" s="300"/>
      <c r="Z518" s="300"/>
      <c r="AA518" s="300"/>
      <c r="AB518" s="301"/>
    </row>
    <row r="519" spans="2:28" customFormat="1" ht="15" customHeight="1" x14ac:dyDescent="0.3">
      <c r="B519" s="270"/>
      <c r="C519" s="312"/>
      <c r="D519" s="292" t="s">
        <v>1303</v>
      </c>
      <c r="E519" s="84">
        <f>SUMIF(A135:A154,"=1")/1</f>
        <v>6</v>
      </c>
      <c r="F519" s="84">
        <f>SUMIF(A135:A154,"=2")/2</f>
        <v>5</v>
      </c>
      <c r="G519" s="84">
        <f>SUMIF(A135:A154,"=3")/3</f>
        <v>6</v>
      </c>
      <c r="H519" s="84">
        <f>SUMIF(A135:A154,"=4")/4</f>
        <v>3</v>
      </c>
      <c r="I519" s="84">
        <f>SUMIF(A135:A154,"=5")/5</f>
        <v>0</v>
      </c>
      <c r="J519" s="153">
        <f t="shared" si="101"/>
        <v>20</v>
      </c>
      <c r="K519" s="293"/>
      <c r="L519" s="294"/>
      <c r="M519" s="297"/>
      <c r="N519" s="295"/>
      <c r="O519" s="291">
        <v>2000</v>
      </c>
      <c r="P519" s="157"/>
      <c r="Q519" s="214"/>
      <c r="R519" s="215"/>
      <c r="S519" s="299"/>
      <c r="T519" s="300"/>
      <c r="U519" s="300"/>
      <c r="V519" s="300"/>
      <c r="W519" s="300"/>
      <c r="X519" s="300"/>
      <c r="Y519" s="300"/>
      <c r="Z519" s="300"/>
      <c r="AA519" s="300"/>
      <c r="AB519" s="301"/>
    </row>
    <row r="520" spans="2:28" customFormat="1" ht="15" customHeight="1" x14ac:dyDescent="0.3">
      <c r="B520" s="270"/>
      <c r="C520" s="319"/>
      <c r="D520" s="292" t="s">
        <v>1304</v>
      </c>
      <c r="E520" s="84">
        <f>SUMIF(A118:A134,"=1")/1</f>
        <v>6</v>
      </c>
      <c r="F520" s="84">
        <f>SUMIF(A118:A134,"=2")/2</f>
        <v>6</v>
      </c>
      <c r="G520" s="84">
        <f>SUMIF(A118:A134,"=3")/3</f>
        <v>4</v>
      </c>
      <c r="H520" s="84">
        <f>SUMIF(A118:A134,"=4")/4</f>
        <v>1</v>
      </c>
      <c r="I520" s="84">
        <f>SUMIF(A118:A134,"=5")/5</f>
        <v>0</v>
      </c>
      <c r="J520" s="153">
        <f t="shared" si="101"/>
        <v>17</v>
      </c>
      <c r="K520" s="293"/>
      <c r="L520" s="294"/>
      <c r="M520" s="297"/>
      <c r="N520" s="295"/>
      <c r="O520" s="291">
        <v>2005</v>
      </c>
      <c r="P520" s="157"/>
      <c r="Q520" s="214"/>
      <c r="R520" s="215"/>
      <c r="S520" s="299"/>
      <c r="T520" s="300"/>
      <c r="U520" s="300"/>
      <c r="V520" s="300"/>
      <c r="W520" s="300"/>
      <c r="X520" s="300"/>
      <c r="Y520" s="300"/>
      <c r="Z520" s="300"/>
      <c r="AA520" s="300"/>
      <c r="AB520" s="301"/>
    </row>
    <row r="521" spans="2:28" customFormat="1" ht="15" customHeight="1" x14ac:dyDescent="0.3">
      <c r="B521" s="270"/>
      <c r="C521" s="319"/>
      <c r="D521" s="292" t="s">
        <v>1305</v>
      </c>
      <c r="E521" s="84">
        <f>SUMIF(A86:A117,"=1")/1</f>
        <v>6</v>
      </c>
      <c r="F521" s="84">
        <f>SUMIF(A86:A117,"=2")/2</f>
        <v>8</v>
      </c>
      <c r="G521" s="84">
        <f>SUMIF(A86:A117,"=3")/3</f>
        <v>17</v>
      </c>
      <c r="H521" s="84">
        <f>SUMIF(A86:A117,"=4")/4</f>
        <v>1</v>
      </c>
      <c r="I521" s="84">
        <f>SUMIF(A86:A117,"=5")/5</f>
        <v>0</v>
      </c>
      <c r="J521" s="153">
        <f t="shared" si="101"/>
        <v>32</v>
      </c>
      <c r="K521" s="293"/>
      <c r="L521" s="294"/>
      <c r="M521" s="297"/>
      <c r="N521" s="295"/>
      <c r="O521" s="291">
        <v>2010</v>
      </c>
      <c r="P521" s="157"/>
      <c r="Q521" s="214"/>
      <c r="R521" s="215"/>
      <c r="S521" s="299"/>
      <c r="T521" s="300"/>
      <c r="U521" s="300"/>
      <c r="V521" s="300"/>
      <c r="W521" s="300"/>
      <c r="X521" s="300"/>
      <c r="Y521" s="300"/>
      <c r="Z521" s="300"/>
      <c r="AA521" s="300"/>
      <c r="AB521" s="301"/>
    </row>
    <row r="522" spans="2:28" customFormat="1" ht="15" customHeight="1" x14ac:dyDescent="0.3">
      <c r="B522" s="270"/>
      <c r="C522" s="319"/>
      <c r="D522" s="292" t="s">
        <v>1306</v>
      </c>
      <c r="E522" s="84">
        <f>SUMIF(A51:A85,"=1")/1</f>
        <v>6</v>
      </c>
      <c r="F522" s="84">
        <f>SUMIF(A51:A85,"=2")/2</f>
        <v>6</v>
      </c>
      <c r="G522" s="84">
        <f>SUMIF(A51:A85,"=3")/3</f>
        <v>13</v>
      </c>
      <c r="H522" s="84">
        <f>SUMIF(A51:A85,"=4")/4</f>
        <v>4</v>
      </c>
      <c r="I522" s="84">
        <f>SUMIF(A51:A85,"=5")/5</f>
        <v>6</v>
      </c>
      <c r="J522" s="153">
        <f t="shared" si="101"/>
        <v>35</v>
      </c>
      <c r="K522" s="293"/>
      <c r="L522" s="294"/>
      <c r="M522" s="297"/>
      <c r="N522" s="295"/>
      <c r="O522" s="291">
        <v>2015</v>
      </c>
      <c r="P522" s="157"/>
      <c r="Q522" s="214"/>
      <c r="R522" s="215"/>
      <c r="S522" s="299"/>
      <c r="T522" s="300"/>
      <c r="U522" s="300"/>
      <c r="V522" s="300"/>
      <c r="W522" s="300"/>
      <c r="X522" s="300"/>
      <c r="Y522" s="300"/>
      <c r="Z522" s="300"/>
      <c r="AA522" s="300"/>
      <c r="AB522" s="301"/>
    </row>
    <row r="523" spans="2:28" customFormat="1" ht="15" customHeight="1" x14ac:dyDescent="0.3">
      <c r="B523" s="270"/>
      <c r="C523" s="138"/>
      <c r="D523" s="292" t="s">
        <v>1307</v>
      </c>
      <c r="E523" s="84">
        <f>SUMIF(A20:A50,"=1")/1</f>
        <v>8</v>
      </c>
      <c r="F523" s="84">
        <f>SUMIF(A20:A50,"=2")/2</f>
        <v>5</v>
      </c>
      <c r="G523" s="84">
        <f>SUMIF(A20:A50,"=3")/3</f>
        <v>13</v>
      </c>
      <c r="H523" s="84">
        <f>SUMIF(A20:A50,"=4")/4</f>
        <v>3</v>
      </c>
      <c r="I523" s="84">
        <f>SUMIF(A20:A50,"=5")/5</f>
        <v>2</v>
      </c>
      <c r="J523" s="153">
        <f t="shared" si="101"/>
        <v>31</v>
      </c>
      <c r="K523" s="293"/>
      <c r="L523" s="294"/>
      <c r="M523" s="297"/>
      <c r="N523" s="295"/>
      <c r="O523" s="291">
        <v>2020</v>
      </c>
      <c r="P523" s="157"/>
      <c r="Q523" s="214"/>
      <c r="R523" s="215"/>
      <c r="S523" s="299"/>
      <c r="T523" s="300"/>
      <c r="U523" s="300"/>
      <c r="V523" s="300"/>
      <c r="W523" s="300"/>
      <c r="X523" s="300"/>
      <c r="Y523" s="300"/>
      <c r="Z523" s="300"/>
      <c r="AA523" s="300"/>
      <c r="AB523" s="301"/>
    </row>
    <row r="524" spans="2:28" customFormat="1" ht="15" customHeight="1" x14ac:dyDescent="0.3">
      <c r="B524" s="270"/>
      <c r="C524" s="138"/>
      <c r="D524" s="292" t="s">
        <v>1308</v>
      </c>
      <c r="E524" s="84">
        <f>SUMIF(A4:A19,"=1")/1</f>
        <v>7</v>
      </c>
      <c r="F524" s="84">
        <f>SUMIF(A4:A19,"=2")/2</f>
        <v>2</v>
      </c>
      <c r="G524" s="84">
        <f>SUMIF(A4:A19,"=3")/3</f>
        <v>4</v>
      </c>
      <c r="H524" s="84">
        <f>SUMIF(A4:A19,"=4")/4</f>
        <v>1</v>
      </c>
      <c r="I524" s="84">
        <f>SUMIF(A4:A19,"=5")/5</f>
        <v>1</v>
      </c>
      <c r="J524" s="153">
        <f t="shared" si="101"/>
        <v>15</v>
      </c>
      <c r="K524" s="293"/>
      <c r="L524" s="294"/>
      <c r="M524" s="297"/>
      <c r="N524" s="295"/>
      <c r="O524" s="291">
        <v>2025</v>
      </c>
      <c r="P524" s="157"/>
      <c r="Q524" s="214"/>
      <c r="R524" s="215"/>
      <c r="S524" s="299"/>
      <c r="T524" s="300"/>
      <c r="U524" s="300"/>
      <c r="V524" s="300"/>
      <c r="W524" s="300"/>
      <c r="X524" s="300"/>
      <c r="Y524" s="300"/>
      <c r="Z524" s="300"/>
      <c r="AA524" s="300"/>
      <c r="AB524" s="301"/>
    </row>
    <row r="525" spans="2:28" customFormat="1" x14ac:dyDescent="0.3">
      <c r="B525" s="270"/>
      <c r="C525" s="269"/>
      <c r="D525" s="292"/>
      <c r="E525" s="84"/>
      <c r="F525" s="84"/>
      <c r="G525" s="84"/>
      <c r="H525" s="84"/>
      <c r="I525" s="84"/>
      <c r="J525" s="153"/>
      <c r="K525" s="293"/>
      <c r="L525" s="294"/>
      <c r="M525" s="297"/>
      <c r="N525" s="295"/>
      <c r="O525" s="291">
        <v>2030</v>
      </c>
      <c r="P525" s="157"/>
      <c r="Q525" s="214"/>
      <c r="R525" s="215"/>
      <c r="S525" s="299"/>
      <c r="T525" s="300"/>
      <c r="U525" s="300"/>
      <c r="V525" s="300"/>
      <c r="W525" s="300"/>
      <c r="X525" s="300"/>
      <c r="Y525" s="300"/>
      <c r="Z525" s="300"/>
      <c r="AA525" s="300"/>
      <c r="AB525" s="301"/>
    </row>
    <row r="526" spans="2:28" customFormat="1" ht="15" customHeight="1" x14ac:dyDescent="0.3">
      <c r="B526" s="270"/>
      <c r="C526" s="269"/>
      <c r="D526" s="303"/>
      <c r="E526" s="84" t="s">
        <v>1134</v>
      </c>
      <c r="F526" s="84" t="s">
        <v>1134</v>
      </c>
      <c r="G526" s="84" t="s">
        <v>1134</v>
      </c>
      <c r="H526" s="84" t="s">
        <v>1134</v>
      </c>
      <c r="I526" s="84" t="s">
        <v>1134</v>
      </c>
      <c r="J526" s="153" t="s">
        <v>1134</v>
      </c>
      <c r="K526" s="291"/>
      <c r="L526" s="304"/>
      <c r="M526" s="156"/>
      <c r="N526" s="304"/>
      <c r="O526" s="304"/>
      <c r="P526" s="157"/>
      <c r="Q526" s="214"/>
      <c r="R526" s="215"/>
      <c r="S526" s="299"/>
      <c r="T526" s="300"/>
      <c r="U526" s="300"/>
      <c r="V526" s="300"/>
      <c r="W526" s="300"/>
      <c r="X526" s="300"/>
      <c r="Y526" s="300"/>
      <c r="Z526" s="300"/>
      <c r="AA526" s="300"/>
      <c r="AB526" s="301"/>
    </row>
    <row r="527" spans="2:28" customFormat="1" ht="15" customHeight="1" x14ac:dyDescent="0.3">
      <c r="B527" s="270"/>
      <c r="C527" s="269"/>
      <c r="D527" s="306"/>
      <c r="E527" s="84">
        <f>SUM(E501:E526)</f>
        <v>70</v>
      </c>
      <c r="F527" s="84">
        <f>SUM(F501:F526)</f>
        <v>81</v>
      </c>
      <c r="G527" s="84">
        <f>SUM(G501:G526)</f>
        <v>221</v>
      </c>
      <c r="H527" s="84">
        <f>SUM(H501:H526)</f>
        <v>26</v>
      </c>
      <c r="I527" s="84">
        <f>SUM(I501:I526)</f>
        <v>11</v>
      </c>
      <c r="J527" s="153">
        <f>SUM(E527:I527)</f>
        <v>409</v>
      </c>
      <c r="K527" s="291"/>
      <c r="L527" s="304"/>
      <c r="M527" s="156"/>
      <c r="N527" s="155"/>
      <c r="O527" s="158"/>
      <c r="P527" s="157"/>
      <c r="Q527" s="214"/>
      <c r="R527" s="215"/>
      <c r="S527" s="299"/>
      <c r="T527" s="300"/>
      <c r="U527" s="300"/>
      <c r="V527" s="300"/>
      <c r="W527" s="300"/>
      <c r="X527" s="300"/>
      <c r="Y527" s="300"/>
      <c r="Z527" s="300"/>
      <c r="AA527" s="300"/>
      <c r="AB527" s="301"/>
    </row>
    <row r="528" spans="2:28" customFormat="1" ht="15" customHeight="1" x14ac:dyDescent="0.3">
      <c r="B528" s="270"/>
      <c r="C528" s="269"/>
      <c r="D528" s="309"/>
      <c r="E528" s="217"/>
      <c r="F528" s="217"/>
      <c r="G528" s="217"/>
      <c r="H528" s="217"/>
      <c r="I528" s="217"/>
      <c r="J528" s="341">
        <f>SUM(J500:J526)</f>
        <v>409</v>
      </c>
      <c r="K528" s="329"/>
      <c r="L528" s="327"/>
      <c r="M528" s="342"/>
      <c r="N528" s="213"/>
      <c r="O528" s="343"/>
      <c r="P528" s="344"/>
      <c r="Q528" s="214"/>
      <c r="R528" s="215"/>
      <c r="S528" s="299"/>
      <c r="T528" s="300"/>
      <c r="U528" s="300"/>
      <c r="V528" s="300"/>
      <c r="W528" s="300"/>
      <c r="X528" s="300"/>
      <c r="Y528" s="300"/>
      <c r="Z528" s="300"/>
      <c r="AA528" s="300"/>
      <c r="AB528" s="301"/>
    </row>
    <row r="529" spans="2:28" customFormat="1" ht="15" customHeight="1" x14ac:dyDescent="0.3">
      <c r="B529" s="270"/>
      <c r="C529" s="269"/>
      <c r="D529" s="138"/>
      <c r="E529" s="138"/>
      <c r="F529" s="138"/>
      <c r="G529" s="138"/>
      <c r="H529" s="138"/>
      <c r="I529" s="138"/>
      <c r="J529" s="138"/>
      <c r="K529" s="138"/>
      <c r="L529" s="138"/>
      <c r="M529" s="138"/>
      <c r="N529" s="138"/>
      <c r="O529" s="138"/>
      <c r="P529" s="214"/>
      <c r="Q529" s="214"/>
      <c r="R529" s="215"/>
      <c r="S529" s="299"/>
      <c r="T529" s="300"/>
      <c r="U529" s="300"/>
      <c r="V529" s="300"/>
      <c r="W529" s="300"/>
      <c r="X529" s="300"/>
      <c r="Y529" s="300"/>
      <c r="Z529" s="300"/>
      <c r="AA529" s="300"/>
      <c r="AB529" s="301"/>
    </row>
    <row r="530" spans="2:28" customFormat="1" ht="15" customHeight="1" x14ac:dyDescent="0.3">
      <c r="B530" s="270"/>
      <c r="C530" s="269"/>
      <c r="D530" s="271"/>
      <c r="E530" s="271"/>
      <c r="F530" s="271"/>
      <c r="G530" s="271" t="s">
        <v>1309</v>
      </c>
      <c r="H530" s="272"/>
      <c r="I530" s="272"/>
      <c r="J530" s="331"/>
      <c r="K530" s="345"/>
      <c r="L530" s="138"/>
      <c r="M530" s="138"/>
      <c r="N530" s="138"/>
      <c r="O530" s="138"/>
      <c r="P530" s="214"/>
      <c r="Q530" s="214"/>
      <c r="R530" s="215"/>
      <c r="S530" s="299"/>
      <c r="T530" s="300"/>
      <c r="U530" s="300"/>
      <c r="V530" s="300"/>
      <c r="W530" s="300"/>
      <c r="X530" s="300"/>
      <c r="Y530" s="300"/>
      <c r="Z530" s="300"/>
      <c r="AA530" s="300"/>
      <c r="AB530" s="301"/>
    </row>
    <row r="531" spans="2:28" customFormat="1" ht="24" x14ac:dyDescent="0.3">
      <c r="B531" s="270"/>
      <c r="C531" s="269"/>
      <c r="D531" s="276"/>
      <c r="E531" s="277" t="s">
        <v>1225</v>
      </c>
      <c r="F531" s="277" t="s">
        <v>1226</v>
      </c>
      <c r="G531" s="277" t="s">
        <v>1227</v>
      </c>
      <c r="H531" s="277" t="s">
        <v>1228</v>
      </c>
      <c r="I531" s="278" t="s">
        <v>1229</v>
      </c>
      <c r="J531" s="279" t="s">
        <v>1230</v>
      </c>
      <c r="K531" s="346"/>
      <c r="L531" s="138"/>
      <c r="M531" s="138"/>
      <c r="N531" s="138"/>
      <c r="O531" s="138"/>
      <c r="P531" s="214"/>
      <c r="Q531" s="214"/>
      <c r="R531" s="215"/>
      <c r="S531" s="299"/>
      <c r="T531" s="300"/>
      <c r="U531" s="300"/>
      <c r="V531" s="300"/>
      <c r="W531" s="300"/>
      <c r="X531" s="300"/>
      <c r="Y531" s="300"/>
      <c r="Z531" s="300"/>
      <c r="AA531" s="300"/>
      <c r="AB531" s="301"/>
    </row>
    <row r="532" spans="2:28" customFormat="1" ht="15" customHeight="1" x14ac:dyDescent="0.3">
      <c r="B532" s="270"/>
      <c r="C532" s="269"/>
      <c r="D532" s="284"/>
      <c r="E532" s="285">
        <v>1</v>
      </c>
      <c r="F532" s="286">
        <v>2</v>
      </c>
      <c r="G532" s="287">
        <v>3</v>
      </c>
      <c r="H532" s="288">
        <v>4</v>
      </c>
      <c r="I532" s="289">
        <v>5</v>
      </c>
      <c r="J532" s="153"/>
      <c r="K532" s="346"/>
      <c r="L532" s="138"/>
      <c r="M532" s="138"/>
      <c r="N532" s="138"/>
      <c r="O532" s="138"/>
      <c r="P532" s="214"/>
      <c r="Q532" s="214"/>
      <c r="R532" s="215"/>
      <c r="S532" s="299"/>
      <c r="T532" s="300"/>
      <c r="U532" s="300"/>
      <c r="V532" s="300"/>
      <c r="W532" s="300"/>
      <c r="X532" s="300"/>
      <c r="Y532" s="300"/>
      <c r="Z532" s="300"/>
      <c r="AA532" s="300"/>
      <c r="AB532" s="301"/>
    </row>
    <row r="533" spans="2:28" customFormat="1" ht="15" customHeight="1" x14ac:dyDescent="0.3">
      <c r="B533" s="270"/>
      <c r="C533" s="269"/>
      <c r="D533" s="292" t="s">
        <v>1310</v>
      </c>
      <c r="E533" s="84">
        <f>SUMIF(A3:A80,"=1")/1</f>
        <v>20</v>
      </c>
      <c r="F533" s="84">
        <f>SUMIF(A3:A80,"=2")/2</f>
        <v>13</v>
      </c>
      <c r="G533" s="84">
        <f>SUMIF(A3:A80,"=3")/3</f>
        <v>30</v>
      </c>
      <c r="H533" s="84">
        <f>SUMIF(A3:A80,"=4")/4</f>
        <v>6</v>
      </c>
      <c r="I533" s="84">
        <f>SUMIF(A3:A80,"=5")/5</f>
        <v>7</v>
      </c>
      <c r="J533" s="153">
        <f>SUM(E533:I533)</f>
        <v>76</v>
      </c>
      <c r="K533" s="346"/>
      <c r="L533" s="138"/>
      <c r="M533" s="138"/>
      <c r="N533" s="138"/>
      <c r="O533" s="138"/>
      <c r="P533" s="214"/>
      <c r="Q533" s="214"/>
      <c r="R533" s="215"/>
      <c r="S533" s="299"/>
      <c r="T533" s="300"/>
      <c r="U533" s="300"/>
      <c r="V533" s="300"/>
      <c r="W533" s="300"/>
      <c r="X533" s="300"/>
      <c r="Y533" s="300"/>
      <c r="Z533" s="300"/>
      <c r="AA533" s="300"/>
      <c r="AB533" s="301"/>
    </row>
    <row r="534" spans="2:28" customFormat="1" ht="15" customHeight="1" x14ac:dyDescent="0.3">
      <c r="B534" s="270"/>
      <c r="C534" s="269"/>
      <c r="D534" s="292" t="s">
        <v>1311</v>
      </c>
      <c r="E534" s="84">
        <f>SUMIF(A81:A130,"=1")/1</f>
        <v>13</v>
      </c>
      <c r="F534" s="84">
        <f>SUMIF(A81:A130,"=2")/2</f>
        <v>12</v>
      </c>
      <c r="G534" s="84">
        <f>SUMIF(A81:A130,"=3")/3</f>
        <v>19</v>
      </c>
      <c r="H534" s="84">
        <f>SUMIF(A81:A130,"=4")/4</f>
        <v>4</v>
      </c>
      <c r="I534" s="84">
        <f>SUMIF(A81:A130,"=5")/5</f>
        <v>2</v>
      </c>
      <c r="J534" s="153">
        <f t="shared" ref="J534:J545" si="102">SUM(E534:I534)</f>
        <v>50</v>
      </c>
      <c r="K534" s="346"/>
      <c r="L534" s="138"/>
      <c r="M534" s="138"/>
      <c r="N534" s="138"/>
      <c r="O534" s="138"/>
      <c r="P534" s="214"/>
      <c r="Q534" s="214"/>
      <c r="R534" s="215"/>
      <c r="S534" s="299"/>
      <c r="T534" s="300"/>
      <c r="U534" s="300"/>
      <c r="V534" s="300"/>
      <c r="W534" s="300"/>
      <c r="X534" s="300"/>
      <c r="Y534" s="300"/>
      <c r="Z534" s="300"/>
      <c r="AA534" s="300"/>
      <c r="AB534" s="301"/>
    </row>
    <row r="535" spans="2:28" customFormat="1" ht="15" customHeight="1" x14ac:dyDescent="0.3">
      <c r="B535" s="270"/>
      <c r="C535" s="269"/>
      <c r="D535" s="292" t="s">
        <v>1312</v>
      </c>
      <c r="E535" s="84">
        <f>SUMIF(A131:A174,"=1")/1</f>
        <v>9</v>
      </c>
      <c r="F535" s="84">
        <f>SUMIF(A131:A174,"=2")/2</f>
        <v>14</v>
      </c>
      <c r="G535" s="84">
        <f>SUMIF(A131:A174,"=3")/3</f>
        <v>18</v>
      </c>
      <c r="H535" s="84">
        <f>SUMIF(A131:A174,"=4")/4</f>
        <v>3</v>
      </c>
      <c r="I535" s="84">
        <f>SUMIF(A131:A174,"=5")/5</f>
        <v>0</v>
      </c>
      <c r="J535" s="153">
        <f t="shared" si="102"/>
        <v>44</v>
      </c>
      <c r="K535" s="346"/>
      <c r="L535" s="138"/>
      <c r="M535" s="138"/>
      <c r="N535" s="138"/>
      <c r="O535" s="138"/>
      <c r="P535" s="214"/>
      <c r="Q535" s="214"/>
      <c r="R535" s="215"/>
      <c r="S535" s="299"/>
      <c r="T535" s="300"/>
      <c r="U535" s="300"/>
      <c r="V535" s="300"/>
      <c r="W535" s="300"/>
      <c r="X535" s="300"/>
      <c r="Y535" s="300"/>
      <c r="Z535" s="300"/>
      <c r="AA535" s="300"/>
      <c r="AB535" s="301"/>
    </row>
    <row r="536" spans="2:28" customFormat="1" ht="15" customHeight="1" x14ac:dyDescent="0.3">
      <c r="B536" s="270"/>
      <c r="C536" s="269"/>
      <c r="D536" s="292" t="s">
        <v>1313</v>
      </c>
      <c r="E536" s="84">
        <f>SUMIF(A175:A234,"=1")/1</f>
        <v>7</v>
      </c>
      <c r="F536" s="84">
        <f>SUMIF(A175:A234,"=2")/2</f>
        <v>14</v>
      </c>
      <c r="G536" s="84">
        <f>SUMIF(A175:A234,"=3")/3</f>
        <v>35</v>
      </c>
      <c r="H536" s="84">
        <f>SUMIF(A175:A234,"=4")/4</f>
        <v>4</v>
      </c>
      <c r="I536" s="84">
        <f>SUMIF(A175:A234,"=5")/5</f>
        <v>0</v>
      </c>
      <c r="J536" s="153">
        <f t="shared" si="102"/>
        <v>60</v>
      </c>
      <c r="K536" s="346"/>
      <c r="L536" s="138"/>
      <c r="M536" s="138"/>
      <c r="N536" s="138"/>
      <c r="O536" s="138"/>
      <c r="P536" s="214"/>
      <c r="Q536" s="214"/>
      <c r="R536" s="215"/>
      <c r="S536" s="299"/>
      <c r="T536" s="300"/>
      <c r="U536" s="300"/>
      <c r="V536" s="300"/>
      <c r="W536" s="300"/>
      <c r="X536" s="300"/>
      <c r="Y536" s="300"/>
      <c r="Z536" s="300"/>
      <c r="AA536" s="300"/>
      <c r="AB536" s="301"/>
    </row>
    <row r="537" spans="2:28" customFormat="1" ht="15" customHeight="1" x14ac:dyDescent="0.3">
      <c r="B537" s="270"/>
      <c r="C537" s="269"/>
      <c r="D537" s="292" t="s">
        <v>1314</v>
      </c>
      <c r="E537" s="84">
        <f>SUMIF(A235:A288,"=1")/1</f>
        <v>5</v>
      </c>
      <c r="F537" s="84">
        <f>SUMIF(A235:A288,"=2")/2</f>
        <v>8</v>
      </c>
      <c r="G537" s="84">
        <f>SUMIF(A235:A288,"=3")/3</f>
        <v>37</v>
      </c>
      <c r="H537" s="84">
        <f>SUMIF(A235:A288,"=4")/4</f>
        <v>4</v>
      </c>
      <c r="I537" s="84">
        <f>SUMIF(A235:A288,"=5")/5</f>
        <v>0</v>
      </c>
      <c r="J537" s="153">
        <f t="shared" si="102"/>
        <v>54</v>
      </c>
      <c r="K537" s="346"/>
      <c r="L537" s="138"/>
      <c r="M537" s="138"/>
      <c r="N537" s="138"/>
      <c r="O537" s="138"/>
      <c r="P537" s="214"/>
      <c r="Q537" s="214"/>
      <c r="R537" s="215"/>
      <c r="S537" s="299"/>
      <c r="T537" s="300"/>
      <c r="U537" s="300"/>
      <c r="V537" s="300"/>
      <c r="W537" s="300"/>
      <c r="X537" s="300"/>
      <c r="Y537" s="300"/>
      <c r="Z537" s="300"/>
      <c r="AA537" s="300"/>
      <c r="AB537" s="301"/>
    </row>
    <row r="538" spans="2:28" customFormat="1" ht="15" customHeight="1" x14ac:dyDescent="0.3">
      <c r="B538" s="270"/>
      <c r="C538" s="269"/>
      <c r="D538" s="292" t="s">
        <v>1315</v>
      </c>
      <c r="E538" s="84">
        <f>SUMIF(A289:A351,"=1")/1</f>
        <v>10</v>
      </c>
      <c r="F538" s="84">
        <f>SUMIF(A289:A351,"=2")/2</f>
        <v>8</v>
      </c>
      <c r="G538" s="84">
        <f>SUMIF(A289:A351,"=3")/3</f>
        <v>39</v>
      </c>
      <c r="H538" s="84">
        <f>SUMIF(A289:A351,"=4")/4</f>
        <v>5</v>
      </c>
      <c r="I538" s="84">
        <f>SUMIF(A289:A351,"=5")/5</f>
        <v>1</v>
      </c>
      <c r="J538" s="153">
        <f t="shared" si="102"/>
        <v>63</v>
      </c>
      <c r="K538" s="346"/>
      <c r="L538" s="138"/>
      <c r="M538" s="138"/>
      <c r="N538" s="138"/>
      <c r="O538" s="138"/>
      <c r="P538" s="214"/>
      <c r="Q538" s="214"/>
      <c r="R538" s="215"/>
      <c r="S538" s="299"/>
      <c r="T538" s="300"/>
      <c r="U538" s="300"/>
      <c r="V538" s="300"/>
      <c r="W538" s="300"/>
      <c r="X538" s="300"/>
      <c r="Y538" s="300"/>
      <c r="Z538" s="300"/>
      <c r="AA538" s="300"/>
      <c r="AB538" s="301"/>
    </row>
    <row r="539" spans="2:28" customFormat="1" ht="15" customHeight="1" x14ac:dyDescent="0.3">
      <c r="B539" s="270"/>
      <c r="C539" s="269"/>
      <c r="D539" s="292" t="s">
        <v>1316</v>
      </c>
      <c r="E539" s="84">
        <f>SUMIF(A352:A392,"=1")/1</f>
        <v>3</v>
      </c>
      <c r="F539" s="84">
        <f>SUMIF(A352:A392,"=2")/2</f>
        <v>7</v>
      </c>
      <c r="G539" s="84">
        <f>SUMIF(A352:A392,"=3")/3</f>
        <v>31</v>
      </c>
      <c r="H539" s="84">
        <f>SUMIF(A352:A392,"=4")/4</f>
        <v>0</v>
      </c>
      <c r="I539" s="84">
        <f>SUMIF(A352:A392,"=5")/5</f>
        <v>0</v>
      </c>
      <c r="J539" s="153">
        <f t="shared" si="102"/>
        <v>41</v>
      </c>
      <c r="K539" s="346"/>
      <c r="L539" s="138"/>
      <c r="M539" s="138"/>
      <c r="N539" s="138"/>
      <c r="O539" s="138"/>
      <c r="P539" s="214"/>
      <c r="Q539" s="214"/>
      <c r="R539" s="215"/>
      <c r="S539" s="299"/>
      <c r="T539" s="300"/>
      <c r="U539" s="300"/>
      <c r="V539" s="300"/>
      <c r="W539" s="300"/>
      <c r="X539" s="300"/>
      <c r="Y539" s="300"/>
      <c r="Z539" s="300"/>
      <c r="AA539" s="300"/>
      <c r="AB539" s="301"/>
    </row>
    <row r="540" spans="2:28" customFormat="1" ht="15" customHeight="1" x14ac:dyDescent="0.3">
      <c r="B540" s="270"/>
      <c r="C540" s="269"/>
      <c r="D540" s="292" t="s">
        <v>1317</v>
      </c>
      <c r="E540" s="84">
        <f>SUMIF(A393:A400,"=1")/1</f>
        <v>1</v>
      </c>
      <c r="F540" s="84">
        <f>SUMIF(A393:A400,"=2")/2</f>
        <v>2</v>
      </c>
      <c r="G540" s="84">
        <f>SUMIF(A393:A400,"=3")/3</f>
        <v>5</v>
      </c>
      <c r="H540" s="84">
        <f>SUMIF(A393:A400,"=4")/4</f>
        <v>0</v>
      </c>
      <c r="I540" s="84">
        <f>SUMIF(A393:A400,"=5")/5</f>
        <v>0</v>
      </c>
      <c r="J540" s="153">
        <f t="shared" si="102"/>
        <v>8</v>
      </c>
      <c r="K540" s="346"/>
      <c r="L540" s="138"/>
      <c r="M540" s="138"/>
      <c r="N540" s="138"/>
      <c r="O540" s="138"/>
      <c r="P540" s="214"/>
      <c r="Q540" s="214"/>
      <c r="R540" s="215"/>
      <c r="S540" s="299"/>
      <c r="T540" s="300"/>
      <c r="U540" s="300"/>
      <c r="V540" s="300"/>
      <c r="W540" s="300"/>
      <c r="X540" s="300"/>
      <c r="Y540" s="300"/>
      <c r="Z540" s="300"/>
      <c r="AA540" s="300"/>
      <c r="AB540" s="301"/>
    </row>
    <row r="541" spans="2:28" customFormat="1" ht="15" customHeight="1" x14ac:dyDescent="0.3">
      <c r="B541" s="270"/>
      <c r="C541" s="269"/>
      <c r="D541" s="292" t="s">
        <v>1318</v>
      </c>
      <c r="E541" s="84">
        <f>SUMIF(A401:A410,"=1")/1</f>
        <v>1</v>
      </c>
      <c r="F541" s="84">
        <f>SUMIF(A401:A410,"=2")/2</f>
        <v>2</v>
      </c>
      <c r="G541" s="84">
        <f>SUMIF(A401:A410,"=3")/3</f>
        <v>6</v>
      </c>
      <c r="H541" s="84">
        <f>SUMIF(A401:A410,"=4")/4</f>
        <v>0</v>
      </c>
      <c r="I541" s="84">
        <f>SUMIF(A401:A410,"=5")/5</f>
        <v>1</v>
      </c>
      <c r="J541" s="153">
        <f t="shared" si="102"/>
        <v>10</v>
      </c>
      <c r="K541" s="346"/>
      <c r="L541" s="138"/>
      <c r="M541" s="138"/>
      <c r="N541" s="138"/>
      <c r="O541" s="138"/>
      <c r="P541" s="214"/>
      <c r="Q541" s="214"/>
      <c r="R541" s="215"/>
      <c r="S541" s="299"/>
      <c r="T541" s="300"/>
      <c r="U541" s="300"/>
      <c r="V541" s="300"/>
      <c r="W541" s="300"/>
      <c r="X541" s="300"/>
      <c r="Y541" s="300"/>
      <c r="Z541" s="300"/>
      <c r="AA541" s="300"/>
      <c r="AB541" s="301"/>
    </row>
    <row r="542" spans="2:28" customFormat="1" ht="15" customHeight="1" x14ac:dyDescent="0.3">
      <c r="B542" s="270"/>
      <c r="C542" s="269"/>
      <c r="D542" s="292" t="s">
        <v>1319</v>
      </c>
      <c r="E542" s="84">
        <f>SUMIF(A411,"=1")/1</f>
        <v>1</v>
      </c>
      <c r="F542" s="84">
        <f>SUMIF(A411,"=2")/2</f>
        <v>0</v>
      </c>
      <c r="G542" s="84">
        <f>SUMIF(A411,"=3")/3</f>
        <v>0</v>
      </c>
      <c r="H542" s="84">
        <f>SUMIF(A411,"=4")/4</f>
        <v>0</v>
      </c>
      <c r="I542" s="84">
        <f>SUMIF(A411,"=5")/5</f>
        <v>0</v>
      </c>
      <c r="J542" s="153">
        <f t="shared" si="102"/>
        <v>1</v>
      </c>
      <c r="K542" s="346"/>
      <c r="L542" s="138"/>
      <c r="M542" s="138"/>
      <c r="N542" s="138"/>
      <c r="O542" s="138"/>
      <c r="P542" s="214"/>
      <c r="Q542" s="214"/>
      <c r="R542" s="215"/>
      <c r="S542" s="299"/>
      <c r="T542" s="300"/>
      <c r="U542" s="300"/>
      <c r="V542" s="300"/>
      <c r="W542" s="300"/>
      <c r="X542" s="300"/>
      <c r="Y542" s="300"/>
      <c r="Z542" s="300"/>
      <c r="AA542" s="300"/>
      <c r="AB542" s="301"/>
    </row>
    <row r="543" spans="2:28" customFormat="1" ht="15" customHeight="1" x14ac:dyDescent="0.3">
      <c r="B543" s="270"/>
      <c r="C543" s="269"/>
      <c r="D543" s="292" t="s">
        <v>1320</v>
      </c>
      <c r="E543" s="84">
        <f>SUMIF(A412,"=1")/1</f>
        <v>0</v>
      </c>
      <c r="F543" s="84">
        <f>SUMIF(A412,"=2")/2</f>
        <v>0</v>
      </c>
      <c r="G543" s="84">
        <f>SUMIF(A412,"=3")/3</f>
        <v>1</v>
      </c>
      <c r="H543" s="84">
        <f>SUMIF(A412,"=4")/4</f>
        <v>0</v>
      </c>
      <c r="I543" s="84">
        <f>SUMIF(A412,"=5")/5</f>
        <v>0</v>
      </c>
      <c r="J543" s="153">
        <f t="shared" si="102"/>
        <v>1</v>
      </c>
      <c r="K543" s="346"/>
      <c r="L543" s="138"/>
      <c r="M543" s="138"/>
      <c r="N543" s="138"/>
      <c r="O543" s="138"/>
      <c r="P543" s="214"/>
      <c r="Q543" s="214"/>
      <c r="R543" s="215"/>
      <c r="S543" s="299"/>
      <c r="T543" s="300"/>
      <c r="U543" s="300"/>
      <c r="V543" s="300"/>
      <c r="W543" s="300"/>
      <c r="X543" s="300"/>
      <c r="Y543" s="300"/>
      <c r="Z543" s="300"/>
      <c r="AA543" s="300"/>
      <c r="AB543" s="301"/>
    </row>
    <row r="544" spans="2:28" customFormat="1" ht="15" customHeight="1" x14ac:dyDescent="0.3">
      <c r="B544" s="270"/>
      <c r="C544" s="269"/>
      <c r="D544" s="292" t="s">
        <v>1321</v>
      </c>
      <c r="E544" s="84">
        <f>SUMIF(A413,"=1")/1</f>
        <v>0</v>
      </c>
      <c r="F544" s="84">
        <f>SUMIF(A413,"=2")/2</f>
        <v>1</v>
      </c>
      <c r="G544" s="84">
        <f>SUMIF(A413,"=3")/3</f>
        <v>0</v>
      </c>
      <c r="H544" s="84">
        <f>SUMIF(A413,"=4")/4</f>
        <v>0</v>
      </c>
      <c r="I544" s="84">
        <f>SUMIF(A413,"=5")/5</f>
        <v>0</v>
      </c>
      <c r="J544" s="153">
        <f t="shared" si="102"/>
        <v>1</v>
      </c>
      <c r="K544" s="346"/>
      <c r="L544" s="138"/>
      <c r="M544" s="138"/>
      <c r="N544" s="138"/>
      <c r="O544" s="138"/>
      <c r="P544" s="214"/>
      <c r="Q544" s="214"/>
      <c r="R544" s="215"/>
      <c r="S544" s="299"/>
      <c r="T544" s="300"/>
      <c r="U544" s="300"/>
      <c r="V544" s="300"/>
      <c r="W544" s="300"/>
      <c r="X544" s="300"/>
      <c r="Y544" s="300"/>
      <c r="Z544" s="300"/>
      <c r="AA544" s="300"/>
      <c r="AB544" s="301"/>
    </row>
    <row r="545" spans="2:28" customFormat="1" ht="15" customHeight="1" x14ac:dyDescent="0.3">
      <c r="B545" s="270"/>
      <c r="C545" s="269"/>
      <c r="D545" s="292" t="s">
        <v>1322</v>
      </c>
      <c r="E545" s="84" t="s">
        <v>506</v>
      </c>
      <c r="F545" s="84" t="s">
        <v>506</v>
      </c>
      <c r="G545" s="84" t="s">
        <v>506</v>
      </c>
      <c r="H545" s="84" t="s">
        <v>506</v>
      </c>
      <c r="I545" s="84" t="s">
        <v>506</v>
      </c>
      <c r="J545" s="153">
        <f t="shared" si="102"/>
        <v>0</v>
      </c>
      <c r="K545" s="346"/>
      <c r="L545" s="138"/>
      <c r="M545" s="138"/>
      <c r="N545" s="138"/>
      <c r="O545" s="138"/>
      <c r="P545" s="214"/>
      <c r="Q545" s="214"/>
      <c r="R545" s="215"/>
      <c r="S545" s="299"/>
      <c r="T545" s="300"/>
      <c r="U545" s="300"/>
      <c r="V545" s="300"/>
      <c r="W545" s="300"/>
      <c r="X545" s="300"/>
      <c r="Y545" s="300"/>
      <c r="Z545" s="300"/>
      <c r="AA545" s="300"/>
      <c r="AB545" s="301"/>
    </row>
    <row r="546" spans="2:28" customFormat="1" ht="15" customHeight="1" x14ac:dyDescent="0.3">
      <c r="B546" s="270"/>
      <c r="C546" s="269"/>
      <c r="D546" s="292"/>
      <c r="E546" s="84"/>
      <c r="F546" s="84"/>
      <c r="G546" s="84"/>
      <c r="H546" s="84"/>
      <c r="I546" s="84"/>
      <c r="J546" s="153"/>
      <c r="K546" s="346"/>
      <c r="L546" s="138"/>
      <c r="M546" s="138"/>
      <c r="N546" s="138"/>
      <c r="O546" s="138"/>
      <c r="P546" s="214"/>
      <c r="Q546" s="214"/>
      <c r="R546" s="215"/>
      <c r="S546" s="299"/>
      <c r="T546" s="300"/>
      <c r="U546" s="300"/>
      <c r="V546" s="300"/>
      <c r="W546" s="300"/>
      <c r="X546" s="300"/>
      <c r="Y546" s="300"/>
      <c r="Z546" s="300"/>
      <c r="AA546" s="300"/>
      <c r="AB546" s="301"/>
    </row>
    <row r="547" spans="2:28" customFormat="1" ht="15" customHeight="1" x14ac:dyDescent="0.3">
      <c r="B547" s="270"/>
      <c r="C547" s="312"/>
      <c r="D547" s="292"/>
      <c r="E547" s="84" t="s">
        <v>1134</v>
      </c>
      <c r="F547" s="84" t="s">
        <v>1134</v>
      </c>
      <c r="G547" s="84" t="s">
        <v>1134</v>
      </c>
      <c r="H547" s="84" t="s">
        <v>1134</v>
      </c>
      <c r="I547" s="84" t="s">
        <v>1134</v>
      </c>
      <c r="J547" s="153" t="s">
        <v>1134</v>
      </c>
      <c r="K547" s="345"/>
      <c r="L547" s="138"/>
      <c r="M547" s="138"/>
      <c r="N547" s="138"/>
      <c r="O547" s="138"/>
      <c r="P547" s="214"/>
      <c r="Q547" s="214"/>
      <c r="R547" s="215"/>
      <c r="S547" s="299"/>
      <c r="T547" s="300"/>
      <c r="U547" s="300"/>
      <c r="V547" s="300"/>
      <c r="W547" s="300"/>
      <c r="X547" s="300"/>
      <c r="Y547" s="300"/>
      <c r="Z547" s="300"/>
      <c r="AA547" s="300"/>
      <c r="AB547" s="301"/>
    </row>
    <row r="548" spans="2:28" customFormat="1" x14ac:dyDescent="0.3">
      <c r="B548" s="270"/>
      <c r="C548" s="312"/>
      <c r="D548" s="292"/>
      <c r="E548" s="84">
        <f>SUM(E533:E547)</f>
        <v>70</v>
      </c>
      <c r="F548" s="84">
        <f>SUM(F533:F547)</f>
        <v>81</v>
      </c>
      <c r="G548" s="84">
        <f>SUM(G533:G547)</f>
        <v>221</v>
      </c>
      <c r="H548" s="84">
        <f>SUM(H533:H547)</f>
        <v>26</v>
      </c>
      <c r="I548" s="84">
        <f>SUM(I533:I547)</f>
        <v>11</v>
      </c>
      <c r="J548" s="153">
        <f>SUM(E548:I548)</f>
        <v>409</v>
      </c>
      <c r="K548" s="345"/>
      <c r="L548" s="138"/>
      <c r="M548" s="138"/>
      <c r="N548" s="138"/>
      <c r="O548" s="138"/>
      <c r="P548" s="214"/>
      <c r="Q548" s="214"/>
      <c r="R548" s="215"/>
      <c r="S548" s="299"/>
      <c r="T548" s="300"/>
      <c r="U548" s="300"/>
      <c r="V548" s="300"/>
      <c r="W548" s="300"/>
      <c r="X548" s="300"/>
      <c r="Y548" s="300"/>
      <c r="Z548" s="300"/>
      <c r="AA548" s="300"/>
      <c r="AB548" s="301"/>
    </row>
    <row r="549" spans="2:28" customFormat="1" x14ac:dyDescent="0.3">
      <c r="B549" s="270"/>
      <c r="C549" s="312"/>
      <c r="D549" s="347"/>
      <c r="E549" s="217"/>
      <c r="F549" s="217"/>
      <c r="G549" s="217"/>
      <c r="H549" s="217"/>
      <c r="I549" s="206"/>
      <c r="J549" s="341">
        <f>SUM(J533:J546)</f>
        <v>409</v>
      </c>
      <c r="K549" s="138"/>
      <c r="L549" s="138"/>
      <c r="M549" s="138"/>
      <c r="N549" s="138"/>
      <c r="O549" s="138"/>
      <c r="P549" s="214"/>
      <c r="Q549" s="214"/>
      <c r="R549" s="215"/>
      <c r="S549" s="299"/>
      <c r="T549" s="300"/>
      <c r="U549" s="300"/>
      <c r="V549" s="300"/>
      <c r="W549" s="300"/>
      <c r="X549" s="300"/>
      <c r="Y549" s="300"/>
      <c r="Z549" s="300"/>
      <c r="AA549" s="300"/>
      <c r="AB549" s="301"/>
    </row>
    <row r="550" spans="2:28" customFormat="1" ht="15" customHeight="1" x14ac:dyDescent="0.3">
      <c r="B550" s="270"/>
      <c r="C550" s="312"/>
      <c r="D550" s="309"/>
      <c r="E550" s="217"/>
      <c r="F550" s="217"/>
      <c r="G550" s="217"/>
      <c r="H550" s="217"/>
      <c r="I550" s="209"/>
      <c r="J550" s="329"/>
      <c r="K550" s="138"/>
      <c r="L550" s="138"/>
      <c r="M550" s="138"/>
      <c r="N550" s="138"/>
      <c r="O550" s="138"/>
      <c r="P550" s="214"/>
      <c r="Q550" s="214"/>
      <c r="R550" s="215"/>
      <c r="S550" s="299"/>
      <c r="T550" s="300"/>
      <c r="U550" s="300"/>
      <c r="V550" s="300"/>
      <c r="W550" s="300"/>
      <c r="X550" s="300"/>
      <c r="Y550" s="300"/>
      <c r="Z550" s="300"/>
      <c r="AA550" s="300"/>
      <c r="AB550" s="301"/>
    </row>
    <row r="551" spans="2:28" customFormat="1" ht="15" customHeight="1" x14ac:dyDescent="0.3">
      <c r="B551" s="270"/>
      <c r="C551" s="319"/>
      <c r="D551" s="271"/>
      <c r="E551" s="271"/>
      <c r="F551" s="271"/>
      <c r="G551" s="271" t="s">
        <v>1323</v>
      </c>
      <c r="H551" s="272"/>
      <c r="I551" s="272"/>
      <c r="J551" s="331"/>
      <c r="K551" s="138"/>
      <c r="L551" s="138"/>
      <c r="M551" s="138"/>
      <c r="N551" s="138"/>
      <c r="O551" s="138"/>
      <c r="P551" s="214"/>
      <c r="Q551" s="214"/>
      <c r="R551" s="215"/>
      <c r="S551" s="299"/>
      <c r="T551" s="300"/>
      <c r="U551" s="300"/>
      <c r="V551" s="300"/>
      <c r="W551" s="300"/>
      <c r="X551" s="300"/>
      <c r="Y551" s="300"/>
      <c r="Z551" s="300"/>
      <c r="AA551" s="300"/>
      <c r="AB551" s="301"/>
    </row>
    <row r="552" spans="2:28" customFormat="1" ht="24" x14ac:dyDescent="0.3">
      <c r="B552" s="270"/>
      <c r="C552" s="319"/>
      <c r="D552" s="348"/>
      <c r="E552" s="349" t="s">
        <v>1225</v>
      </c>
      <c r="F552" s="277" t="s">
        <v>1226</v>
      </c>
      <c r="G552" s="277" t="s">
        <v>1227</v>
      </c>
      <c r="H552" s="277" t="s">
        <v>1228</v>
      </c>
      <c r="I552" s="278" t="s">
        <v>1229</v>
      </c>
      <c r="J552" s="279" t="s">
        <v>1230</v>
      </c>
      <c r="K552" s="217"/>
      <c r="L552" s="217"/>
      <c r="M552" s="217"/>
      <c r="N552" s="217"/>
      <c r="O552" s="209"/>
      <c r="P552" s="344"/>
      <c r="Q552" s="214"/>
      <c r="R552" s="215"/>
      <c r="S552" s="299"/>
      <c r="T552" s="300"/>
      <c r="U552" s="300"/>
      <c r="V552" s="300"/>
      <c r="W552" s="300"/>
      <c r="X552" s="300"/>
      <c r="Y552" s="300"/>
      <c r="Z552" s="300"/>
      <c r="AA552" s="300"/>
      <c r="AB552" s="301"/>
    </row>
    <row r="553" spans="2:28" customFormat="1" ht="15" customHeight="1" x14ac:dyDescent="0.3">
      <c r="B553" s="270"/>
      <c r="C553" s="269"/>
      <c r="D553" s="350"/>
      <c r="E553" s="285">
        <v>1</v>
      </c>
      <c r="F553" s="286">
        <v>2</v>
      </c>
      <c r="G553" s="287">
        <v>3</v>
      </c>
      <c r="H553" s="288">
        <v>4</v>
      </c>
      <c r="I553" s="289">
        <v>5</v>
      </c>
      <c r="J553" s="153"/>
      <c r="K553" s="217"/>
      <c r="L553" s="217"/>
      <c r="M553" s="217"/>
      <c r="N553" s="217"/>
      <c r="O553" s="209"/>
      <c r="P553" s="344"/>
      <c r="Q553" s="214"/>
      <c r="R553" s="215"/>
      <c r="S553" s="299"/>
      <c r="T553" s="300"/>
      <c r="U553" s="300"/>
      <c r="V553" s="300"/>
      <c r="W553" s="300"/>
      <c r="X553" s="300"/>
      <c r="Y553" s="300"/>
      <c r="Z553" s="300"/>
      <c r="AA553" s="300"/>
      <c r="AB553" s="301"/>
    </row>
    <row r="554" spans="2:28" customFormat="1" x14ac:dyDescent="0.3">
      <c r="B554" s="270"/>
      <c r="C554" s="269"/>
      <c r="D554" s="350" t="s">
        <v>1322</v>
      </c>
      <c r="E554" s="351" t="str">
        <f>E545</f>
        <v>-</v>
      </c>
      <c r="F554" s="351" t="str">
        <f>F545</f>
        <v>-</v>
      </c>
      <c r="G554" s="351" t="str">
        <f>G545</f>
        <v>-</v>
      </c>
      <c r="H554" s="351" t="str">
        <f>H545</f>
        <v>-</v>
      </c>
      <c r="I554" s="351" t="str">
        <f>I545</f>
        <v>-</v>
      </c>
      <c r="J554" s="153">
        <f>SUM(E554:I554)</f>
        <v>0</v>
      </c>
      <c r="K554" s="217"/>
      <c r="L554" s="217"/>
      <c r="M554" s="217"/>
      <c r="N554" s="217"/>
      <c r="O554" s="209"/>
      <c r="P554" s="344"/>
      <c r="Q554" s="214"/>
      <c r="R554" s="215"/>
      <c r="S554" s="299"/>
      <c r="T554" s="300"/>
      <c r="U554" s="300"/>
      <c r="V554" s="300"/>
      <c r="W554" s="300"/>
      <c r="X554" s="300"/>
      <c r="Y554" s="300"/>
      <c r="Z554" s="300"/>
      <c r="AA554" s="300"/>
      <c r="AB554" s="301"/>
    </row>
    <row r="555" spans="2:28" customFormat="1" ht="15" customHeight="1" x14ac:dyDescent="0.3">
      <c r="B555" s="270"/>
      <c r="C555" s="269"/>
      <c r="D555" s="350" t="s">
        <v>1321</v>
      </c>
      <c r="E555" s="351">
        <f>E544</f>
        <v>0</v>
      </c>
      <c r="F555" s="351">
        <f>F544</f>
        <v>1</v>
      </c>
      <c r="G555" s="351">
        <f>G544</f>
        <v>0</v>
      </c>
      <c r="H555" s="351">
        <f>H544</f>
        <v>0</v>
      </c>
      <c r="I555" s="351">
        <f>I544</f>
        <v>0</v>
      </c>
      <c r="J555" s="153">
        <f t="shared" ref="J555:J566" si="103">SUM(E555:I555)</f>
        <v>1</v>
      </c>
      <c r="K555" s="217"/>
      <c r="L555" s="217"/>
      <c r="M555" s="217"/>
      <c r="N555" s="217"/>
      <c r="O555" s="209"/>
      <c r="P555" s="344"/>
      <c r="Q555" s="214"/>
      <c r="R555" s="215"/>
      <c r="S555" s="299"/>
      <c r="T555" s="300"/>
      <c r="U555" s="300"/>
      <c r="V555" s="300"/>
      <c r="W555" s="300"/>
      <c r="X555" s="300"/>
      <c r="Y555" s="300"/>
      <c r="Z555" s="300"/>
      <c r="AA555" s="300"/>
      <c r="AB555" s="301"/>
    </row>
    <row r="556" spans="2:28" customFormat="1" ht="15" customHeight="1" x14ac:dyDescent="0.3">
      <c r="B556" s="270"/>
      <c r="C556" s="269"/>
      <c r="D556" s="350" t="s">
        <v>1320</v>
      </c>
      <c r="E556" s="153">
        <f>E543</f>
        <v>0</v>
      </c>
      <c r="F556" s="153">
        <f>F543</f>
        <v>0</v>
      </c>
      <c r="G556" s="153">
        <f>G543</f>
        <v>1</v>
      </c>
      <c r="H556" s="153">
        <f>H543</f>
        <v>0</v>
      </c>
      <c r="I556" s="153">
        <f>I543</f>
        <v>0</v>
      </c>
      <c r="J556" s="153">
        <f t="shared" si="103"/>
        <v>1</v>
      </c>
      <c r="K556" s="217"/>
      <c r="L556" s="217"/>
      <c r="M556" s="217"/>
      <c r="N556" s="217"/>
      <c r="O556" s="209"/>
      <c r="P556" s="344"/>
      <c r="Q556" s="214"/>
      <c r="R556" s="215"/>
      <c r="S556" s="299"/>
      <c r="T556" s="300"/>
      <c r="U556" s="300"/>
      <c r="V556" s="300"/>
      <c r="W556" s="300"/>
      <c r="X556" s="300"/>
      <c r="Y556" s="300"/>
      <c r="Z556" s="300"/>
      <c r="AA556" s="300"/>
      <c r="AB556" s="301"/>
    </row>
    <row r="557" spans="2:28" customFormat="1" ht="15" customHeight="1" x14ac:dyDescent="0.3">
      <c r="B557" s="270"/>
      <c r="C557" s="269"/>
      <c r="D557" s="350" t="s">
        <v>1319</v>
      </c>
      <c r="E557" s="351">
        <f>E542</f>
        <v>1</v>
      </c>
      <c r="F557" s="351">
        <f>F542</f>
        <v>0</v>
      </c>
      <c r="G557" s="351">
        <f>G542</f>
        <v>0</v>
      </c>
      <c r="H557" s="351">
        <f>H542</f>
        <v>0</v>
      </c>
      <c r="I557" s="351">
        <f>I542</f>
        <v>0</v>
      </c>
      <c r="J557" s="153">
        <f t="shared" si="103"/>
        <v>1</v>
      </c>
      <c r="K557" s="217"/>
      <c r="L557" s="217"/>
      <c r="M557" s="217"/>
      <c r="N557" s="217"/>
      <c r="O557" s="209"/>
      <c r="P557" s="344"/>
      <c r="Q557" s="214"/>
      <c r="R557" s="215"/>
      <c r="S557" s="299"/>
      <c r="T557" s="300"/>
      <c r="U557" s="300"/>
      <c r="V557" s="300"/>
      <c r="W557" s="300"/>
      <c r="X557" s="300"/>
      <c r="Y557" s="300"/>
      <c r="Z557" s="300"/>
      <c r="AA557" s="300"/>
      <c r="AB557" s="301"/>
    </row>
    <row r="558" spans="2:28" customFormat="1" ht="15" customHeight="1" x14ac:dyDescent="0.3">
      <c r="B558" s="270"/>
      <c r="C558" s="269"/>
      <c r="D558" s="350" t="s">
        <v>1318</v>
      </c>
      <c r="E558" s="351">
        <f>E541</f>
        <v>1</v>
      </c>
      <c r="F558" s="351">
        <f>F541</f>
        <v>2</v>
      </c>
      <c r="G558" s="351">
        <f>G541</f>
        <v>6</v>
      </c>
      <c r="H558" s="351">
        <f>H541</f>
        <v>0</v>
      </c>
      <c r="I558" s="351">
        <f>I541</f>
        <v>1</v>
      </c>
      <c r="J558" s="153">
        <f t="shared" si="103"/>
        <v>10</v>
      </c>
      <c r="K558" s="217"/>
      <c r="L558" s="217"/>
      <c r="M558" s="217"/>
      <c r="N558" s="217"/>
      <c r="O558" s="209"/>
      <c r="P558" s="344"/>
      <c r="Q558" s="214"/>
      <c r="R558" s="215"/>
      <c r="S558" s="299"/>
      <c r="T558" s="300"/>
      <c r="U558" s="300"/>
      <c r="V558" s="300"/>
      <c r="W558" s="300"/>
      <c r="X558" s="300"/>
      <c r="Y558" s="300"/>
      <c r="Z558" s="300"/>
      <c r="AA558" s="300"/>
      <c r="AB558" s="301"/>
    </row>
    <row r="559" spans="2:28" customFormat="1" ht="15" customHeight="1" x14ac:dyDescent="0.3">
      <c r="B559" s="270"/>
      <c r="C559" s="269"/>
      <c r="D559" s="350" t="s">
        <v>1317</v>
      </c>
      <c r="E559" s="351">
        <f>E540</f>
        <v>1</v>
      </c>
      <c r="F559" s="351">
        <f>F540</f>
        <v>2</v>
      </c>
      <c r="G559" s="351">
        <f>G540</f>
        <v>5</v>
      </c>
      <c r="H559" s="351">
        <f>H540</f>
        <v>0</v>
      </c>
      <c r="I559" s="351">
        <f>I540</f>
        <v>0</v>
      </c>
      <c r="J559" s="153">
        <f t="shared" si="103"/>
        <v>8</v>
      </c>
      <c r="K559" s="217"/>
      <c r="L559" s="217"/>
      <c r="M559" s="217"/>
      <c r="N559" s="217"/>
      <c r="O559" s="209"/>
      <c r="P559" s="344"/>
      <c r="Q559" s="214"/>
      <c r="R559" s="215"/>
      <c r="S559" s="299"/>
      <c r="T559" s="300"/>
      <c r="U559" s="300"/>
      <c r="V559" s="300"/>
      <c r="W559" s="300"/>
      <c r="X559" s="300"/>
      <c r="Y559" s="300"/>
      <c r="Z559" s="300"/>
      <c r="AA559" s="300"/>
      <c r="AB559" s="301"/>
    </row>
    <row r="560" spans="2:28" customFormat="1" ht="15" customHeight="1" x14ac:dyDescent="0.3">
      <c r="B560" s="270"/>
      <c r="C560" s="269"/>
      <c r="D560" s="350" t="s">
        <v>1316</v>
      </c>
      <c r="E560" s="351">
        <f>E539</f>
        <v>3</v>
      </c>
      <c r="F560" s="351">
        <f>F539</f>
        <v>7</v>
      </c>
      <c r="G560" s="351">
        <f>G539</f>
        <v>31</v>
      </c>
      <c r="H560" s="351">
        <f>H539</f>
        <v>0</v>
      </c>
      <c r="I560" s="351">
        <f>I539</f>
        <v>0</v>
      </c>
      <c r="J560" s="153">
        <f t="shared" si="103"/>
        <v>41</v>
      </c>
      <c r="K560" s="217"/>
      <c r="L560" s="217"/>
      <c r="M560" s="217"/>
      <c r="N560" s="217"/>
      <c r="O560" s="209"/>
      <c r="P560" s="344"/>
      <c r="Q560" s="214"/>
      <c r="R560" s="215"/>
      <c r="S560" s="299"/>
      <c r="T560" s="300"/>
      <c r="U560" s="300"/>
      <c r="V560" s="300"/>
      <c r="W560" s="300"/>
      <c r="X560" s="300"/>
      <c r="Y560" s="300"/>
      <c r="Z560" s="300"/>
      <c r="AA560" s="300"/>
      <c r="AB560" s="301"/>
    </row>
    <row r="561" spans="2:28" customFormat="1" ht="15" customHeight="1" x14ac:dyDescent="0.3">
      <c r="B561" s="270"/>
      <c r="C561" s="269"/>
      <c r="D561" s="350" t="s">
        <v>1315</v>
      </c>
      <c r="E561" s="351">
        <f>E538</f>
        <v>10</v>
      </c>
      <c r="F561" s="351">
        <f>F538</f>
        <v>8</v>
      </c>
      <c r="G561" s="351">
        <f>G538</f>
        <v>39</v>
      </c>
      <c r="H561" s="351">
        <f>H538</f>
        <v>5</v>
      </c>
      <c r="I561" s="351">
        <f>I538</f>
        <v>1</v>
      </c>
      <c r="J561" s="153">
        <f t="shared" si="103"/>
        <v>63</v>
      </c>
      <c r="K561" s="217"/>
      <c r="L561" s="217"/>
      <c r="M561" s="217"/>
      <c r="N561" s="217"/>
      <c r="O561" s="209"/>
      <c r="P561" s="344"/>
      <c r="Q561" s="214"/>
      <c r="R561" s="215"/>
      <c r="S561" s="299"/>
      <c r="T561" s="300"/>
      <c r="U561" s="300"/>
      <c r="V561" s="300"/>
      <c r="W561" s="300"/>
      <c r="X561" s="300"/>
      <c r="Y561" s="300"/>
      <c r="Z561" s="300"/>
      <c r="AA561" s="300"/>
      <c r="AB561" s="301"/>
    </row>
    <row r="562" spans="2:28" customFormat="1" ht="15" customHeight="1" x14ac:dyDescent="0.3">
      <c r="B562" s="270"/>
      <c r="C562" s="312"/>
      <c r="D562" s="350" t="s">
        <v>1314</v>
      </c>
      <c r="E562" s="351">
        <f>E537</f>
        <v>5</v>
      </c>
      <c r="F562" s="351">
        <f>F537</f>
        <v>8</v>
      </c>
      <c r="G562" s="351">
        <f>G537</f>
        <v>37</v>
      </c>
      <c r="H562" s="351">
        <f>H537</f>
        <v>4</v>
      </c>
      <c r="I562" s="351">
        <f>I537</f>
        <v>0</v>
      </c>
      <c r="J562" s="153">
        <f t="shared" si="103"/>
        <v>54</v>
      </c>
      <c r="K562" s="217"/>
      <c r="L562" s="217"/>
      <c r="M562" s="217"/>
      <c r="N562" s="217"/>
      <c r="O562" s="209"/>
      <c r="P562" s="344"/>
      <c r="Q562" s="214"/>
      <c r="R562" s="215"/>
      <c r="S562" s="299"/>
      <c r="T562" s="300"/>
      <c r="U562" s="300"/>
      <c r="V562" s="300"/>
      <c r="W562" s="300"/>
      <c r="X562" s="300"/>
      <c r="Y562" s="300"/>
      <c r="Z562" s="300"/>
      <c r="AA562" s="300"/>
      <c r="AB562" s="301"/>
    </row>
    <row r="563" spans="2:28" customFormat="1" x14ac:dyDescent="0.3">
      <c r="B563" s="270"/>
      <c r="C563" s="312"/>
      <c r="D563" s="350" t="s">
        <v>1313</v>
      </c>
      <c r="E563" s="351">
        <f>E536</f>
        <v>7</v>
      </c>
      <c r="F563" s="351">
        <f>F536</f>
        <v>14</v>
      </c>
      <c r="G563" s="351">
        <f>G536</f>
        <v>35</v>
      </c>
      <c r="H563" s="351">
        <f>H536</f>
        <v>4</v>
      </c>
      <c r="I563" s="351">
        <f>I536</f>
        <v>0</v>
      </c>
      <c r="J563" s="153">
        <f t="shared" si="103"/>
        <v>60</v>
      </c>
      <c r="K563" s="217"/>
      <c r="L563" s="217"/>
      <c r="M563" s="217"/>
      <c r="N563" s="217"/>
      <c r="O563" s="209"/>
      <c r="P563" s="344"/>
      <c r="Q563" s="214"/>
      <c r="R563" s="215"/>
      <c r="S563" s="299"/>
      <c r="T563" s="300"/>
      <c r="U563" s="300"/>
      <c r="V563" s="300"/>
      <c r="W563" s="300"/>
      <c r="X563" s="300"/>
      <c r="Y563" s="300"/>
      <c r="Z563" s="300"/>
      <c r="AA563" s="300"/>
      <c r="AB563" s="301"/>
    </row>
    <row r="564" spans="2:28" customFormat="1" ht="15" customHeight="1" x14ac:dyDescent="0.3">
      <c r="B564" s="270"/>
      <c r="C564" s="312"/>
      <c r="D564" s="350" t="s">
        <v>1312</v>
      </c>
      <c r="E564" s="351">
        <f>E535</f>
        <v>9</v>
      </c>
      <c r="F564" s="351">
        <f>F535</f>
        <v>14</v>
      </c>
      <c r="G564" s="351">
        <f>G535</f>
        <v>18</v>
      </c>
      <c r="H564" s="351">
        <f>H535</f>
        <v>3</v>
      </c>
      <c r="I564" s="351">
        <f>I535</f>
        <v>0</v>
      </c>
      <c r="J564" s="153">
        <f t="shared" si="103"/>
        <v>44</v>
      </c>
      <c r="K564" s="217"/>
      <c r="L564" s="217"/>
      <c r="M564" s="217"/>
      <c r="N564" s="217"/>
      <c r="O564" s="209"/>
      <c r="P564" s="344"/>
      <c r="Q564" s="214"/>
      <c r="R564" s="215"/>
      <c r="S564" s="299"/>
      <c r="T564" s="300"/>
      <c r="U564" s="300"/>
      <c r="V564" s="300"/>
      <c r="W564" s="300"/>
      <c r="X564" s="300"/>
      <c r="Y564" s="300"/>
      <c r="Z564" s="300"/>
      <c r="AA564" s="300"/>
      <c r="AB564" s="301"/>
    </row>
    <row r="565" spans="2:28" customFormat="1" ht="15" customHeight="1" x14ac:dyDescent="0.3">
      <c r="B565" s="352"/>
      <c r="C565" s="319"/>
      <c r="D565" s="350" t="s">
        <v>1311</v>
      </c>
      <c r="E565" s="351">
        <f>E534</f>
        <v>13</v>
      </c>
      <c r="F565" s="351">
        <f>F534</f>
        <v>12</v>
      </c>
      <c r="G565" s="351">
        <f>G534</f>
        <v>19</v>
      </c>
      <c r="H565" s="351">
        <f>H534</f>
        <v>4</v>
      </c>
      <c r="I565" s="351">
        <f>I534</f>
        <v>2</v>
      </c>
      <c r="J565" s="153">
        <f t="shared" si="103"/>
        <v>50</v>
      </c>
      <c r="K565" s="217"/>
      <c r="L565" s="217"/>
      <c r="M565" s="217"/>
      <c r="N565" s="217"/>
      <c r="O565" s="209"/>
      <c r="P565" s="344"/>
      <c r="Q565" s="214"/>
      <c r="R565" s="215"/>
      <c r="S565" s="299"/>
      <c r="T565" s="300"/>
      <c r="U565" s="300"/>
      <c r="V565" s="300"/>
      <c r="W565" s="300"/>
      <c r="X565" s="300"/>
      <c r="Y565" s="300"/>
      <c r="Z565" s="300"/>
      <c r="AA565" s="300"/>
      <c r="AB565" s="301"/>
    </row>
    <row r="566" spans="2:28" customFormat="1" ht="15" customHeight="1" x14ac:dyDescent="0.3">
      <c r="B566" s="270"/>
      <c r="C566" s="319"/>
      <c r="D566" s="350" t="s">
        <v>1310</v>
      </c>
      <c r="E566" s="351">
        <f>E533</f>
        <v>20</v>
      </c>
      <c r="F566" s="351">
        <f>F533</f>
        <v>13</v>
      </c>
      <c r="G566" s="351">
        <f>G533</f>
        <v>30</v>
      </c>
      <c r="H566" s="351">
        <f>H533</f>
        <v>6</v>
      </c>
      <c r="I566" s="351">
        <f>I533</f>
        <v>7</v>
      </c>
      <c r="J566" s="153">
        <f t="shared" si="103"/>
        <v>76</v>
      </c>
      <c r="K566" s="217"/>
      <c r="L566" s="217"/>
      <c r="M566" s="217"/>
      <c r="N566" s="217"/>
      <c r="O566" s="209"/>
      <c r="P566" s="344"/>
      <c r="Q566" s="214"/>
      <c r="R566" s="215"/>
      <c r="S566" s="299"/>
      <c r="T566" s="300"/>
      <c r="U566" s="300"/>
      <c r="V566" s="300"/>
      <c r="W566" s="300"/>
      <c r="X566" s="300"/>
      <c r="Y566" s="300"/>
      <c r="Z566" s="300"/>
      <c r="AA566" s="300"/>
      <c r="AB566" s="301"/>
    </row>
    <row r="567" spans="2:28" customFormat="1" ht="15" customHeight="1" x14ac:dyDescent="0.3">
      <c r="B567" s="270"/>
      <c r="C567" s="269"/>
      <c r="D567" s="350"/>
      <c r="E567" s="351"/>
      <c r="F567" s="84"/>
      <c r="G567" s="84"/>
      <c r="H567" s="84"/>
      <c r="I567" s="151"/>
      <c r="J567" s="153"/>
      <c r="K567" s="217"/>
      <c r="L567" s="217"/>
      <c r="M567" s="217"/>
      <c r="N567" s="217"/>
      <c r="O567" s="209"/>
      <c r="P567" s="344"/>
      <c r="Q567" s="214"/>
      <c r="R567" s="215"/>
      <c r="S567" s="299"/>
      <c r="T567" s="300"/>
      <c r="U567" s="300"/>
      <c r="V567" s="300"/>
      <c r="W567" s="300"/>
      <c r="X567" s="300"/>
      <c r="Y567" s="300"/>
      <c r="Z567" s="300"/>
      <c r="AA567" s="300"/>
      <c r="AB567" s="301"/>
    </row>
    <row r="568" spans="2:28" customFormat="1" x14ac:dyDescent="0.3">
      <c r="B568" s="270"/>
      <c r="C568" s="269"/>
      <c r="D568" s="350"/>
      <c r="E568" s="351" t="s">
        <v>1134</v>
      </c>
      <c r="F568" s="84" t="s">
        <v>1134</v>
      </c>
      <c r="G568" s="84" t="s">
        <v>1134</v>
      </c>
      <c r="H568" s="84" t="s">
        <v>1134</v>
      </c>
      <c r="I568" s="84" t="s">
        <v>1134</v>
      </c>
      <c r="J568" s="153" t="s">
        <v>1134</v>
      </c>
      <c r="K568" s="138"/>
      <c r="L568" s="138"/>
      <c r="M568" s="138"/>
      <c r="N568" s="138"/>
      <c r="O568" s="138"/>
      <c r="P568" s="214"/>
      <c r="Q568" s="214"/>
      <c r="R568" s="215"/>
      <c r="S568" s="299"/>
      <c r="T568" s="300"/>
      <c r="U568" s="300"/>
      <c r="V568" s="300"/>
      <c r="W568" s="300"/>
      <c r="X568" s="300"/>
      <c r="Y568" s="300"/>
      <c r="Z568" s="300"/>
      <c r="AA568" s="300"/>
      <c r="AB568" s="301"/>
    </row>
    <row r="569" spans="2:28" customFormat="1" ht="15" customHeight="1" x14ac:dyDescent="0.3">
      <c r="B569" s="270"/>
      <c r="C569" s="269"/>
      <c r="D569" s="350"/>
      <c r="E569" s="351">
        <f>SUM(E554:E568)</f>
        <v>70</v>
      </c>
      <c r="F569" s="84">
        <f>SUM(F554:F568)</f>
        <v>81</v>
      </c>
      <c r="G569" s="84">
        <f>SUM(G554:G568)</f>
        <v>221</v>
      </c>
      <c r="H569" s="84">
        <f>SUM(H554:H568)</f>
        <v>26</v>
      </c>
      <c r="I569" s="84">
        <f>SUM(I554:I568)</f>
        <v>11</v>
      </c>
      <c r="J569" s="153">
        <f>SUM(E569:I569)</f>
        <v>409</v>
      </c>
      <c r="K569" s="138"/>
      <c r="L569" s="138"/>
      <c r="M569" s="138"/>
      <c r="N569" s="138"/>
      <c r="O569" s="138"/>
      <c r="P569" s="214"/>
      <c r="Q569" s="214"/>
      <c r="R569" s="215"/>
      <c r="S569" s="299"/>
      <c r="T569" s="300"/>
      <c r="U569" s="300"/>
      <c r="V569" s="300"/>
      <c r="W569" s="300"/>
      <c r="X569" s="300"/>
      <c r="Y569" s="300"/>
      <c r="Z569" s="300"/>
      <c r="AA569" s="300"/>
      <c r="AB569" s="301"/>
    </row>
    <row r="570" spans="2:28" customFormat="1" ht="15" customHeight="1" x14ac:dyDescent="0.3">
      <c r="B570" s="270"/>
      <c r="C570" s="269"/>
      <c r="D570" s="353"/>
      <c r="E570" s="217"/>
      <c r="F570" s="217"/>
      <c r="G570" s="217"/>
      <c r="H570" s="217"/>
      <c r="I570" s="206"/>
      <c r="J570" s="341">
        <f>SUM(J554:J567)</f>
        <v>409</v>
      </c>
      <c r="K570" s="138"/>
      <c r="L570" s="138"/>
      <c r="M570" s="138"/>
      <c r="N570" s="138"/>
      <c r="O570" s="138"/>
      <c r="P570" s="214"/>
      <c r="Q570" s="214"/>
      <c r="R570" s="215"/>
      <c r="S570" s="299"/>
      <c r="T570" s="300"/>
      <c r="U570" s="300"/>
      <c r="V570" s="300"/>
      <c r="W570" s="300"/>
      <c r="X570" s="300"/>
      <c r="Y570" s="300"/>
      <c r="Z570" s="300"/>
      <c r="AA570" s="300"/>
      <c r="AB570" s="301"/>
    </row>
    <row r="571" spans="2:28" customFormat="1" ht="15" customHeight="1" x14ac:dyDescent="0.3">
      <c r="B571" s="270"/>
      <c r="C571" s="269"/>
      <c r="D571" s="138"/>
      <c r="E571" s="138"/>
      <c r="F571" s="138"/>
      <c r="G571" s="138"/>
      <c r="H571" s="138"/>
      <c r="I571" s="138"/>
      <c r="J571" s="138"/>
      <c r="K571" s="138"/>
      <c r="L571" s="138"/>
      <c r="M571" s="138"/>
      <c r="N571" s="138"/>
      <c r="O571" s="138"/>
      <c r="P571" s="214"/>
      <c r="Q571" s="214"/>
      <c r="R571" s="215"/>
      <c r="S571" s="299"/>
      <c r="T571" s="300"/>
      <c r="U571" s="300"/>
      <c r="V571" s="300"/>
      <c r="W571" s="300"/>
      <c r="X571" s="300"/>
      <c r="Y571" s="300"/>
      <c r="Z571" s="300"/>
      <c r="AA571" s="300"/>
      <c r="AB571" s="301"/>
    </row>
    <row r="572" spans="2:28" customFormat="1" ht="15" customHeight="1" x14ac:dyDescent="0.3">
      <c r="B572" s="270"/>
      <c r="C572" s="319"/>
      <c r="D572" s="332"/>
      <c r="E572" s="332"/>
      <c r="F572" s="331"/>
      <c r="G572" s="331" t="s">
        <v>1324</v>
      </c>
      <c r="H572" s="332"/>
      <c r="I572" s="332"/>
      <c r="J572" s="333"/>
      <c r="K572" s="273"/>
      <c r="L572" s="273"/>
      <c r="M572" s="273"/>
      <c r="N572" s="273"/>
      <c r="O572" s="273"/>
      <c r="P572" s="273"/>
      <c r="Q572" s="214"/>
      <c r="R572" s="215"/>
      <c r="S572" s="299"/>
      <c r="T572" s="300"/>
      <c r="U572" s="300"/>
      <c r="V572" s="300"/>
      <c r="W572" s="300"/>
      <c r="X572" s="300"/>
      <c r="Y572" s="300"/>
      <c r="Z572" s="300"/>
      <c r="AA572" s="300"/>
      <c r="AB572" s="301"/>
    </row>
    <row r="573" spans="2:28" customFormat="1" ht="24" x14ac:dyDescent="0.3">
      <c r="B573" s="270"/>
      <c r="C573" s="319"/>
      <c r="D573" s="276"/>
      <c r="E573" s="277" t="s">
        <v>1225</v>
      </c>
      <c r="F573" s="277" t="s">
        <v>1226</v>
      </c>
      <c r="G573" s="277" t="s">
        <v>1227</v>
      </c>
      <c r="H573" s="277" t="s">
        <v>1228</v>
      </c>
      <c r="I573" s="278" t="s">
        <v>1229</v>
      </c>
      <c r="J573" s="279" t="s">
        <v>1230</v>
      </c>
      <c r="K573" s="280" t="s">
        <v>1231</v>
      </c>
      <c r="L573" s="281" t="s">
        <v>1232</v>
      </c>
      <c r="M573" s="281" t="s">
        <v>1233</v>
      </c>
      <c r="N573" s="281" t="s">
        <v>1234</v>
      </c>
      <c r="O573" s="282" t="s">
        <v>1235</v>
      </c>
      <c r="P573" s="283" t="s">
        <v>1236</v>
      </c>
      <c r="Q573" s="214"/>
      <c r="R573" s="215"/>
      <c r="S573" s="299"/>
      <c r="T573" s="300"/>
      <c r="U573" s="300"/>
      <c r="V573" s="300"/>
      <c r="W573" s="300"/>
      <c r="X573" s="300"/>
      <c r="Y573" s="300"/>
      <c r="Z573" s="300"/>
      <c r="AA573" s="300"/>
      <c r="AB573" s="301"/>
    </row>
    <row r="574" spans="2:28" customFormat="1" ht="15" customHeight="1" x14ac:dyDescent="0.3">
      <c r="B574" s="270"/>
      <c r="C574" s="269"/>
      <c r="D574" s="284"/>
      <c r="E574" s="285">
        <v>1</v>
      </c>
      <c r="F574" s="286">
        <v>2</v>
      </c>
      <c r="G574" s="287">
        <v>3</v>
      </c>
      <c r="H574" s="288">
        <v>4</v>
      </c>
      <c r="I574" s="289">
        <v>5</v>
      </c>
      <c r="J574" s="153"/>
      <c r="K574" s="290"/>
      <c r="L574" s="154"/>
      <c r="M574" s="153"/>
      <c r="N574" s="154"/>
      <c r="O574" s="291"/>
      <c r="P574" s="157"/>
      <c r="Q574" s="214"/>
      <c r="R574" s="215"/>
      <c r="S574" s="299"/>
      <c r="T574" s="300"/>
      <c r="U574" s="300"/>
      <c r="V574" s="300"/>
      <c r="W574" s="300"/>
      <c r="X574" s="300"/>
      <c r="Y574" s="300"/>
      <c r="Z574" s="300"/>
      <c r="AA574" s="300"/>
      <c r="AB574" s="301"/>
    </row>
    <row r="575" spans="2:28" customFormat="1" ht="15" customHeight="1" x14ac:dyDescent="0.3">
      <c r="B575" s="270"/>
      <c r="C575" s="269"/>
      <c r="D575" s="292" t="s">
        <v>1325</v>
      </c>
      <c r="E575" s="84">
        <f>SUMIF($A$412:$A$413,"=1")/1</f>
        <v>0</v>
      </c>
      <c r="F575" s="84">
        <f>SUMIF($A$412:$A$413,"=2")/2</f>
        <v>1</v>
      </c>
      <c r="G575" s="84">
        <f>SUMIF($A$412:$A$413,"=3")/3</f>
        <v>1</v>
      </c>
      <c r="H575" s="84">
        <f>SUMIF($A$412:$A$413,"=4")/4</f>
        <v>0</v>
      </c>
      <c r="I575" s="151">
        <f>SUMIF($A$412:$A$413,"=5")/5</f>
        <v>0</v>
      </c>
      <c r="J575" s="153">
        <f>SUM(E575:I575)</f>
        <v>2</v>
      </c>
      <c r="K575" s="293"/>
      <c r="L575" s="294"/>
      <c r="M575" s="297"/>
      <c r="N575" s="295"/>
      <c r="O575" s="291">
        <v>1910</v>
      </c>
      <c r="P575" s="157"/>
      <c r="Q575" s="214"/>
      <c r="R575" s="215"/>
      <c r="S575" s="299"/>
      <c r="T575" s="300"/>
      <c r="U575" s="300"/>
      <c r="V575" s="300"/>
      <c r="W575" s="300"/>
      <c r="X575" s="300"/>
      <c r="Y575" s="300"/>
      <c r="Z575" s="300"/>
      <c r="AA575" s="300"/>
      <c r="AB575" s="301"/>
    </row>
    <row r="576" spans="2:28" customFormat="1" ht="15" customHeight="1" x14ac:dyDescent="0.3">
      <c r="B576" s="270"/>
      <c r="C576" s="269"/>
      <c r="D576" s="292" t="s">
        <v>1326</v>
      </c>
      <c r="E576" s="84">
        <f>SUMIF($A$407:$A$411,"=1")/1</f>
        <v>2</v>
      </c>
      <c r="F576" s="84">
        <f>SUMIF($A$407:$A$411,"=2")/2</f>
        <v>2</v>
      </c>
      <c r="G576" s="84">
        <f>SUMIF($A$407:$A$411,"=3")/3</f>
        <v>1</v>
      </c>
      <c r="H576" s="84">
        <f>SUMIF($A$407:$A$411,"=4")/4</f>
        <v>0</v>
      </c>
      <c r="I576" s="151">
        <f>SUMIF($A$407:$A$411,"=5")/5</f>
        <v>0</v>
      </c>
      <c r="J576" s="153">
        <f t="shared" ref="J576:J581" si="104">SUM(E576:I576)</f>
        <v>5</v>
      </c>
      <c r="K576" s="293"/>
      <c r="L576" s="294"/>
      <c r="M576" s="297"/>
      <c r="N576" s="295"/>
      <c r="O576" s="291">
        <v>1920</v>
      </c>
      <c r="P576" s="157"/>
      <c r="Q576" s="214"/>
      <c r="R576" s="215"/>
      <c r="S576" s="299"/>
      <c r="T576" s="300"/>
      <c r="U576" s="300"/>
      <c r="V576" s="300"/>
      <c r="W576" s="300"/>
      <c r="X576" s="300"/>
      <c r="Y576" s="300"/>
      <c r="Z576" s="300"/>
      <c r="AA576" s="300"/>
      <c r="AB576" s="301"/>
    </row>
    <row r="577" spans="2:28" customFormat="1" ht="15" customHeight="1" x14ac:dyDescent="0.3">
      <c r="B577" s="270"/>
      <c r="C577" s="269"/>
      <c r="D577" s="292" t="s">
        <v>1327</v>
      </c>
      <c r="E577" s="84">
        <f>SUMIF($A$389:$A$406,"=1")/1</f>
        <v>1</v>
      </c>
      <c r="F577" s="84">
        <f>SUMIF($A$389:$A$406,"=2")/2</f>
        <v>4</v>
      </c>
      <c r="G577" s="84">
        <f>SUMIF($A$389:$A$406,"=3")/3</f>
        <v>12</v>
      </c>
      <c r="H577" s="84">
        <f>SUMIF($A$389:$A$406,"=4")/4</f>
        <v>0</v>
      </c>
      <c r="I577" s="151">
        <f>SUMIF($A$389:$A$406,"=5")/5</f>
        <v>1</v>
      </c>
      <c r="J577" s="153">
        <f t="shared" si="104"/>
        <v>18</v>
      </c>
      <c r="K577" s="293"/>
      <c r="L577" s="294"/>
      <c r="M577" s="297"/>
      <c r="N577" s="295"/>
      <c r="O577" s="291">
        <v>1940</v>
      </c>
      <c r="P577" s="157"/>
      <c r="Q577" s="214"/>
      <c r="R577" s="215"/>
      <c r="S577" s="299"/>
      <c r="T577" s="300"/>
      <c r="U577" s="300"/>
      <c r="V577" s="300"/>
      <c r="W577" s="300"/>
      <c r="X577" s="300"/>
      <c r="Y577" s="300"/>
      <c r="Z577" s="300"/>
      <c r="AA577" s="300"/>
      <c r="AB577" s="301"/>
    </row>
    <row r="578" spans="2:28" customFormat="1" ht="15" customHeight="1" x14ac:dyDescent="0.3">
      <c r="B578" s="270"/>
      <c r="C578" s="319"/>
      <c r="D578" s="292" t="s">
        <v>1328</v>
      </c>
      <c r="E578" s="84">
        <f>SUMIF($A$268:$A$388,"=1")/1</f>
        <v>13</v>
      </c>
      <c r="F578" s="84">
        <f>SUMIF($A$268:$A$388,"=2")/2</f>
        <v>17</v>
      </c>
      <c r="G578" s="84">
        <f>SUMIF($A$268:$A$388,"=3")/3</f>
        <v>84</v>
      </c>
      <c r="H578" s="84">
        <f>SUMIF($A$268:$A$388,"=4")/4</f>
        <v>6</v>
      </c>
      <c r="I578" s="151">
        <f>SUMIF($A$268:$A$388,"=5")/5</f>
        <v>1</v>
      </c>
      <c r="J578" s="153">
        <f t="shared" si="104"/>
        <v>121</v>
      </c>
      <c r="K578" s="293"/>
      <c r="L578" s="294"/>
      <c r="M578" s="297"/>
      <c r="N578" s="295"/>
      <c r="O578" s="291">
        <v>1960</v>
      </c>
      <c r="P578" s="157"/>
      <c r="Q578" s="214"/>
      <c r="R578" s="215"/>
      <c r="S578" s="299"/>
      <c r="T578" s="300"/>
      <c r="U578" s="300"/>
      <c r="V578" s="300"/>
      <c r="W578" s="300"/>
      <c r="X578" s="300"/>
      <c r="Y578" s="300"/>
      <c r="Z578" s="300"/>
      <c r="AA578" s="300"/>
      <c r="AB578" s="301"/>
    </row>
    <row r="579" spans="2:28" customFormat="1" ht="15" customHeight="1" x14ac:dyDescent="0.3">
      <c r="B579" s="270"/>
      <c r="C579" s="319"/>
      <c r="D579" s="292" t="s">
        <v>1329</v>
      </c>
      <c r="E579" s="84">
        <f>SUMIF($A$155:$A$267,"=1")/1</f>
        <v>15</v>
      </c>
      <c r="F579" s="84">
        <f>SUMIF($A$155:$A$267,"=2")/2</f>
        <v>25</v>
      </c>
      <c r="G579" s="84">
        <f>SUMIF($A$155:$A$267,"=3")/3</f>
        <v>66</v>
      </c>
      <c r="H579" s="84">
        <f>SUMIF($A$155:$A$267,"=4")/4</f>
        <v>7</v>
      </c>
      <c r="I579" s="151">
        <f>SUMIF($A$155:$A$267,"=5")/5</f>
        <v>0</v>
      </c>
      <c r="J579" s="153">
        <f t="shared" si="104"/>
        <v>113</v>
      </c>
      <c r="K579" s="293"/>
      <c r="L579" s="294"/>
      <c r="M579" s="297"/>
      <c r="N579" s="295"/>
      <c r="O579" s="291">
        <v>1980</v>
      </c>
      <c r="P579" s="157"/>
      <c r="Q579" s="214"/>
      <c r="R579" s="215"/>
      <c r="S579" s="299"/>
      <c r="T579" s="300"/>
      <c r="U579" s="300"/>
      <c r="V579" s="300"/>
      <c r="W579" s="300"/>
      <c r="X579" s="300"/>
      <c r="Y579" s="300"/>
      <c r="Z579" s="300"/>
      <c r="AA579" s="300"/>
      <c r="AB579" s="301"/>
    </row>
    <row r="580" spans="2:28" customFormat="1" ht="15" customHeight="1" x14ac:dyDescent="0.3">
      <c r="B580" s="270"/>
      <c r="C580" s="269"/>
      <c r="D580" s="292" t="s">
        <v>1330</v>
      </c>
      <c r="E580" s="84">
        <f>SUMIF($A$51:$A$154,"=1")/1</f>
        <v>24</v>
      </c>
      <c r="F580" s="84">
        <f>SUMIF($A$50:$A$154,"=2")/2</f>
        <v>25</v>
      </c>
      <c r="G580" s="84">
        <f>SUMIF($A$51:$A$154,"=3")/3</f>
        <v>40</v>
      </c>
      <c r="H580" s="84">
        <f>SUMIF($A$51:$A$154,"=4")/4</f>
        <v>9</v>
      </c>
      <c r="I580" s="151">
        <f>SUMIF($A$51:$A$154,"=5")/5</f>
        <v>6</v>
      </c>
      <c r="J580" s="153">
        <f t="shared" si="104"/>
        <v>104</v>
      </c>
      <c r="K580" s="293"/>
      <c r="L580" s="294"/>
      <c r="M580" s="297"/>
      <c r="N580" s="295"/>
      <c r="O580" s="291">
        <v>2000</v>
      </c>
      <c r="P580" s="157"/>
      <c r="Q580" s="214"/>
      <c r="R580" s="215"/>
      <c r="S580" s="299"/>
      <c r="T580" s="300"/>
      <c r="U580" s="300"/>
      <c r="V580" s="300"/>
      <c r="W580" s="300"/>
      <c r="X580" s="300"/>
      <c r="Y580" s="300"/>
      <c r="Z580" s="300"/>
      <c r="AA580" s="300"/>
      <c r="AB580" s="301"/>
    </row>
    <row r="581" spans="2:28" customFormat="1" ht="15" customHeight="1" x14ac:dyDescent="0.3">
      <c r="B581" s="270"/>
      <c r="C581" s="269"/>
      <c r="D581" s="292" t="s">
        <v>1241</v>
      </c>
      <c r="E581" s="84">
        <f>SUMIF($A$3:$A$50,"=1")/1</f>
        <v>15</v>
      </c>
      <c r="F581" s="84">
        <f>SUMIF($A$3:$A$50,"=2")/2</f>
        <v>7</v>
      </c>
      <c r="G581" s="84">
        <f>SUMIF($A$3:$A$50,"=3")/3</f>
        <v>17</v>
      </c>
      <c r="H581" s="84">
        <f>SUMIF($A$3:$A$50,"=4")/4</f>
        <v>4</v>
      </c>
      <c r="I581" s="151">
        <f>SUMIF($A$3:$A$50,"=5")/5</f>
        <v>3</v>
      </c>
      <c r="J581" s="153">
        <f t="shared" si="104"/>
        <v>46</v>
      </c>
      <c r="K581" s="293"/>
      <c r="L581" s="294"/>
      <c r="M581" s="297"/>
      <c r="N581" s="295"/>
      <c r="O581" s="291">
        <v>2020</v>
      </c>
      <c r="P581" s="157"/>
      <c r="Q581" s="214"/>
      <c r="R581" s="215"/>
      <c r="S581" s="299"/>
      <c r="T581" s="300"/>
      <c r="U581" s="300"/>
      <c r="V581" s="300"/>
      <c r="W581" s="300"/>
      <c r="X581" s="300"/>
      <c r="Y581" s="300"/>
      <c r="Z581" s="300"/>
      <c r="AA581" s="300"/>
      <c r="AB581" s="301"/>
    </row>
    <row r="582" spans="2:28" customFormat="1" ht="15" customHeight="1" x14ac:dyDescent="0.3">
      <c r="B582" s="270"/>
      <c r="C582" s="269"/>
      <c r="D582" s="292"/>
      <c r="E582" s="84"/>
      <c r="F582" s="84"/>
      <c r="G582" s="84"/>
      <c r="H582" s="84"/>
      <c r="I582" s="151"/>
      <c r="J582" s="153"/>
      <c r="K582" s="293"/>
      <c r="L582" s="294"/>
      <c r="M582" s="297"/>
      <c r="N582" s="295"/>
      <c r="O582" s="291"/>
      <c r="P582" s="157"/>
      <c r="Q582" s="214"/>
      <c r="R582" s="215"/>
      <c r="S582" s="299"/>
      <c r="T582" s="300"/>
      <c r="U582" s="300"/>
      <c r="V582" s="300"/>
      <c r="W582" s="300"/>
      <c r="X582" s="300"/>
      <c r="Y582" s="300"/>
      <c r="Z582" s="300"/>
      <c r="AA582" s="300"/>
      <c r="AB582" s="301"/>
    </row>
    <row r="583" spans="2:28" customFormat="1" ht="15" customHeight="1" x14ac:dyDescent="0.3">
      <c r="B583" s="270"/>
      <c r="C583" s="269"/>
      <c r="D583" s="303"/>
      <c r="E583" s="84" t="s">
        <v>1134</v>
      </c>
      <c r="F583" s="84" t="s">
        <v>1134</v>
      </c>
      <c r="G583" s="84" t="s">
        <v>1134</v>
      </c>
      <c r="H583" s="84" t="s">
        <v>1134</v>
      </c>
      <c r="I583" s="84" t="s">
        <v>1134</v>
      </c>
      <c r="J583" s="153" t="s">
        <v>1134</v>
      </c>
      <c r="K583" s="291"/>
      <c r="L583" s="304"/>
      <c r="M583" s="156"/>
      <c r="N583" s="304"/>
      <c r="O583" s="304"/>
      <c r="P583" s="157"/>
      <c r="Q583" s="214"/>
      <c r="R583" s="215"/>
      <c r="S583" s="299"/>
      <c r="T583" s="300"/>
      <c r="U583" s="300"/>
      <c r="V583" s="300"/>
      <c r="W583" s="300"/>
      <c r="X583" s="300"/>
      <c r="Y583" s="300"/>
      <c r="Z583" s="300"/>
      <c r="AA583" s="300"/>
      <c r="AB583" s="301"/>
    </row>
    <row r="584" spans="2:28" customFormat="1" ht="15" customHeight="1" x14ac:dyDescent="0.3">
      <c r="B584" s="270"/>
      <c r="C584" s="269"/>
      <c r="D584" s="306"/>
      <c r="E584" s="84">
        <f>SUM(E575:E583)</f>
        <v>70</v>
      </c>
      <c r="F584" s="84">
        <f>SUM(F575:F583)</f>
        <v>81</v>
      </c>
      <c r="G584" s="84">
        <f>SUM(G575:G583)</f>
        <v>221</v>
      </c>
      <c r="H584" s="84">
        <f>SUM(H575:H583)</f>
        <v>26</v>
      </c>
      <c r="I584" s="84">
        <f>SUM(I575:I583)</f>
        <v>11</v>
      </c>
      <c r="J584" s="153">
        <f>SUM(E584:I584)</f>
        <v>409</v>
      </c>
      <c r="K584" s="291"/>
      <c r="L584" s="304"/>
      <c r="M584" s="156"/>
      <c r="N584" s="155"/>
      <c r="O584" s="158"/>
      <c r="P584" s="157"/>
      <c r="Q584" s="214"/>
      <c r="R584" s="215"/>
      <c r="S584" s="299"/>
      <c r="T584" s="300"/>
      <c r="U584" s="300"/>
      <c r="V584" s="300"/>
      <c r="W584" s="300"/>
      <c r="X584" s="300"/>
      <c r="Y584" s="300"/>
      <c r="Z584" s="300"/>
      <c r="AA584" s="300"/>
      <c r="AB584" s="301"/>
    </row>
    <row r="585" spans="2:28" customFormat="1" ht="15" customHeight="1" x14ac:dyDescent="0.3">
      <c r="B585" s="270"/>
      <c r="C585" s="319"/>
      <c r="D585" s="327"/>
      <c r="E585" s="327"/>
      <c r="F585" s="327"/>
      <c r="G585" s="327"/>
      <c r="H585" s="327"/>
      <c r="I585" s="328"/>
      <c r="J585" s="341">
        <f>SUM(J574:J582)</f>
        <v>409</v>
      </c>
      <c r="K585" s="327"/>
      <c r="L585" s="327"/>
      <c r="M585" s="327"/>
      <c r="N585" s="327"/>
      <c r="O585" s="138"/>
      <c r="P585" s="214"/>
      <c r="Q585" s="214"/>
      <c r="R585" s="215"/>
      <c r="S585" s="299"/>
      <c r="T585" s="300"/>
      <c r="U585" s="300"/>
      <c r="V585" s="300"/>
      <c r="W585" s="300"/>
      <c r="X585" s="300"/>
      <c r="Y585" s="300"/>
      <c r="Z585" s="300"/>
      <c r="AA585" s="300"/>
      <c r="AB585" s="301"/>
    </row>
    <row r="586" spans="2:28" customFormat="1" ht="15" customHeight="1" x14ac:dyDescent="0.3">
      <c r="B586" s="270"/>
      <c r="C586" s="319"/>
      <c r="D586" s="327"/>
      <c r="E586" s="327"/>
      <c r="F586" s="327"/>
      <c r="G586" s="327"/>
      <c r="H586" s="327"/>
      <c r="I586" s="328"/>
      <c r="J586" s="329"/>
      <c r="K586" s="327"/>
      <c r="L586" s="327"/>
      <c r="M586" s="327"/>
      <c r="N586" s="327"/>
      <c r="O586" s="138"/>
      <c r="P586" s="214"/>
      <c r="Q586" s="214"/>
      <c r="R586" s="215"/>
      <c r="S586" s="299"/>
      <c r="T586" s="300"/>
      <c r="U586" s="300"/>
      <c r="V586" s="300"/>
      <c r="W586" s="300"/>
      <c r="X586" s="300"/>
      <c r="Y586" s="300"/>
      <c r="Z586" s="300"/>
      <c r="AA586" s="300"/>
      <c r="AB586" s="301"/>
    </row>
    <row r="587" spans="2:28" customFormat="1" ht="15" customHeight="1" x14ac:dyDescent="0.3">
      <c r="B587" s="270"/>
      <c r="C587" s="269"/>
      <c r="D587" s="332"/>
      <c r="E587" s="332"/>
      <c r="F587" s="331"/>
      <c r="G587" s="331" t="s">
        <v>1331</v>
      </c>
      <c r="H587" s="332"/>
      <c r="I587" s="332"/>
      <c r="J587" s="333"/>
      <c r="K587" s="273"/>
      <c r="L587" s="273"/>
      <c r="M587" s="273"/>
      <c r="N587" s="273"/>
      <c r="O587" s="273"/>
      <c r="P587" s="273"/>
      <c r="Q587" s="214"/>
      <c r="R587" s="215"/>
      <c r="S587" s="299"/>
      <c r="T587" s="300"/>
      <c r="U587" s="300"/>
      <c r="V587" s="300"/>
      <c r="W587" s="300"/>
      <c r="X587" s="300"/>
      <c r="Y587" s="300"/>
      <c r="Z587" s="300"/>
      <c r="AA587" s="300"/>
      <c r="AB587" s="301"/>
    </row>
    <row r="588" spans="2:28" customFormat="1" ht="24" x14ac:dyDescent="0.3">
      <c r="B588" s="270"/>
      <c r="C588" s="269"/>
      <c r="D588" s="276"/>
      <c r="E588" s="277" t="s">
        <v>1225</v>
      </c>
      <c r="F588" s="277" t="s">
        <v>1226</v>
      </c>
      <c r="G588" s="277" t="s">
        <v>1227</v>
      </c>
      <c r="H588" s="277" t="s">
        <v>1228</v>
      </c>
      <c r="I588" s="278" t="s">
        <v>1229</v>
      </c>
      <c r="J588" s="279" t="s">
        <v>1230</v>
      </c>
      <c r="K588" s="280" t="s">
        <v>1231</v>
      </c>
      <c r="L588" s="281" t="s">
        <v>1232</v>
      </c>
      <c r="M588" s="281" t="s">
        <v>1233</v>
      </c>
      <c r="N588" s="281" t="s">
        <v>1234</v>
      </c>
      <c r="O588" s="282" t="s">
        <v>1235</v>
      </c>
      <c r="P588" s="283" t="s">
        <v>1236</v>
      </c>
      <c r="Q588" s="214"/>
      <c r="R588" s="215"/>
      <c r="S588" s="299"/>
      <c r="T588" s="300"/>
      <c r="U588" s="300"/>
      <c r="V588" s="300"/>
      <c r="W588" s="300"/>
      <c r="X588" s="300"/>
      <c r="Y588" s="300"/>
      <c r="Z588" s="300"/>
      <c r="AA588" s="300"/>
      <c r="AB588" s="301"/>
    </row>
    <row r="589" spans="2:28" customFormat="1" ht="15" customHeight="1" x14ac:dyDescent="0.3">
      <c r="B589" s="270"/>
      <c r="C589" s="269"/>
      <c r="D589" s="284"/>
      <c r="E589" s="285">
        <v>1</v>
      </c>
      <c r="F589" s="286">
        <v>2</v>
      </c>
      <c r="G589" s="287">
        <v>3</v>
      </c>
      <c r="H589" s="288">
        <v>4</v>
      </c>
      <c r="I589" s="289">
        <v>5</v>
      </c>
      <c r="J589" s="153"/>
      <c r="K589" s="290"/>
      <c r="L589" s="154"/>
      <c r="M589" s="153"/>
      <c r="N589" s="154"/>
      <c r="O589" s="291"/>
      <c r="P589" s="157"/>
      <c r="Q589" s="214"/>
      <c r="R589" s="215"/>
      <c r="S589" s="299"/>
      <c r="T589" s="300"/>
      <c r="U589" s="300"/>
      <c r="V589" s="300"/>
      <c r="W589" s="300"/>
      <c r="X589" s="300"/>
      <c r="Y589" s="300"/>
      <c r="Z589" s="300"/>
      <c r="AA589" s="300"/>
      <c r="AB589" s="301"/>
    </row>
    <row r="590" spans="2:28" customFormat="1" ht="15" customHeight="1" x14ac:dyDescent="0.3">
      <c r="B590" s="270"/>
      <c r="C590" s="269"/>
      <c r="D590" s="292">
        <v>1915</v>
      </c>
      <c r="E590" s="84">
        <f>SUMIF(A413,"=1")/1</f>
        <v>0</v>
      </c>
      <c r="F590" s="84">
        <f>SUMIF(A413,"=2")/2</f>
        <v>1</v>
      </c>
      <c r="G590" s="84">
        <f>SUMIF(A413,"=3")/3</f>
        <v>0</v>
      </c>
      <c r="H590" s="84">
        <f>SUMIF(A413,"=4")/4</f>
        <v>0</v>
      </c>
      <c r="I590" s="84">
        <f>SUMIF(A413,"=5")/5</f>
        <v>0</v>
      </c>
      <c r="J590" s="153">
        <f>SUM(E590:I590)</f>
        <v>1</v>
      </c>
      <c r="K590" s="293"/>
      <c r="L590" s="294"/>
      <c r="M590" s="297"/>
      <c r="N590" s="295"/>
      <c r="O590" s="291"/>
      <c r="P590" s="157"/>
      <c r="Q590" s="214"/>
      <c r="R590" s="215"/>
      <c r="S590" s="299"/>
      <c r="T590" s="300"/>
      <c r="U590" s="300"/>
      <c r="V590" s="300"/>
      <c r="W590" s="300"/>
      <c r="X590" s="300"/>
      <c r="Y590" s="300"/>
      <c r="Z590" s="300"/>
      <c r="AA590" s="300"/>
      <c r="AB590" s="301"/>
    </row>
    <row r="591" spans="2:28" customFormat="1" ht="15" customHeight="1" x14ac:dyDescent="0.3">
      <c r="B591" s="270"/>
      <c r="C591" s="319"/>
      <c r="D591" s="292">
        <v>1916</v>
      </c>
      <c r="E591" s="84" t="s">
        <v>506</v>
      </c>
      <c r="F591" s="84" t="s">
        <v>506</v>
      </c>
      <c r="G591" s="84" t="s">
        <v>506</v>
      </c>
      <c r="H591" s="84" t="s">
        <v>506</v>
      </c>
      <c r="I591" s="84" t="s">
        <v>506</v>
      </c>
      <c r="J591" s="153">
        <f>SUM(E591:I591)</f>
        <v>0</v>
      </c>
      <c r="K591" s="293"/>
      <c r="L591" s="294"/>
      <c r="M591" s="297"/>
      <c r="N591" s="295"/>
      <c r="O591" s="291"/>
      <c r="P591" s="157"/>
      <c r="Q591" s="214"/>
      <c r="R591" s="215"/>
      <c r="S591" s="299"/>
      <c r="T591" s="300"/>
      <c r="U591" s="300"/>
      <c r="V591" s="300"/>
      <c r="W591" s="300"/>
      <c r="X591" s="300"/>
      <c r="Y591" s="300"/>
      <c r="Z591" s="300"/>
      <c r="AA591" s="300"/>
      <c r="AB591" s="301"/>
    </row>
    <row r="592" spans="2:28" customFormat="1" ht="15" customHeight="1" x14ac:dyDescent="0.3">
      <c r="B592" s="270"/>
      <c r="C592" s="319"/>
      <c r="D592" s="292">
        <v>1917</v>
      </c>
      <c r="E592" s="84">
        <f>SUMIF(A412,"=1")/1</f>
        <v>0</v>
      </c>
      <c r="F592" s="84">
        <f>SUMIF(A412,"=2")/2</f>
        <v>0</v>
      </c>
      <c r="G592" s="84">
        <f>SUMIF(A412,"=3")/3</f>
        <v>1</v>
      </c>
      <c r="H592" s="84">
        <f>SUMIF(A412,"=4")/4</f>
        <v>0</v>
      </c>
      <c r="I592" s="84">
        <f>SUMIF(A412,"=5")/5</f>
        <v>0</v>
      </c>
      <c r="J592" s="153">
        <f>SUM(E592:I592)</f>
        <v>1</v>
      </c>
      <c r="K592" s="293"/>
      <c r="L592" s="294"/>
      <c r="M592" s="297"/>
      <c r="N592" s="295"/>
      <c r="O592" s="291"/>
      <c r="P592" s="157"/>
      <c r="Q592" s="214"/>
      <c r="R592" s="215"/>
      <c r="S592" s="299"/>
      <c r="T592" s="300"/>
      <c r="U592" s="300"/>
      <c r="V592" s="300"/>
      <c r="W592" s="300"/>
      <c r="X592" s="300"/>
      <c r="Y592" s="300"/>
      <c r="Z592" s="300"/>
      <c r="AA592" s="300"/>
      <c r="AB592" s="301"/>
    </row>
    <row r="593" spans="2:28" customFormat="1" ht="15" customHeight="1" x14ac:dyDescent="0.3">
      <c r="B593" s="270"/>
      <c r="C593" s="269"/>
      <c r="D593" s="292">
        <v>1918</v>
      </c>
      <c r="E593" s="84" t="s">
        <v>506</v>
      </c>
      <c r="F593" s="84" t="s">
        <v>506</v>
      </c>
      <c r="G593" s="84" t="s">
        <v>506</v>
      </c>
      <c r="H593" s="84" t="s">
        <v>506</v>
      </c>
      <c r="I593" s="84" t="s">
        <v>506</v>
      </c>
      <c r="J593" s="153">
        <f t="shared" ref="J593:J621" si="105">SUM(E593:I593)</f>
        <v>0</v>
      </c>
      <c r="K593" s="293"/>
      <c r="L593" s="294"/>
      <c r="M593" s="297"/>
      <c r="N593" s="295"/>
      <c r="O593" s="291"/>
      <c r="P593" s="157"/>
      <c r="Q593" s="214"/>
      <c r="R593" s="215"/>
      <c r="S593" s="299"/>
      <c r="T593" s="300"/>
      <c r="U593" s="300"/>
      <c r="V593" s="300"/>
      <c r="W593" s="300"/>
      <c r="X593" s="300"/>
      <c r="Y593" s="300"/>
      <c r="Z593" s="300"/>
      <c r="AA593" s="300"/>
      <c r="AB593" s="301"/>
    </row>
    <row r="594" spans="2:28" customFormat="1" ht="15" customHeight="1" x14ac:dyDescent="0.3">
      <c r="B594" s="270"/>
      <c r="C594" s="269"/>
      <c r="D594" s="292">
        <v>1919</v>
      </c>
      <c r="E594" s="84" t="s">
        <v>506</v>
      </c>
      <c r="F594" s="84" t="s">
        <v>506</v>
      </c>
      <c r="G594" s="84" t="s">
        <v>506</v>
      </c>
      <c r="H594" s="84" t="s">
        <v>506</v>
      </c>
      <c r="I594" s="84" t="s">
        <v>506</v>
      </c>
      <c r="J594" s="153">
        <f t="shared" si="105"/>
        <v>0</v>
      </c>
      <c r="K594" s="293"/>
      <c r="L594" s="294"/>
      <c r="M594" s="297"/>
      <c r="N594" s="295"/>
      <c r="O594" s="291"/>
      <c r="P594" s="157"/>
      <c r="Q594" s="214"/>
      <c r="R594" s="215"/>
      <c r="S594" s="299"/>
      <c r="T594" s="300"/>
      <c r="U594" s="300"/>
      <c r="V594" s="300"/>
      <c r="W594" s="300"/>
      <c r="X594" s="300"/>
      <c r="Y594" s="300"/>
      <c r="Z594" s="300"/>
      <c r="AA594" s="300"/>
      <c r="AB594" s="301"/>
    </row>
    <row r="595" spans="2:28" customFormat="1" ht="15" customHeight="1" x14ac:dyDescent="0.3">
      <c r="B595" s="270"/>
      <c r="C595" s="269"/>
      <c r="D595" s="292">
        <v>1920</v>
      </c>
      <c r="E595" s="84" t="s">
        <v>506</v>
      </c>
      <c r="F595" s="84" t="s">
        <v>506</v>
      </c>
      <c r="G595" s="84" t="s">
        <v>506</v>
      </c>
      <c r="H595" s="84" t="s">
        <v>506</v>
      </c>
      <c r="I595" s="84" t="s">
        <v>506</v>
      </c>
      <c r="J595" s="153">
        <f t="shared" si="105"/>
        <v>0</v>
      </c>
      <c r="K595" s="293"/>
      <c r="L595" s="294"/>
      <c r="M595" s="297"/>
      <c r="N595" s="295"/>
      <c r="O595" s="291"/>
      <c r="P595" s="157"/>
      <c r="Q595" s="214"/>
      <c r="R595" s="215"/>
      <c r="S595" s="299"/>
      <c r="T595" s="300"/>
      <c r="U595" s="300"/>
      <c r="V595" s="300"/>
      <c r="W595" s="300"/>
      <c r="X595" s="300"/>
      <c r="Y595" s="300"/>
      <c r="Z595" s="300"/>
      <c r="AA595" s="300"/>
      <c r="AB595" s="301"/>
    </row>
    <row r="596" spans="2:28" customFormat="1" ht="15" customHeight="1" x14ac:dyDescent="0.3">
      <c r="B596" s="270"/>
      <c r="C596" s="269"/>
      <c r="D596" s="292">
        <v>1921</v>
      </c>
      <c r="E596" s="84" t="s">
        <v>506</v>
      </c>
      <c r="F596" s="84" t="s">
        <v>506</v>
      </c>
      <c r="G596" s="84" t="s">
        <v>506</v>
      </c>
      <c r="H596" s="84" t="s">
        <v>506</v>
      </c>
      <c r="I596" s="84" t="s">
        <v>506</v>
      </c>
      <c r="J596" s="153">
        <f t="shared" si="105"/>
        <v>0</v>
      </c>
      <c r="K596" s="293"/>
      <c r="L596" s="294"/>
      <c r="M596" s="297"/>
      <c r="N596" s="295"/>
      <c r="O596" s="291"/>
      <c r="P596" s="157"/>
      <c r="Q596" s="214"/>
      <c r="R596" s="215"/>
      <c r="S596" s="299"/>
      <c r="T596" s="300"/>
      <c r="U596" s="300"/>
      <c r="V596" s="300"/>
      <c r="W596" s="300"/>
      <c r="X596" s="300"/>
      <c r="Y596" s="300"/>
      <c r="Z596" s="300"/>
      <c r="AA596" s="300"/>
      <c r="AB596" s="301"/>
    </row>
    <row r="597" spans="2:28" customFormat="1" ht="15" customHeight="1" x14ac:dyDescent="0.3">
      <c r="B597" s="270"/>
      <c r="C597" s="319"/>
      <c r="D597" s="292">
        <v>1922</v>
      </c>
      <c r="E597" s="84" t="s">
        <v>506</v>
      </c>
      <c r="F597" s="84" t="s">
        <v>506</v>
      </c>
      <c r="G597" s="84" t="s">
        <v>506</v>
      </c>
      <c r="H597" s="84" t="s">
        <v>506</v>
      </c>
      <c r="I597" s="84" t="s">
        <v>506</v>
      </c>
      <c r="J597" s="153">
        <f t="shared" si="105"/>
        <v>0</v>
      </c>
      <c r="K597" s="293"/>
      <c r="L597" s="294"/>
      <c r="M597" s="297"/>
      <c r="N597" s="295"/>
      <c r="O597" s="291"/>
      <c r="P597" s="157"/>
      <c r="Q597" s="214"/>
      <c r="R597" s="215"/>
      <c r="S597" s="299"/>
      <c r="T597" s="300"/>
      <c r="U597" s="300"/>
      <c r="V597" s="300"/>
      <c r="W597" s="300"/>
      <c r="X597" s="300"/>
      <c r="Y597" s="300"/>
      <c r="Z597" s="300"/>
      <c r="AA597" s="300"/>
      <c r="AB597" s="301"/>
    </row>
    <row r="598" spans="2:28" customFormat="1" ht="15" customHeight="1" x14ac:dyDescent="0.3">
      <c r="B598" s="270"/>
      <c r="C598" s="319"/>
      <c r="D598" s="292">
        <v>1923</v>
      </c>
      <c r="E598" s="84" t="s">
        <v>506</v>
      </c>
      <c r="F598" s="84" t="s">
        <v>506</v>
      </c>
      <c r="G598" s="84" t="s">
        <v>506</v>
      </c>
      <c r="H598" s="84" t="s">
        <v>506</v>
      </c>
      <c r="I598" s="84" t="s">
        <v>506</v>
      </c>
      <c r="J598" s="153">
        <f t="shared" si="105"/>
        <v>0</v>
      </c>
      <c r="K598" s="293"/>
      <c r="L598" s="294"/>
      <c r="M598" s="297"/>
      <c r="N598" s="295"/>
      <c r="O598" s="291"/>
      <c r="P598" s="157"/>
      <c r="Q598" s="214"/>
      <c r="R598" s="215"/>
      <c r="S598" s="299"/>
      <c r="T598" s="300"/>
      <c r="U598" s="300"/>
      <c r="V598" s="300"/>
      <c r="W598" s="300"/>
      <c r="X598" s="300"/>
      <c r="Y598" s="300"/>
      <c r="Z598" s="300"/>
      <c r="AA598" s="300"/>
      <c r="AB598" s="301"/>
    </row>
    <row r="599" spans="2:28" customFormat="1" ht="15" customHeight="1" x14ac:dyDescent="0.3">
      <c r="B599" s="270"/>
      <c r="C599" s="269"/>
      <c r="D599" s="292">
        <v>1924</v>
      </c>
      <c r="E599" s="84" t="s">
        <v>506</v>
      </c>
      <c r="F599" s="84" t="s">
        <v>506</v>
      </c>
      <c r="G599" s="84" t="s">
        <v>506</v>
      </c>
      <c r="H599" s="84" t="s">
        <v>506</v>
      </c>
      <c r="I599" s="84" t="s">
        <v>506</v>
      </c>
      <c r="J599" s="153">
        <f t="shared" si="105"/>
        <v>0</v>
      </c>
      <c r="K599" s="293"/>
      <c r="L599" s="294"/>
      <c r="M599" s="297"/>
      <c r="N599" s="295"/>
      <c r="O599" s="291"/>
      <c r="P599" s="157"/>
      <c r="Q599" s="214"/>
      <c r="R599" s="215"/>
      <c r="S599" s="299"/>
      <c r="T599" s="300"/>
      <c r="U599" s="300"/>
      <c r="V599" s="300"/>
      <c r="W599" s="300"/>
      <c r="X599" s="300"/>
      <c r="Y599" s="300"/>
      <c r="Z599" s="300"/>
      <c r="AA599" s="300"/>
      <c r="AB599" s="301"/>
    </row>
    <row r="600" spans="2:28" customFormat="1" ht="15" customHeight="1" x14ac:dyDescent="0.3">
      <c r="B600" s="270"/>
      <c r="C600" s="269"/>
      <c r="D600" s="292">
        <v>1925</v>
      </c>
      <c r="E600" s="84" t="s">
        <v>506</v>
      </c>
      <c r="F600" s="84" t="s">
        <v>506</v>
      </c>
      <c r="G600" s="84" t="s">
        <v>506</v>
      </c>
      <c r="H600" s="84" t="s">
        <v>506</v>
      </c>
      <c r="I600" s="84" t="s">
        <v>506</v>
      </c>
      <c r="J600" s="153">
        <f t="shared" si="105"/>
        <v>0</v>
      </c>
      <c r="K600" s="293"/>
      <c r="L600" s="294"/>
      <c r="M600" s="297"/>
      <c r="N600" s="295"/>
      <c r="O600" s="291"/>
      <c r="P600" s="157"/>
      <c r="Q600" s="214"/>
      <c r="R600" s="215"/>
      <c r="S600" s="299"/>
      <c r="T600" s="300"/>
      <c r="U600" s="300"/>
      <c r="V600" s="300"/>
      <c r="W600" s="300"/>
      <c r="X600" s="300"/>
      <c r="Y600" s="300"/>
      <c r="Z600" s="300"/>
      <c r="AA600" s="300"/>
      <c r="AB600" s="301"/>
    </row>
    <row r="601" spans="2:28" customFormat="1" ht="15" customHeight="1" x14ac:dyDescent="0.3">
      <c r="B601" s="270"/>
      <c r="C601" s="269"/>
      <c r="D601" s="292">
        <v>1926</v>
      </c>
      <c r="E601" s="84" t="s">
        <v>506</v>
      </c>
      <c r="F601" s="84" t="s">
        <v>506</v>
      </c>
      <c r="G601" s="84" t="s">
        <v>506</v>
      </c>
      <c r="H601" s="84" t="s">
        <v>506</v>
      </c>
      <c r="I601" s="84" t="s">
        <v>506</v>
      </c>
      <c r="J601" s="153">
        <f t="shared" si="105"/>
        <v>0</v>
      </c>
      <c r="K601" s="293"/>
      <c r="L601" s="294"/>
      <c r="M601" s="297"/>
      <c r="N601" s="295"/>
      <c r="O601" s="291"/>
      <c r="P601" s="157"/>
      <c r="Q601" s="214"/>
      <c r="R601" s="215"/>
      <c r="S601" s="299"/>
      <c r="T601" s="300"/>
      <c r="U601" s="300"/>
      <c r="V601" s="300"/>
      <c r="W601" s="300"/>
      <c r="X601" s="300"/>
      <c r="Y601" s="300"/>
      <c r="Z601" s="300"/>
      <c r="AA601" s="300"/>
      <c r="AB601" s="301"/>
    </row>
    <row r="602" spans="2:28" customFormat="1" ht="15" customHeight="1" x14ac:dyDescent="0.3">
      <c r="B602" s="270"/>
      <c r="C602" s="269"/>
      <c r="D602" s="292">
        <v>1927</v>
      </c>
      <c r="E602" s="84" t="s">
        <v>506</v>
      </c>
      <c r="F602" s="84" t="s">
        <v>506</v>
      </c>
      <c r="G602" s="84" t="s">
        <v>506</v>
      </c>
      <c r="H602" s="84" t="s">
        <v>506</v>
      </c>
      <c r="I602" s="84" t="s">
        <v>506</v>
      </c>
      <c r="J602" s="153">
        <f t="shared" si="105"/>
        <v>0</v>
      </c>
      <c r="K602" s="293"/>
      <c r="L602" s="294"/>
      <c r="M602" s="297"/>
      <c r="N602" s="295"/>
      <c r="O602" s="291"/>
      <c r="P602" s="157"/>
      <c r="Q602" s="214"/>
      <c r="R602" s="215"/>
      <c r="S602" s="299"/>
      <c r="T602" s="300"/>
      <c r="U602" s="300"/>
      <c r="V602" s="300"/>
      <c r="W602" s="300"/>
      <c r="X602" s="300"/>
      <c r="Y602" s="300"/>
      <c r="Z602" s="300"/>
      <c r="AA602" s="300"/>
      <c r="AB602" s="301"/>
    </row>
    <row r="603" spans="2:28" customFormat="1" ht="15" customHeight="1" x14ac:dyDescent="0.3">
      <c r="B603" s="270"/>
      <c r="C603" s="319"/>
      <c r="D603" s="292">
        <v>1928</v>
      </c>
      <c r="E603" s="84">
        <f>SUMIF(A411,"=1")/1</f>
        <v>1</v>
      </c>
      <c r="F603" s="84">
        <f>SUMIF(A411,"=2")/2</f>
        <v>0</v>
      </c>
      <c r="G603" s="84">
        <f>SUMIF(A411,"=3")/3</f>
        <v>0</v>
      </c>
      <c r="H603" s="84">
        <f>SUMIF(A411,"=4")/4</f>
        <v>0</v>
      </c>
      <c r="I603" s="84">
        <f>SUMIF(A411,"=5")/5</f>
        <v>0</v>
      </c>
      <c r="J603" s="153">
        <f t="shared" si="105"/>
        <v>1</v>
      </c>
      <c r="K603" s="293"/>
      <c r="L603" s="294"/>
      <c r="M603" s="297"/>
      <c r="N603" s="295"/>
      <c r="O603" s="291"/>
      <c r="P603" s="157"/>
      <c r="Q603" s="214"/>
      <c r="R603" s="215"/>
      <c r="S603" s="299"/>
      <c r="T603" s="300"/>
      <c r="U603" s="300"/>
      <c r="V603" s="300"/>
      <c r="W603" s="300"/>
      <c r="X603" s="300"/>
      <c r="Y603" s="300"/>
      <c r="Z603" s="300"/>
      <c r="AA603" s="300"/>
      <c r="AB603" s="301"/>
    </row>
    <row r="604" spans="2:28" customFormat="1" ht="15" customHeight="1" x14ac:dyDescent="0.3">
      <c r="B604" s="270"/>
      <c r="C604" s="319"/>
      <c r="D604" s="292">
        <v>1929</v>
      </c>
      <c r="E604" s="84" t="s">
        <v>506</v>
      </c>
      <c r="F604" s="84" t="s">
        <v>506</v>
      </c>
      <c r="G604" s="84" t="s">
        <v>506</v>
      </c>
      <c r="H604" s="84" t="s">
        <v>506</v>
      </c>
      <c r="I604" s="84" t="s">
        <v>506</v>
      </c>
      <c r="J604" s="153">
        <f t="shared" si="105"/>
        <v>0</v>
      </c>
      <c r="K604" s="293"/>
      <c r="L604" s="294"/>
      <c r="M604" s="297"/>
      <c r="N604" s="295"/>
      <c r="O604" s="291"/>
      <c r="P604" s="157"/>
      <c r="Q604" s="214"/>
      <c r="R604" s="215"/>
      <c r="S604" s="299"/>
      <c r="T604" s="300"/>
      <c r="U604" s="300"/>
      <c r="V604" s="300"/>
      <c r="W604" s="300"/>
      <c r="X604" s="300"/>
      <c r="Y604" s="300"/>
      <c r="Z604" s="300"/>
      <c r="AA604" s="300"/>
      <c r="AB604" s="301"/>
    </row>
    <row r="605" spans="2:28" customFormat="1" ht="15" customHeight="1" x14ac:dyDescent="0.3">
      <c r="B605" s="270"/>
      <c r="C605" s="269"/>
      <c r="D605" s="292">
        <v>1930</v>
      </c>
      <c r="E605" s="84" t="s">
        <v>506</v>
      </c>
      <c r="F605" s="84" t="s">
        <v>506</v>
      </c>
      <c r="G605" s="84" t="s">
        <v>506</v>
      </c>
      <c r="H605" s="84" t="s">
        <v>506</v>
      </c>
      <c r="I605" s="84" t="s">
        <v>506</v>
      </c>
      <c r="J605" s="153">
        <f t="shared" si="105"/>
        <v>0</v>
      </c>
      <c r="K605" s="293"/>
      <c r="L605" s="294"/>
      <c r="M605" s="297"/>
      <c r="N605" s="295"/>
      <c r="O605" s="291"/>
      <c r="P605" s="157"/>
      <c r="Q605" s="214"/>
      <c r="R605" s="215"/>
      <c r="S605" s="299"/>
      <c r="T605" s="300"/>
      <c r="U605" s="300"/>
      <c r="V605" s="300"/>
      <c r="W605" s="300"/>
      <c r="X605" s="300"/>
      <c r="Y605" s="300"/>
      <c r="Z605" s="300"/>
      <c r="AA605" s="300"/>
      <c r="AB605" s="301"/>
    </row>
    <row r="606" spans="2:28" customFormat="1" ht="15" customHeight="1" x14ac:dyDescent="0.3">
      <c r="B606" s="270"/>
      <c r="C606" s="269"/>
      <c r="D606" s="292">
        <v>1931</v>
      </c>
      <c r="E606" s="84" t="s">
        <v>506</v>
      </c>
      <c r="F606" s="84" t="s">
        <v>506</v>
      </c>
      <c r="G606" s="84" t="s">
        <v>506</v>
      </c>
      <c r="H606" s="84" t="s">
        <v>506</v>
      </c>
      <c r="I606" s="84" t="s">
        <v>506</v>
      </c>
      <c r="J606" s="153">
        <f t="shared" si="105"/>
        <v>0</v>
      </c>
      <c r="K606" s="293"/>
      <c r="L606" s="294"/>
      <c r="M606" s="297"/>
      <c r="N606" s="295"/>
      <c r="O606" s="291"/>
      <c r="P606" s="157"/>
      <c r="Q606" s="214"/>
      <c r="R606" s="215"/>
      <c r="S606" s="299"/>
      <c r="T606" s="300"/>
      <c r="U606" s="300"/>
      <c r="V606" s="300"/>
      <c r="W606" s="300"/>
      <c r="X606" s="300"/>
      <c r="Y606" s="300"/>
      <c r="Z606" s="300"/>
      <c r="AA606" s="300"/>
      <c r="AB606" s="301"/>
    </row>
    <row r="607" spans="2:28" customFormat="1" ht="15" customHeight="1" x14ac:dyDescent="0.3">
      <c r="B607" s="270"/>
      <c r="C607" s="269"/>
      <c r="D607" s="292">
        <v>1932</v>
      </c>
      <c r="E607" s="84" t="s">
        <v>506</v>
      </c>
      <c r="F607" s="84" t="s">
        <v>506</v>
      </c>
      <c r="G607" s="84" t="s">
        <v>506</v>
      </c>
      <c r="H607" s="84" t="s">
        <v>506</v>
      </c>
      <c r="I607" s="84" t="s">
        <v>506</v>
      </c>
      <c r="J607" s="153">
        <f t="shared" si="105"/>
        <v>0</v>
      </c>
      <c r="K607" s="293"/>
      <c r="L607" s="294"/>
      <c r="M607" s="297"/>
      <c r="N607" s="295"/>
      <c r="O607" s="291"/>
      <c r="P607" s="157"/>
      <c r="Q607" s="214"/>
      <c r="R607" s="215"/>
      <c r="S607" s="299"/>
      <c r="T607" s="300"/>
      <c r="U607" s="300"/>
      <c r="V607" s="300"/>
      <c r="W607" s="300"/>
      <c r="X607" s="300"/>
      <c r="Y607" s="300"/>
      <c r="Z607" s="300"/>
      <c r="AA607" s="300"/>
      <c r="AB607" s="301"/>
    </row>
    <row r="608" spans="2:28" customFormat="1" ht="15" customHeight="1" x14ac:dyDescent="0.3">
      <c r="B608" s="270"/>
      <c r="C608" s="269"/>
      <c r="D608" s="292">
        <v>1933</v>
      </c>
      <c r="E608" s="84" t="s">
        <v>506</v>
      </c>
      <c r="F608" s="84" t="s">
        <v>506</v>
      </c>
      <c r="G608" s="84" t="s">
        <v>506</v>
      </c>
      <c r="H608" s="84" t="s">
        <v>506</v>
      </c>
      <c r="I608" s="84" t="s">
        <v>506</v>
      </c>
      <c r="J608" s="153">
        <f t="shared" si="105"/>
        <v>0</v>
      </c>
      <c r="K608" s="293"/>
      <c r="L608" s="294"/>
      <c r="M608" s="297"/>
      <c r="N608" s="295"/>
      <c r="O608" s="291"/>
      <c r="P608" s="157"/>
      <c r="Q608" s="214"/>
      <c r="R608" s="215"/>
      <c r="S608" s="299"/>
      <c r="T608" s="300"/>
      <c r="U608" s="300"/>
      <c r="V608" s="300"/>
      <c r="W608" s="300"/>
      <c r="X608" s="300"/>
      <c r="Y608" s="300"/>
      <c r="Z608" s="300"/>
      <c r="AA608" s="300"/>
      <c r="AB608" s="301"/>
    </row>
    <row r="609" spans="2:28" customFormat="1" ht="15" customHeight="1" x14ac:dyDescent="0.3">
      <c r="B609" s="270"/>
      <c r="C609" s="319"/>
      <c r="D609" s="292">
        <v>1934</v>
      </c>
      <c r="E609" s="84" t="s">
        <v>506</v>
      </c>
      <c r="F609" s="84" t="s">
        <v>506</v>
      </c>
      <c r="G609" s="84" t="s">
        <v>506</v>
      </c>
      <c r="H609" s="84" t="s">
        <v>506</v>
      </c>
      <c r="I609" s="84" t="s">
        <v>506</v>
      </c>
      <c r="J609" s="153">
        <f t="shared" si="105"/>
        <v>0</v>
      </c>
      <c r="K609" s="293"/>
      <c r="L609" s="294"/>
      <c r="M609" s="297"/>
      <c r="N609" s="295"/>
      <c r="O609" s="291"/>
      <c r="P609" s="157"/>
      <c r="Q609" s="214"/>
      <c r="R609" s="215"/>
      <c r="S609" s="299"/>
      <c r="T609" s="300"/>
      <c r="U609" s="300"/>
      <c r="V609" s="300"/>
      <c r="W609" s="300"/>
      <c r="X609" s="300"/>
      <c r="Y609" s="300"/>
      <c r="Z609" s="300"/>
      <c r="AA609" s="300"/>
      <c r="AB609" s="301"/>
    </row>
    <row r="610" spans="2:28" customFormat="1" ht="15" customHeight="1" x14ac:dyDescent="0.3">
      <c r="B610" s="270"/>
      <c r="C610" s="319"/>
      <c r="D610" s="292">
        <v>1935</v>
      </c>
      <c r="E610" s="84" t="s">
        <v>506</v>
      </c>
      <c r="F610" s="84" t="s">
        <v>506</v>
      </c>
      <c r="G610" s="84" t="s">
        <v>506</v>
      </c>
      <c r="H610" s="84" t="s">
        <v>506</v>
      </c>
      <c r="I610" s="84" t="s">
        <v>506</v>
      </c>
      <c r="J610" s="153">
        <f t="shared" si="105"/>
        <v>0</v>
      </c>
      <c r="K610" s="293"/>
      <c r="L610" s="294"/>
      <c r="M610" s="297"/>
      <c r="N610" s="295"/>
      <c r="O610" s="291"/>
      <c r="P610" s="157"/>
      <c r="Q610" s="214"/>
      <c r="R610" s="215"/>
      <c r="S610" s="299"/>
      <c r="T610" s="300"/>
      <c r="U610" s="300"/>
      <c r="V610" s="300"/>
      <c r="W610" s="300"/>
      <c r="X610" s="300"/>
      <c r="Y610" s="300"/>
      <c r="Z610" s="300"/>
      <c r="AA610" s="300"/>
      <c r="AB610" s="301"/>
    </row>
    <row r="611" spans="2:28" customFormat="1" ht="15" customHeight="1" x14ac:dyDescent="0.3">
      <c r="B611" s="270"/>
      <c r="C611" s="269"/>
      <c r="D611" s="292">
        <v>1936</v>
      </c>
      <c r="E611" s="84" t="s">
        <v>506</v>
      </c>
      <c r="F611" s="84" t="s">
        <v>506</v>
      </c>
      <c r="G611" s="84" t="s">
        <v>506</v>
      </c>
      <c r="H611" s="84" t="s">
        <v>506</v>
      </c>
      <c r="I611" s="84" t="s">
        <v>506</v>
      </c>
      <c r="J611" s="153">
        <f t="shared" si="105"/>
        <v>0</v>
      </c>
      <c r="K611" s="293"/>
      <c r="L611" s="294"/>
      <c r="M611" s="297"/>
      <c r="N611" s="295"/>
      <c r="O611" s="291"/>
      <c r="P611" s="157"/>
      <c r="Q611" s="214"/>
      <c r="R611" s="215"/>
      <c r="S611" s="299"/>
      <c r="T611" s="300"/>
      <c r="U611" s="300"/>
      <c r="V611" s="300"/>
      <c r="W611" s="300"/>
      <c r="X611" s="300"/>
      <c r="Y611" s="300"/>
      <c r="Z611" s="300"/>
      <c r="AA611" s="300"/>
      <c r="AB611" s="301"/>
    </row>
    <row r="612" spans="2:28" customFormat="1" ht="15" customHeight="1" x14ac:dyDescent="0.3">
      <c r="B612" s="270"/>
      <c r="C612" s="269"/>
      <c r="D612" s="292">
        <v>1937</v>
      </c>
      <c r="E612" s="84">
        <f>SUMIF(A409:A410,"=1")/1</f>
        <v>1</v>
      </c>
      <c r="F612" s="84">
        <f>SUMIF(A409:A410,"=2")/2</f>
        <v>1</v>
      </c>
      <c r="G612" s="84">
        <f>SUMIF(A409:A410,"=3")/3</f>
        <v>0</v>
      </c>
      <c r="H612" s="84">
        <f>SUMIF(A409:A410,"=4")/4</f>
        <v>0</v>
      </c>
      <c r="I612" s="84">
        <f>SUMIF(A409:A410,"=5")/5</f>
        <v>0</v>
      </c>
      <c r="J612" s="153">
        <f t="shared" si="105"/>
        <v>2</v>
      </c>
      <c r="K612" s="293"/>
      <c r="L612" s="294"/>
      <c r="M612" s="297"/>
      <c r="N612" s="295"/>
      <c r="O612" s="291"/>
      <c r="P612" s="157"/>
      <c r="Q612" s="214"/>
      <c r="R612" s="215"/>
      <c r="S612" s="299"/>
      <c r="T612" s="300"/>
      <c r="U612" s="300"/>
      <c r="V612" s="300"/>
      <c r="W612" s="300"/>
      <c r="X612" s="300"/>
      <c r="Y612" s="300"/>
      <c r="Z612" s="300"/>
      <c r="AA612" s="300"/>
      <c r="AB612" s="301"/>
    </row>
    <row r="613" spans="2:28" customFormat="1" ht="15" customHeight="1" x14ac:dyDescent="0.3">
      <c r="B613" s="270"/>
      <c r="C613" s="269"/>
      <c r="D613" s="292">
        <v>1938</v>
      </c>
      <c r="E613" s="84" t="s">
        <v>506</v>
      </c>
      <c r="F613" s="84" t="s">
        <v>506</v>
      </c>
      <c r="G613" s="84" t="s">
        <v>506</v>
      </c>
      <c r="H613" s="84" t="s">
        <v>506</v>
      </c>
      <c r="I613" s="84" t="s">
        <v>506</v>
      </c>
      <c r="J613" s="153">
        <f t="shared" si="105"/>
        <v>0</v>
      </c>
      <c r="K613" s="293"/>
      <c r="L613" s="294"/>
      <c r="M613" s="297"/>
      <c r="N613" s="295"/>
      <c r="O613" s="291"/>
      <c r="P613" s="157"/>
      <c r="Q613" s="214"/>
      <c r="R613" s="215"/>
      <c r="S613" s="299"/>
      <c r="T613" s="300"/>
      <c r="U613" s="300"/>
      <c r="V613" s="300"/>
      <c r="W613" s="300"/>
      <c r="X613" s="300"/>
      <c r="Y613" s="300"/>
      <c r="Z613" s="300"/>
      <c r="AA613" s="300"/>
      <c r="AB613" s="301"/>
    </row>
    <row r="614" spans="2:28" customFormat="1" ht="15" customHeight="1" x14ac:dyDescent="0.3">
      <c r="B614" s="270"/>
      <c r="C614" s="269"/>
      <c r="D614" s="292">
        <v>1939</v>
      </c>
      <c r="E614" s="84">
        <f>SUMIF(A407:A408,"=1")/1</f>
        <v>0</v>
      </c>
      <c r="F614" s="84">
        <f>SUMIF(A407:A408,"=2")/2</f>
        <v>1</v>
      </c>
      <c r="G614" s="84">
        <f>SUMIF(A407:A408,"=3")/3</f>
        <v>1</v>
      </c>
      <c r="H614" s="84">
        <f>SUMIF(A407:A408,"=4")/4</f>
        <v>0</v>
      </c>
      <c r="I614" s="84">
        <f>SUMIF(A407:A408,"=5")/5</f>
        <v>0</v>
      </c>
      <c r="J614" s="153">
        <f t="shared" si="105"/>
        <v>2</v>
      </c>
      <c r="K614" s="293"/>
      <c r="L614" s="294"/>
      <c r="M614" s="297"/>
      <c r="N614" s="295"/>
      <c r="O614" s="291"/>
      <c r="P614" s="157"/>
      <c r="Q614" s="214"/>
      <c r="R614" s="215"/>
      <c r="S614" s="299"/>
      <c r="T614" s="300"/>
      <c r="U614" s="300"/>
      <c r="V614" s="300"/>
      <c r="W614" s="300"/>
      <c r="X614" s="300"/>
      <c r="Y614" s="300"/>
      <c r="Z614" s="300"/>
      <c r="AA614" s="300"/>
      <c r="AB614" s="301"/>
    </row>
    <row r="615" spans="2:28" customFormat="1" ht="15" customHeight="1" x14ac:dyDescent="0.3">
      <c r="B615" s="270"/>
      <c r="C615" s="269"/>
      <c r="D615" s="292">
        <v>1940</v>
      </c>
      <c r="E615" s="84">
        <f>SUMIF(A406,"=1")/1</f>
        <v>0</v>
      </c>
      <c r="F615" s="84">
        <f>SUMIF(A406,"=2")/2</f>
        <v>0</v>
      </c>
      <c r="G615" s="84">
        <f>SUMIF(A406,"=3")/3</f>
        <v>1</v>
      </c>
      <c r="H615" s="84">
        <f>SUMIF(A406,"=4")/4</f>
        <v>0</v>
      </c>
      <c r="I615" s="84">
        <f>SUMIF(A406,"=5")/5</f>
        <v>0</v>
      </c>
      <c r="J615" s="153">
        <f t="shared" si="105"/>
        <v>1</v>
      </c>
      <c r="K615" s="293"/>
      <c r="L615" s="294"/>
      <c r="M615" s="297"/>
      <c r="N615" s="295"/>
      <c r="O615" s="291"/>
      <c r="P615" s="157"/>
      <c r="Q615" s="214"/>
      <c r="R615" s="215"/>
      <c r="S615" s="299"/>
      <c r="T615" s="300"/>
      <c r="U615" s="300"/>
      <c r="V615" s="300"/>
      <c r="W615" s="300"/>
      <c r="X615" s="300"/>
      <c r="Y615" s="300"/>
      <c r="Z615" s="300"/>
      <c r="AA615" s="300"/>
      <c r="AB615" s="301"/>
    </row>
    <row r="616" spans="2:28" customFormat="1" ht="15" customHeight="1" x14ac:dyDescent="0.3">
      <c r="B616" s="270"/>
      <c r="C616" s="269"/>
      <c r="D616" s="292">
        <v>1941</v>
      </c>
      <c r="E616" s="84">
        <f>SUMIF(A405,"=1")/1</f>
        <v>0</v>
      </c>
      <c r="F616" s="84">
        <f>SUMIF(A405,"=2")/2</f>
        <v>0</v>
      </c>
      <c r="G616" s="84">
        <f>SUMIF(A405,"=3")/3</f>
        <v>1</v>
      </c>
      <c r="H616" s="84">
        <f>SUMIF(A405,"=4")/4</f>
        <v>0</v>
      </c>
      <c r="I616" s="84">
        <f>SUMIF(A405,"=5")/5</f>
        <v>0</v>
      </c>
      <c r="J616" s="153">
        <f t="shared" si="105"/>
        <v>1</v>
      </c>
      <c r="K616" s="293"/>
      <c r="L616" s="294"/>
      <c r="M616" s="297"/>
      <c r="N616" s="295"/>
      <c r="O616" s="291"/>
      <c r="P616" s="157"/>
      <c r="Q616" s="214"/>
      <c r="R616" s="215"/>
      <c r="S616" s="299"/>
      <c r="T616" s="300"/>
      <c r="U616" s="300"/>
      <c r="V616" s="300"/>
      <c r="W616" s="300"/>
      <c r="X616" s="300"/>
      <c r="Y616" s="300"/>
      <c r="Z616" s="300"/>
      <c r="AA616" s="300"/>
      <c r="AB616" s="301"/>
    </row>
    <row r="617" spans="2:28" customFormat="1" ht="15" customHeight="1" x14ac:dyDescent="0.3">
      <c r="B617" s="270"/>
      <c r="C617" s="319"/>
      <c r="D617" s="292">
        <v>1942</v>
      </c>
      <c r="E617" s="84">
        <f>SUMIF(A403:A404,"=1")/1</f>
        <v>0</v>
      </c>
      <c r="F617" s="84">
        <f>SUMIF(A403:A404,"=2")/2</f>
        <v>0</v>
      </c>
      <c r="G617" s="84">
        <f>SUMIF(A403:A404,"=3")/3</f>
        <v>2</v>
      </c>
      <c r="H617" s="84">
        <f>SUMIF(A403:A404,"=4")/4</f>
        <v>0</v>
      </c>
      <c r="I617" s="84">
        <f>SUMIF(A403:B404,"=5")/5</f>
        <v>0</v>
      </c>
      <c r="J617" s="153">
        <f t="shared" si="105"/>
        <v>2</v>
      </c>
      <c r="K617" s="293"/>
      <c r="L617" s="294"/>
      <c r="M617" s="297"/>
      <c r="N617" s="295"/>
      <c r="O617" s="291"/>
      <c r="P617" s="157"/>
      <c r="Q617" s="214"/>
      <c r="R617" s="215"/>
      <c r="S617" s="299"/>
      <c r="T617" s="300"/>
      <c r="U617" s="300"/>
      <c r="V617" s="300"/>
      <c r="W617" s="300"/>
      <c r="X617" s="300"/>
      <c r="Y617" s="300"/>
      <c r="Z617" s="300"/>
      <c r="AA617" s="300"/>
      <c r="AB617" s="301"/>
    </row>
    <row r="618" spans="2:28" customFormat="1" ht="15" customHeight="1" x14ac:dyDescent="0.3">
      <c r="B618" s="270"/>
      <c r="C618" s="319"/>
      <c r="D618" s="292">
        <v>1943</v>
      </c>
      <c r="E618" s="84" t="s">
        <v>506</v>
      </c>
      <c r="F618" s="84" t="s">
        <v>506</v>
      </c>
      <c r="G618" s="84" t="s">
        <v>506</v>
      </c>
      <c r="H618" s="84" t="s">
        <v>506</v>
      </c>
      <c r="I618" s="84" t="s">
        <v>506</v>
      </c>
      <c r="J618" s="153">
        <f t="shared" si="105"/>
        <v>0</v>
      </c>
      <c r="K618" s="293"/>
      <c r="L618" s="294"/>
      <c r="M618" s="297"/>
      <c r="N618" s="295"/>
      <c r="O618" s="291"/>
      <c r="P618" s="157"/>
      <c r="Q618" s="214"/>
      <c r="R618" s="215"/>
      <c r="S618" s="299"/>
      <c r="T618" s="300"/>
      <c r="U618" s="300"/>
      <c r="V618" s="300"/>
      <c r="W618" s="300"/>
      <c r="X618" s="300"/>
      <c r="Y618" s="300"/>
      <c r="Z618" s="300"/>
      <c r="AA618" s="300"/>
      <c r="AB618" s="301"/>
    </row>
    <row r="619" spans="2:28" customFormat="1" ht="15" customHeight="1" x14ac:dyDescent="0.3">
      <c r="B619" s="270"/>
      <c r="C619" s="269"/>
      <c r="D619" s="292">
        <v>1944</v>
      </c>
      <c r="E619" s="84">
        <f>SUMIF(A401:A402,"=1")/1</f>
        <v>0</v>
      </c>
      <c r="F619" s="84">
        <f>SUMIF(A401:A402,"=2")/2</f>
        <v>0</v>
      </c>
      <c r="G619" s="84">
        <f>SUMIF(A401:A402,"=3")/3</f>
        <v>1</v>
      </c>
      <c r="H619" s="84">
        <f>SUMIF(A401:A402,"=4")/4</f>
        <v>0</v>
      </c>
      <c r="I619" s="84">
        <f>SUMIF(A401:A402,"=5")/5</f>
        <v>1</v>
      </c>
      <c r="J619" s="153">
        <f t="shared" si="105"/>
        <v>2</v>
      </c>
      <c r="K619" s="293"/>
      <c r="L619" s="294"/>
      <c r="M619" s="297"/>
      <c r="N619" s="295"/>
      <c r="O619" s="291"/>
      <c r="P619" s="157"/>
      <c r="Q619" s="214"/>
      <c r="R619" s="215"/>
      <c r="S619" s="299"/>
      <c r="T619" s="300"/>
      <c r="U619" s="300"/>
      <c r="V619" s="300"/>
      <c r="W619" s="300"/>
      <c r="X619" s="300"/>
      <c r="Y619" s="300"/>
      <c r="Z619" s="300"/>
      <c r="AA619" s="300"/>
      <c r="AB619" s="301"/>
    </row>
    <row r="620" spans="2:28" customFormat="1" ht="15" customHeight="1" x14ac:dyDescent="0.3">
      <c r="B620" s="270"/>
      <c r="C620" s="269"/>
      <c r="D620" s="292">
        <v>1945</v>
      </c>
      <c r="E620" s="84" t="s">
        <v>506</v>
      </c>
      <c r="F620" s="84" t="s">
        <v>506</v>
      </c>
      <c r="G620" s="84" t="s">
        <v>506</v>
      </c>
      <c r="H620" s="84" t="s">
        <v>506</v>
      </c>
      <c r="I620" s="84" t="s">
        <v>506</v>
      </c>
      <c r="J620" s="153">
        <f t="shared" si="105"/>
        <v>0</v>
      </c>
      <c r="K620" s="293"/>
      <c r="L620" s="294"/>
      <c r="M620" s="297"/>
      <c r="N620" s="295"/>
      <c r="O620" s="291"/>
      <c r="P620" s="157"/>
      <c r="Q620" s="214"/>
      <c r="R620" s="215"/>
      <c r="S620" s="299"/>
      <c r="T620" s="300"/>
      <c r="U620" s="300"/>
      <c r="V620" s="300"/>
      <c r="W620" s="300"/>
      <c r="X620" s="300"/>
      <c r="Y620" s="300"/>
      <c r="Z620" s="300"/>
      <c r="AA620" s="300"/>
      <c r="AB620" s="301"/>
    </row>
    <row r="621" spans="2:28" customFormat="1" ht="15" customHeight="1" x14ac:dyDescent="0.3">
      <c r="B621" s="270"/>
      <c r="C621" s="269"/>
      <c r="D621" s="292">
        <v>1946</v>
      </c>
      <c r="E621" s="84" t="s">
        <v>506</v>
      </c>
      <c r="F621" s="84" t="s">
        <v>506</v>
      </c>
      <c r="G621" s="84" t="s">
        <v>506</v>
      </c>
      <c r="H621" s="84" t="s">
        <v>506</v>
      </c>
      <c r="I621" s="84" t="s">
        <v>506</v>
      </c>
      <c r="J621" s="153">
        <f t="shared" si="105"/>
        <v>0</v>
      </c>
      <c r="K621" s="293"/>
      <c r="L621" s="294"/>
      <c r="M621" s="297"/>
      <c r="N621" s="295"/>
      <c r="O621" s="291"/>
      <c r="P621" s="157"/>
      <c r="Q621" s="214"/>
      <c r="R621" s="215"/>
      <c r="S621" s="299"/>
      <c r="T621" s="300"/>
      <c r="U621" s="300"/>
      <c r="V621" s="300"/>
      <c r="W621" s="300"/>
      <c r="X621" s="300"/>
      <c r="Y621" s="300"/>
      <c r="Z621" s="300"/>
      <c r="AA621" s="300"/>
      <c r="AB621" s="301"/>
    </row>
    <row r="622" spans="2:28" customFormat="1" ht="15" customHeight="1" x14ac:dyDescent="0.3">
      <c r="B622" s="270"/>
      <c r="C622" s="269"/>
      <c r="D622" s="292">
        <v>1947</v>
      </c>
      <c r="E622" s="84">
        <f>SUMIF(A400,"=1")/1</f>
        <v>0</v>
      </c>
      <c r="F622" s="84">
        <f>SUMIF(A400,"=2")/2</f>
        <v>1</v>
      </c>
      <c r="G622" s="84">
        <f>SUMIF(A400,"=3")/3</f>
        <v>0</v>
      </c>
      <c r="H622" s="84">
        <f>SUMIF(A400,"=4")/4</f>
        <v>0</v>
      </c>
      <c r="I622" s="84">
        <f>SUMIF(A400,"=5")/5</f>
        <v>0</v>
      </c>
      <c r="J622" s="153">
        <f>SUM(E622:I622)</f>
        <v>1</v>
      </c>
      <c r="K622" s="293"/>
      <c r="L622" s="294"/>
      <c r="M622" s="297"/>
      <c r="N622" s="295"/>
      <c r="O622" s="291"/>
      <c r="P622" s="157"/>
      <c r="Q622" s="214"/>
      <c r="R622" s="215"/>
      <c r="S622" s="299"/>
      <c r="T622" s="300"/>
      <c r="U622" s="300"/>
      <c r="V622" s="300"/>
      <c r="W622" s="300"/>
      <c r="X622" s="300"/>
      <c r="Y622" s="300"/>
      <c r="Z622" s="300"/>
      <c r="AA622" s="300"/>
      <c r="AB622" s="301"/>
    </row>
    <row r="623" spans="2:28" customFormat="1" ht="15" customHeight="1" x14ac:dyDescent="0.3">
      <c r="B623" s="270"/>
      <c r="C623" s="319"/>
      <c r="D623" s="292">
        <v>1948</v>
      </c>
      <c r="E623" s="84">
        <f>SUMIF(A399,"=1")/1</f>
        <v>1</v>
      </c>
      <c r="F623" s="84">
        <f>SUMIF(A399,"=2")/2</f>
        <v>0</v>
      </c>
      <c r="G623" s="84">
        <f>SUMIF(A399,"=3")/3</f>
        <v>0</v>
      </c>
      <c r="H623" s="84">
        <f>SUMIF(A399,"=4")/4</f>
        <v>0</v>
      </c>
      <c r="I623" s="84">
        <f>SUMIF(A399,"=5")/5</f>
        <v>0</v>
      </c>
      <c r="J623" s="153">
        <f t="shared" ref="J623:J686" si="106">SUM(E623:I623)</f>
        <v>1</v>
      </c>
      <c r="K623" s="293"/>
      <c r="L623" s="294"/>
      <c r="M623" s="297"/>
      <c r="N623" s="295"/>
      <c r="O623" s="291"/>
      <c r="P623" s="157"/>
      <c r="Q623" s="214"/>
      <c r="R623" s="215"/>
      <c r="S623" s="299"/>
      <c r="T623" s="300"/>
      <c r="U623" s="300"/>
      <c r="V623" s="300"/>
      <c r="W623" s="300"/>
      <c r="X623" s="300"/>
      <c r="Y623" s="300"/>
      <c r="Z623" s="300"/>
      <c r="AA623" s="300"/>
      <c r="AB623" s="301"/>
    </row>
    <row r="624" spans="2:28" customFormat="1" ht="15" customHeight="1" x14ac:dyDescent="0.3">
      <c r="B624" s="270"/>
      <c r="C624" s="319"/>
      <c r="D624" s="292">
        <v>1949</v>
      </c>
      <c r="E624" s="84" t="s">
        <v>506</v>
      </c>
      <c r="F624" s="84" t="s">
        <v>506</v>
      </c>
      <c r="G624" s="84" t="s">
        <v>506</v>
      </c>
      <c r="H624" s="84" t="s">
        <v>506</v>
      </c>
      <c r="I624" s="84" t="s">
        <v>506</v>
      </c>
      <c r="J624" s="153">
        <f t="shared" si="106"/>
        <v>0</v>
      </c>
      <c r="K624" s="293"/>
      <c r="L624" s="294"/>
      <c r="M624" s="297"/>
      <c r="N624" s="295"/>
      <c r="O624" s="291"/>
      <c r="P624" s="157"/>
      <c r="Q624" s="214"/>
      <c r="R624" s="215"/>
      <c r="S624" s="299"/>
      <c r="T624" s="300"/>
      <c r="U624" s="300"/>
      <c r="V624" s="300"/>
      <c r="W624" s="300"/>
      <c r="X624" s="300"/>
      <c r="Y624" s="300"/>
      <c r="Z624" s="300"/>
      <c r="AA624" s="300"/>
      <c r="AB624" s="301"/>
    </row>
    <row r="625" spans="2:28" customFormat="1" ht="15" customHeight="1" x14ac:dyDescent="0.3">
      <c r="B625" s="270"/>
      <c r="C625" s="269"/>
      <c r="D625" s="292">
        <v>1950</v>
      </c>
      <c r="E625" s="84" t="s">
        <v>506</v>
      </c>
      <c r="F625" s="84" t="s">
        <v>506</v>
      </c>
      <c r="G625" s="84" t="s">
        <v>506</v>
      </c>
      <c r="H625" s="84" t="s">
        <v>506</v>
      </c>
      <c r="I625" s="84" t="s">
        <v>506</v>
      </c>
      <c r="J625" s="153">
        <f t="shared" si="106"/>
        <v>0</v>
      </c>
      <c r="K625" s="293"/>
      <c r="L625" s="294"/>
      <c r="M625" s="297"/>
      <c r="N625" s="295"/>
      <c r="O625" s="291"/>
      <c r="P625" s="157"/>
      <c r="Q625" s="214"/>
      <c r="R625" s="215"/>
      <c r="S625" s="299"/>
      <c r="T625" s="300"/>
      <c r="U625" s="300"/>
      <c r="V625" s="300"/>
      <c r="W625" s="300"/>
      <c r="X625" s="300"/>
      <c r="Y625" s="300"/>
      <c r="Z625" s="300"/>
      <c r="AA625" s="300"/>
      <c r="AB625" s="301"/>
    </row>
    <row r="626" spans="2:28" customFormat="1" ht="15" customHeight="1" x14ac:dyDescent="0.3">
      <c r="B626" s="270"/>
      <c r="C626" s="269"/>
      <c r="D626" s="292">
        <v>1951</v>
      </c>
      <c r="E626" s="84">
        <f>SUMIF(A396:A398,"=1")/1</f>
        <v>0</v>
      </c>
      <c r="F626" s="84">
        <f>SUMIF(A396:A398,"=2")/2</f>
        <v>0</v>
      </c>
      <c r="G626" s="84">
        <f>SUMIF(A396:A398,"=3")/3</f>
        <v>3</v>
      </c>
      <c r="H626" s="84">
        <f>SUMIF(A396:A398,"=4")/4</f>
        <v>0</v>
      </c>
      <c r="I626" s="84">
        <f>SUMIF(A396:A398,"=5")/5</f>
        <v>0</v>
      </c>
      <c r="J626" s="153">
        <f t="shared" si="106"/>
        <v>3</v>
      </c>
      <c r="K626" s="293"/>
      <c r="L626" s="294"/>
      <c r="M626" s="297"/>
      <c r="N626" s="295"/>
      <c r="O626" s="291"/>
      <c r="P626" s="157"/>
      <c r="Q626" s="214"/>
      <c r="R626" s="215"/>
      <c r="S626" s="299"/>
      <c r="T626" s="300"/>
      <c r="U626" s="300"/>
      <c r="V626" s="300"/>
      <c r="W626" s="300"/>
      <c r="X626" s="300"/>
      <c r="Y626" s="300"/>
      <c r="Z626" s="300"/>
      <c r="AA626" s="300"/>
      <c r="AB626" s="301"/>
    </row>
    <row r="627" spans="2:28" customFormat="1" ht="15" customHeight="1" x14ac:dyDescent="0.3">
      <c r="B627" s="270"/>
      <c r="C627" s="269"/>
      <c r="D627" s="292">
        <v>1952</v>
      </c>
      <c r="E627" s="84">
        <f>SUMIF(A393:A395,"=1")/1</f>
        <v>0</v>
      </c>
      <c r="F627" s="84">
        <f>SUMIF(A393:A395,"=2")/2</f>
        <v>1</v>
      </c>
      <c r="G627" s="84">
        <f>SUMIF(A393:A395,"=3")/3</f>
        <v>2</v>
      </c>
      <c r="H627" s="84">
        <f>SUMIF(A393:A395,"=4")/4</f>
        <v>0</v>
      </c>
      <c r="I627" s="84">
        <f>SUMIF(A393:A395,"=5")/5</f>
        <v>0</v>
      </c>
      <c r="J627" s="153">
        <f t="shared" si="106"/>
        <v>3</v>
      </c>
      <c r="K627" s="293"/>
      <c r="L627" s="294"/>
      <c r="M627" s="297"/>
      <c r="N627" s="295"/>
      <c r="O627" s="291"/>
      <c r="P627" s="157"/>
      <c r="Q627" s="214"/>
      <c r="R627" s="215"/>
      <c r="S627" s="299"/>
      <c r="T627" s="300"/>
      <c r="U627" s="300"/>
      <c r="V627" s="300"/>
      <c r="W627" s="300"/>
      <c r="X627" s="300"/>
      <c r="Y627" s="300"/>
      <c r="Z627" s="300"/>
      <c r="AA627" s="300"/>
      <c r="AB627" s="301"/>
    </row>
    <row r="628" spans="2:28" customFormat="1" ht="15" customHeight="1" x14ac:dyDescent="0.3">
      <c r="B628" s="270"/>
      <c r="C628" s="269"/>
      <c r="D628" s="292">
        <v>1953</v>
      </c>
      <c r="E628" s="84" t="s">
        <v>506</v>
      </c>
      <c r="F628" s="84" t="s">
        <v>506</v>
      </c>
      <c r="G628" s="84" t="s">
        <v>506</v>
      </c>
      <c r="H628" s="84" t="s">
        <v>506</v>
      </c>
      <c r="I628" s="84" t="s">
        <v>506</v>
      </c>
      <c r="J628" s="153">
        <f t="shared" si="106"/>
        <v>0</v>
      </c>
      <c r="K628" s="293"/>
      <c r="L628" s="294"/>
      <c r="M628" s="297"/>
      <c r="N628" s="295"/>
      <c r="O628" s="291"/>
      <c r="P628" s="157"/>
      <c r="Q628" s="214"/>
      <c r="R628" s="215"/>
      <c r="S628" s="299"/>
      <c r="T628" s="300"/>
      <c r="U628" s="300"/>
      <c r="V628" s="300"/>
      <c r="W628" s="300"/>
      <c r="X628" s="300"/>
      <c r="Y628" s="300"/>
      <c r="Z628" s="300"/>
      <c r="AA628" s="300"/>
      <c r="AB628" s="301"/>
    </row>
    <row r="629" spans="2:28" customFormat="1" ht="15" customHeight="1" x14ac:dyDescent="0.3">
      <c r="B629" s="270"/>
      <c r="C629" s="319"/>
      <c r="D629" s="292">
        <v>1954</v>
      </c>
      <c r="E629" s="84" t="s">
        <v>506</v>
      </c>
      <c r="F629" s="84" t="s">
        <v>506</v>
      </c>
      <c r="G629" s="84" t="s">
        <v>506</v>
      </c>
      <c r="H629" s="84" t="s">
        <v>506</v>
      </c>
      <c r="I629" s="84" t="s">
        <v>506</v>
      </c>
      <c r="J629" s="153">
        <f t="shared" si="106"/>
        <v>0</v>
      </c>
      <c r="K629" s="293"/>
      <c r="L629" s="294"/>
      <c r="M629" s="297"/>
      <c r="N629" s="295"/>
      <c r="O629" s="291"/>
      <c r="P629" s="157"/>
      <c r="Q629" s="214"/>
      <c r="R629" s="215"/>
      <c r="S629" s="299"/>
      <c r="T629" s="300"/>
      <c r="U629" s="300"/>
      <c r="V629" s="300"/>
      <c r="W629" s="300"/>
      <c r="X629" s="300"/>
      <c r="Y629" s="300"/>
      <c r="Z629" s="300"/>
      <c r="AA629" s="300"/>
      <c r="AB629" s="301"/>
    </row>
    <row r="630" spans="2:28" customFormat="1" ht="15" customHeight="1" x14ac:dyDescent="0.3">
      <c r="B630" s="270"/>
      <c r="C630" s="319"/>
      <c r="D630" s="292">
        <v>1955</v>
      </c>
      <c r="E630" s="84" t="s">
        <v>506</v>
      </c>
      <c r="F630" s="84" t="s">
        <v>506</v>
      </c>
      <c r="G630" s="84" t="s">
        <v>506</v>
      </c>
      <c r="H630" s="84" t="s">
        <v>506</v>
      </c>
      <c r="I630" s="84" t="s">
        <v>506</v>
      </c>
      <c r="J630" s="153">
        <f t="shared" si="106"/>
        <v>0</v>
      </c>
      <c r="K630" s="293"/>
      <c r="L630" s="294"/>
      <c r="M630" s="297"/>
      <c r="N630" s="295"/>
      <c r="O630" s="291"/>
      <c r="P630" s="157"/>
      <c r="Q630" s="214"/>
      <c r="R630" s="215"/>
      <c r="S630" s="299"/>
      <c r="T630" s="300"/>
      <c r="U630" s="300"/>
      <c r="V630" s="300"/>
      <c r="W630" s="300"/>
      <c r="X630" s="300"/>
      <c r="Y630" s="300"/>
      <c r="Z630" s="300"/>
      <c r="AA630" s="300"/>
      <c r="AB630" s="301"/>
    </row>
    <row r="631" spans="2:28" customFormat="1" ht="15" customHeight="1" x14ac:dyDescent="0.3">
      <c r="B631" s="270"/>
      <c r="C631" s="269"/>
      <c r="D631" s="292">
        <v>1956</v>
      </c>
      <c r="E631" s="84">
        <f>SUMIF(A391:A392,"=1")/1</f>
        <v>0</v>
      </c>
      <c r="F631" s="84">
        <f>SUMIF(A391:A392,"=2")/2</f>
        <v>1</v>
      </c>
      <c r="G631" s="84">
        <f>SUMIF(A391:A392,"=3")/3</f>
        <v>1</v>
      </c>
      <c r="H631" s="84">
        <f>SUMIF(A391:A392,"=4")/4</f>
        <v>0</v>
      </c>
      <c r="I631" s="84">
        <f>SUMIF(A391:A392,"=5")/5</f>
        <v>0</v>
      </c>
      <c r="J631" s="153">
        <f t="shared" si="106"/>
        <v>2</v>
      </c>
      <c r="K631" s="293"/>
      <c r="L631" s="294"/>
      <c r="M631" s="297"/>
      <c r="N631" s="295"/>
      <c r="O631" s="291"/>
      <c r="P631" s="157"/>
      <c r="Q631" s="214"/>
      <c r="R631" s="215"/>
      <c r="S631" s="299"/>
      <c r="T631" s="300"/>
      <c r="U631" s="300"/>
      <c r="V631" s="300"/>
      <c r="W631" s="300"/>
      <c r="X631" s="300"/>
      <c r="Y631" s="300"/>
      <c r="Z631" s="300"/>
      <c r="AA631" s="300"/>
      <c r="AB631" s="301"/>
    </row>
    <row r="632" spans="2:28" customFormat="1" ht="15" customHeight="1" x14ac:dyDescent="0.3">
      <c r="B632" s="270"/>
      <c r="C632" s="269"/>
      <c r="D632" s="292">
        <v>1957</v>
      </c>
      <c r="E632" s="84" t="s">
        <v>506</v>
      </c>
      <c r="F632" s="84" t="s">
        <v>506</v>
      </c>
      <c r="G632" s="84" t="s">
        <v>506</v>
      </c>
      <c r="H632" s="84" t="s">
        <v>506</v>
      </c>
      <c r="I632" s="84" t="s">
        <v>506</v>
      </c>
      <c r="J632" s="153">
        <f t="shared" si="106"/>
        <v>0</v>
      </c>
      <c r="K632" s="293"/>
      <c r="L632" s="294"/>
      <c r="M632" s="297"/>
      <c r="N632" s="295"/>
      <c r="O632" s="291"/>
      <c r="P632" s="157"/>
      <c r="Q632" s="214"/>
      <c r="R632" s="215"/>
      <c r="S632" s="299"/>
      <c r="T632" s="300"/>
      <c r="U632" s="300"/>
      <c r="V632" s="300"/>
      <c r="W632" s="300"/>
      <c r="X632" s="300"/>
      <c r="Y632" s="300"/>
      <c r="Z632" s="300"/>
      <c r="AA632" s="300"/>
      <c r="AB632" s="301"/>
    </row>
    <row r="633" spans="2:28" customFormat="1" ht="15" customHeight="1" x14ac:dyDescent="0.3">
      <c r="B633" s="270"/>
      <c r="C633" s="269"/>
      <c r="D633" s="292">
        <v>1958</v>
      </c>
      <c r="E633" s="84">
        <f>SUMIF(A390,"=1")/1</f>
        <v>0</v>
      </c>
      <c r="F633" s="84">
        <f>SUMIF(A390,"=2")/2</f>
        <v>1</v>
      </c>
      <c r="G633" s="84">
        <f>SUMIF(A390,"=3")/3</f>
        <v>0</v>
      </c>
      <c r="H633" s="84">
        <f>SUMIF(A390,"=4")/4</f>
        <v>0</v>
      </c>
      <c r="I633" s="84">
        <f>SUMIF(A390,"=5")/5</f>
        <v>0</v>
      </c>
      <c r="J633" s="153">
        <f t="shared" si="106"/>
        <v>1</v>
      </c>
      <c r="K633" s="293"/>
      <c r="L633" s="294"/>
      <c r="M633" s="297"/>
      <c r="N633" s="295"/>
      <c r="O633" s="291"/>
      <c r="P633" s="157"/>
      <c r="Q633" s="214"/>
      <c r="R633" s="215"/>
      <c r="S633" s="299"/>
      <c r="T633" s="300"/>
      <c r="U633" s="300"/>
      <c r="V633" s="300"/>
      <c r="W633" s="300"/>
      <c r="X633" s="300"/>
      <c r="Y633" s="300"/>
      <c r="Z633" s="300"/>
      <c r="AA633" s="300"/>
      <c r="AB633" s="301"/>
    </row>
    <row r="634" spans="2:28" customFormat="1" ht="15" customHeight="1" x14ac:dyDescent="0.3">
      <c r="B634" s="270"/>
      <c r="C634" s="269"/>
      <c r="D634" s="292">
        <v>1959</v>
      </c>
      <c r="E634" s="84">
        <f>SUMIF(A389,"=1")/1</f>
        <v>0</v>
      </c>
      <c r="F634" s="84">
        <f>SUMIF(A389,"=2")/2</f>
        <v>0</v>
      </c>
      <c r="G634" s="84">
        <f>SUMIF(A389,"=3")/3</f>
        <v>1</v>
      </c>
      <c r="H634" s="84">
        <f>SUMIF(A389,"=4")/4</f>
        <v>0</v>
      </c>
      <c r="I634" s="84">
        <f>SUMIF(A389,"=5")/5</f>
        <v>0</v>
      </c>
      <c r="J634" s="153">
        <f t="shared" si="106"/>
        <v>1</v>
      </c>
      <c r="K634" s="293"/>
      <c r="L634" s="294"/>
      <c r="M634" s="297"/>
      <c r="N634" s="295"/>
      <c r="O634" s="291"/>
      <c r="P634" s="157"/>
      <c r="Q634" s="214"/>
      <c r="R634" s="215"/>
      <c r="S634" s="299"/>
      <c r="T634" s="300"/>
      <c r="U634" s="300"/>
      <c r="V634" s="300"/>
      <c r="W634" s="300"/>
      <c r="X634" s="300"/>
      <c r="Y634" s="300"/>
      <c r="Z634" s="300"/>
      <c r="AA634" s="300"/>
      <c r="AB634" s="301"/>
    </row>
    <row r="635" spans="2:28" customFormat="1" ht="15" customHeight="1" x14ac:dyDescent="0.3">
      <c r="B635" s="270"/>
      <c r="C635" s="319"/>
      <c r="D635" s="292">
        <v>1960</v>
      </c>
      <c r="E635" s="84">
        <f>SUMIF(A386:A388,"=1")/1</f>
        <v>0</v>
      </c>
      <c r="F635" s="84">
        <f>SUMIF(A386:A388,"=2")/2</f>
        <v>1</v>
      </c>
      <c r="G635" s="84">
        <f>SUMIF(A386:A388,"=3")/3</f>
        <v>2</v>
      </c>
      <c r="H635" s="84">
        <f>SUMIF(A386:A388,"=4")/4</f>
        <v>0</v>
      </c>
      <c r="I635" s="84">
        <f>SUMIF(A386:A388,"=5")/5</f>
        <v>0</v>
      </c>
      <c r="J635" s="153">
        <f t="shared" si="106"/>
        <v>3</v>
      </c>
      <c r="K635" s="293"/>
      <c r="L635" s="294"/>
      <c r="M635" s="297"/>
      <c r="N635" s="295"/>
      <c r="O635" s="291"/>
      <c r="P635" s="157"/>
      <c r="Q635" s="214"/>
      <c r="R635" s="215"/>
      <c r="S635" s="299"/>
      <c r="T635" s="300"/>
      <c r="U635" s="300"/>
      <c r="V635" s="300"/>
      <c r="W635" s="300"/>
      <c r="X635" s="300"/>
      <c r="Y635" s="300"/>
      <c r="Z635" s="300"/>
      <c r="AA635" s="300"/>
      <c r="AB635" s="301"/>
    </row>
    <row r="636" spans="2:28" customFormat="1" ht="15" customHeight="1" x14ac:dyDescent="0.3">
      <c r="B636" s="270"/>
      <c r="C636" s="319"/>
      <c r="D636" s="292">
        <v>1961</v>
      </c>
      <c r="E636" s="84">
        <f>SUMIF(A383:A385,"=1")/1</f>
        <v>0</v>
      </c>
      <c r="F636" s="84">
        <f>SUMIF(A383:A385,"=2")/2</f>
        <v>1</v>
      </c>
      <c r="G636" s="84">
        <f>SUMIF(A383:A385,"=3")/3</f>
        <v>2</v>
      </c>
      <c r="H636" s="84">
        <f>SUMIF(A383:A385,"=4")/4</f>
        <v>0</v>
      </c>
      <c r="I636" s="84">
        <f>SUMIF(A383:A385,"=5")/5</f>
        <v>0</v>
      </c>
      <c r="J636" s="153">
        <f t="shared" si="106"/>
        <v>3</v>
      </c>
      <c r="K636" s="293"/>
      <c r="L636" s="294"/>
      <c r="M636" s="297"/>
      <c r="N636" s="295"/>
      <c r="O636" s="291"/>
      <c r="P636" s="157"/>
      <c r="Q636" s="214"/>
      <c r="R636" s="215"/>
      <c r="S636" s="299"/>
      <c r="T636" s="300"/>
      <c r="U636" s="300"/>
      <c r="V636" s="300"/>
      <c r="W636" s="300"/>
      <c r="X636" s="300"/>
      <c r="Y636" s="300"/>
      <c r="Z636" s="300"/>
      <c r="AA636" s="300"/>
      <c r="AB636" s="301"/>
    </row>
    <row r="637" spans="2:28" customFormat="1" ht="15" customHeight="1" x14ac:dyDescent="0.3">
      <c r="B637" s="270"/>
      <c r="C637" s="269"/>
      <c r="D637" s="292">
        <v>1962</v>
      </c>
      <c r="E637" s="84">
        <f>SUMIF(A379:A382,"=1")/1</f>
        <v>2</v>
      </c>
      <c r="F637" s="84">
        <f>SUMIF(A379:A382,"=2")/2</f>
        <v>0</v>
      </c>
      <c r="G637" s="84">
        <f>SUMIF(A379:A382,"=3")/3</f>
        <v>2</v>
      </c>
      <c r="H637" s="84">
        <f>SUMIF(A379:A382,"=4")/4</f>
        <v>0</v>
      </c>
      <c r="I637" s="84">
        <f>SUMIF(A379:A382,"=5")/5</f>
        <v>0</v>
      </c>
      <c r="J637" s="153">
        <f t="shared" si="106"/>
        <v>4</v>
      </c>
      <c r="K637" s="293"/>
      <c r="L637" s="294"/>
      <c r="M637" s="297"/>
      <c r="N637" s="295"/>
      <c r="O637" s="291"/>
      <c r="P637" s="157"/>
      <c r="Q637" s="214"/>
      <c r="R637" s="215"/>
      <c r="S637" s="299"/>
      <c r="T637" s="300"/>
      <c r="U637" s="300"/>
      <c r="V637" s="300"/>
      <c r="W637" s="300"/>
      <c r="X637" s="300"/>
      <c r="Y637" s="300"/>
      <c r="Z637" s="300"/>
      <c r="AA637" s="300"/>
      <c r="AB637" s="301"/>
    </row>
    <row r="638" spans="2:28" customFormat="1" ht="15" customHeight="1" x14ac:dyDescent="0.3">
      <c r="B638" s="270"/>
      <c r="C638" s="269"/>
      <c r="D638" s="292">
        <v>1963</v>
      </c>
      <c r="E638" s="84">
        <f>SUMIF(A376:A378,"=1")/1</f>
        <v>0</v>
      </c>
      <c r="F638" s="84">
        <f>SUMIF(A376:A378,"=2")/2</f>
        <v>1</v>
      </c>
      <c r="G638" s="84">
        <f>SUMIF(A376:A378,"=3")/3</f>
        <v>2</v>
      </c>
      <c r="H638" s="84">
        <f>SUMIF(A376:A378,"=4")/4</f>
        <v>0</v>
      </c>
      <c r="I638" s="84">
        <f>SUMIF(A376:A378,"=5")/5</f>
        <v>0</v>
      </c>
      <c r="J638" s="153">
        <f t="shared" si="106"/>
        <v>3</v>
      </c>
      <c r="K638" s="293"/>
      <c r="L638" s="294"/>
      <c r="M638" s="297"/>
      <c r="N638" s="295"/>
      <c r="O638" s="291"/>
      <c r="P638" s="157"/>
      <c r="Q638" s="214"/>
      <c r="R638" s="215"/>
      <c r="S638" s="299"/>
      <c r="T638" s="300"/>
      <c r="U638" s="300"/>
      <c r="V638" s="300"/>
      <c r="W638" s="300"/>
      <c r="X638" s="300"/>
      <c r="Y638" s="300"/>
      <c r="Z638" s="300"/>
      <c r="AA638" s="300"/>
      <c r="AB638" s="301"/>
    </row>
    <row r="639" spans="2:28" customFormat="1" ht="15" customHeight="1" x14ac:dyDescent="0.3">
      <c r="B639" s="270"/>
      <c r="C639" s="269"/>
      <c r="D639" s="292">
        <v>1964</v>
      </c>
      <c r="E639" s="84">
        <f>SUMIF(A374:A375,"=1")/1</f>
        <v>0</v>
      </c>
      <c r="F639" s="84">
        <f>SUMIF(A374:A375,"=2")/2</f>
        <v>1</v>
      </c>
      <c r="G639" s="84">
        <f>SUMIF(A374:A375,"=3")/3</f>
        <v>1</v>
      </c>
      <c r="H639" s="84">
        <f>SUMIF(A374:A375,"=4")/4</f>
        <v>0</v>
      </c>
      <c r="I639" s="84">
        <f>SUMIF(A374:A375,"=5")/5</f>
        <v>0</v>
      </c>
      <c r="J639" s="153">
        <f t="shared" si="106"/>
        <v>2</v>
      </c>
      <c r="K639" s="293"/>
      <c r="L639" s="294"/>
      <c r="M639" s="297"/>
      <c r="N639" s="295"/>
      <c r="O639" s="291"/>
      <c r="P639" s="157"/>
      <c r="Q639" s="214"/>
      <c r="R639" s="215"/>
      <c r="S639" s="299"/>
      <c r="T639" s="300"/>
      <c r="U639" s="300"/>
      <c r="V639" s="300"/>
      <c r="W639" s="300"/>
      <c r="X639" s="300"/>
      <c r="Y639" s="300"/>
      <c r="Z639" s="300"/>
      <c r="AA639" s="300"/>
      <c r="AB639" s="301"/>
    </row>
    <row r="640" spans="2:28" customFormat="1" ht="15" customHeight="1" x14ac:dyDescent="0.3">
      <c r="B640" s="270"/>
      <c r="C640" s="269"/>
      <c r="D640" s="292">
        <v>1965</v>
      </c>
      <c r="E640" s="84">
        <f>SUMIF(A352:A373,"=1")/1</f>
        <v>1</v>
      </c>
      <c r="F640" s="84">
        <f>SUMIF(A352:A373,"=2")/2</f>
        <v>1</v>
      </c>
      <c r="G640" s="84">
        <f>SUMIF(A352:A373,"=3")/3</f>
        <v>20</v>
      </c>
      <c r="H640" s="84">
        <f>SUMIF(A352:A373,"=4")/4</f>
        <v>0</v>
      </c>
      <c r="I640" s="84">
        <f>SUMIF(A352:A373,"=5")/5</f>
        <v>0</v>
      </c>
      <c r="J640" s="153">
        <f t="shared" si="106"/>
        <v>22</v>
      </c>
      <c r="K640" s="293"/>
      <c r="L640" s="294"/>
      <c r="M640" s="297"/>
      <c r="N640" s="295"/>
      <c r="O640" s="291"/>
      <c r="P640" s="157"/>
      <c r="Q640" s="214"/>
      <c r="R640" s="215"/>
      <c r="S640" s="299"/>
      <c r="T640" s="300"/>
      <c r="U640" s="300"/>
      <c r="V640" s="300"/>
      <c r="W640" s="300"/>
      <c r="X640" s="300"/>
      <c r="Y640" s="300"/>
      <c r="Z640" s="300"/>
      <c r="AA640" s="300"/>
      <c r="AB640" s="301"/>
    </row>
    <row r="641" spans="2:28" customFormat="1" ht="15" customHeight="1" x14ac:dyDescent="0.3">
      <c r="B641" s="270"/>
      <c r="C641" s="319"/>
      <c r="D641" s="292">
        <v>1966</v>
      </c>
      <c r="E641" s="84">
        <f>SUMIF(A345:A351,"=1")/1</f>
        <v>1</v>
      </c>
      <c r="F641" s="84">
        <f>SUMIF(A345:A351,"=2")/2</f>
        <v>1</v>
      </c>
      <c r="G641" s="84">
        <f>SUMIF(A345:A351,"=3")/3</f>
        <v>4</v>
      </c>
      <c r="H641" s="84">
        <f>SUMIF(A345:A351,"=4")/4</f>
        <v>0</v>
      </c>
      <c r="I641" s="84">
        <f>SUMIF(A345:A351,"=5")/5</f>
        <v>1</v>
      </c>
      <c r="J641" s="153">
        <f t="shared" si="106"/>
        <v>7</v>
      </c>
      <c r="K641" s="293"/>
      <c r="L641" s="294"/>
      <c r="M641" s="297"/>
      <c r="N641" s="295"/>
      <c r="O641" s="291"/>
      <c r="P641" s="157"/>
      <c r="Q641" s="214"/>
      <c r="R641" s="215"/>
      <c r="S641" s="299"/>
      <c r="T641" s="300"/>
      <c r="U641" s="300"/>
      <c r="V641" s="300"/>
      <c r="W641" s="300"/>
      <c r="X641" s="300"/>
      <c r="Y641" s="300"/>
      <c r="Z641" s="300"/>
      <c r="AA641" s="300"/>
      <c r="AB641" s="301"/>
    </row>
    <row r="642" spans="2:28" customFormat="1" ht="15" customHeight="1" x14ac:dyDescent="0.3">
      <c r="B642" s="270"/>
      <c r="C642" s="319"/>
      <c r="D642" s="292">
        <v>1967</v>
      </c>
      <c r="E642" s="84">
        <f>SUMIF(A339:A344,"=1")/1</f>
        <v>2</v>
      </c>
      <c r="F642" s="84">
        <f>SUMIF(A339:A344,"=2")/2</f>
        <v>0</v>
      </c>
      <c r="G642" s="84">
        <f>SUMIF(A339:A344,"=3")/3</f>
        <v>4</v>
      </c>
      <c r="H642" s="84">
        <f>SUMIF(A339:A344,"=4")/4</f>
        <v>0</v>
      </c>
      <c r="I642" s="84">
        <f>SUMIF(A339:A344,"=5")/5</f>
        <v>0</v>
      </c>
      <c r="J642" s="153">
        <f t="shared" si="106"/>
        <v>6</v>
      </c>
      <c r="K642" s="293"/>
      <c r="L642" s="294"/>
      <c r="M642" s="297"/>
      <c r="N642" s="295"/>
      <c r="O642" s="291"/>
      <c r="P642" s="157"/>
      <c r="Q642" s="214"/>
      <c r="R642" s="215"/>
      <c r="S642" s="299"/>
      <c r="T642" s="300"/>
      <c r="U642" s="300"/>
      <c r="V642" s="300"/>
      <c r="W642" s="300"/>
      <c r="X642" s="300"/>
      <c r="Y642" s="300"/>
      <c r="Z642" s="300"/>
      <c r="AA642" s="300"/>
      <c r="AB642" s="301"/>
    </row>
    <row r="643" spans="2:28" customFormat="1" ht="15" customHeight="1" x14ac:dyDescent="0.3">
      <c r="B643" s="270"/>
      <c r="C643" s="269"/>
      <c r="D643" s="292">
        <v>1968</v>
      </c>
      <c r="E643" s="84">
        <f>SUMIF(A334:A338,"=1")/1</f>
        <v>0</v>
      </c>
      <c r="F643" s="84">
        <f>SUMIF(A334:A338,"=2")/2</f>
        <v>0</v>
      </c>
      <c r="G643" s="84">
        <f>SUMIF(A334:A338,"=3")/3</f>
        <v>4</v>
      </c>
      <c r="H643" s="84">
        <f>SUMIF(A334:A338,"=4")/4</f>
        <v>1</v>
      </c>
      <c r="I643" s="84">
        <f>SUMIF(A334:A338,"=5")/5</f>
        <v>0</v>
      </c>
      <c r="J643" s="153">
        <f t="shared" si="106"/>
        <v>5</v>
      </c>
      <c r="K643" s="293"/>
      <c r="L643" s="294"/>
      <c r="M643" s="297"/>
      <c r="N643" s="295"/>
      <c r="O643" s="291"/>
      <c r="P643" s="157"/>
      <c r="Q643" s="214"/>
      <c r="R643" s="215"/>
      <c r="S643" s="299"/>
      <c r="T643" s="300"/>
      <c r="U643" s="300"/>
      <c r="V643" s="300"/>
      <c r="W643" s="300"/>
      <c r="X643" s="300"/>
      <c r="Y643" s="300"/>
      <c r="Z643" s="300"/>
      <c r="AA643" s="300"/>
      <c r="AB643" s="301"/>
    </row>
    <row r="644" spans="2:28" customFormat="1" ht="15" customHeight="1" x14ac:dyDescent="0.3">
      <c r="B644" s="270"/>
      <c r="C644" s="269"/>
      <c r="D644" s="292">
        <v>1969</v>
      </c>
      <c r="E644" s="84">
        <f>SUMIF(A330:A333,"=1")/1</f>
        <v>0</v>
      </c>
      <c r="F644" s="84">
        <f>SUMIF(A330:A333,"=2")/2</f>
        <v>1</v>
      </c>
      <c r="G644" s="84">
        <f>SUMIF(A330:A333,"=3")/3</f>
        <v>2</v>
      </c>
      <c r="H644" s="84">
        <f>SUMIF(A330:A333,"=4")/4</f>
        <v>1</v>
      </c>
      <c r="I644" s="84">
        <f>SUMIF(A330:A333,"=5")/5</f>
        <v>0</v>
      </c>
      <c r="J644" s="153">
        <f t="shared" si="106"/>
        <v>4</v>
      </c>
      <c r="K644" s="293"/>
      <c r="L644" s="294"/>
      <c r="M644" s="297"/>
      <c r="N644" s="295"/>
      <c r="O644" s="291"/>
      <c r="P644" s="157"/>
      <c r="Q644" s="214"/>
      <c r="R644" s="215"/>
      <c r="S644" s="299"/>
      <c r="T644" s="300"/>
      <c r="U644" s="300"/>
      <c r="V644" s="300"/>
      <c r="W644" s="300"/>
      <c r="X644" s="300"/>
      <c r="Y644" s="300"/>
      <c r="Z644" s="300"/>
      <c r="AA644" s="300"/>
      <c r="AB644" s="301"/>
    </row>
    <row r="645" spans="2:28" customFormat="1" ht="15" customHeight="1" x14ac:dyDescent="0.3">
      <c r="B645" s="270"/>
      <c r="C645" s="269"/>
      <c r="D645" s="292">
        <v>1970</v>
      </c>
      <c r="E645" s="84">
        <f>SUMIF(A324:A329,"=1")/1</f>
        <v>1</v>
      </c>
      <c r="F645" s="84">
        <f>SUMIF(A324:A329,"=2")/2</f>
        <v>0</v>
      </c>
      <c r="G645" s="84">
        <f>SUMIF(A324:A329,"=3")/3</f>
        <v>5</v>
      </c>
      <c r="H645" s="84">
        <f>SUMIF(A324:A329,"=4")/4</f>
        <v>0</v>
      </c>
      <c r="I645" s="84">
        <f>SUMIF(A324:A329,"=5")/5</f>
        <v>0</v>
      </c>
      <c r="J645" s="153">
        <f t="shared" si="106"/>
        <v>6</v>
      </c>
      <c r="K645" s="293"/>
      <c r="L645" s="294"/>
      <c r="M645" s="297"/>
      <c r="N645" s="295"/>
      <c r="O645" s="291"/>
      <c r="P645" s="157"/>
      <c r="Q645" s="214"/>
      <c r="R645" s="215"/>
      <c r="S645" s="299"/>
      <c r="T645" s="300"/>
      <c r="U645" s="300"/>
      <c r="V645" s="300"/>
      <c r="W645" s="300"/>
      <c r="X645" s="300"/>
      <c r="Y645" s="300"/>
      <c r="Z645" s="300"/>
      <c r="AA645" s="300"/>
      <c r="AB645" s="301"/>
    </row>
    <row r="646" spans="2:28" customFormat="1" ht="15" customHeight="1" x14ac:dyDescent="0.3">
      <c r="B646" s="270"/>
      <c r="C646" s="269"/>
      <c r="D646" s="292">
        <v>1971</v>
      </c>
      <c r="E646" s="84">
        <f>SUMIF(A316:A323,"=1")/1</f>
        <v>3</v>
      </c>
      <c r="F646" s="84">
        <f>SUMIF(A316:A323,"=2")/2</f>
        <v>1</v>
      </c>
      <c r="G646" s="84">
        <f>SUMIF(A316:A323,"=3")/3</f>
        <v>4</v>
      </c>
      <c r="H646" s="84">
        <f>SUMIF(A316:A323,"=4")/4</f>
        <v>0</v>
      </c>
      <c r="I646" s="84">
        <f>SUMIF(A316:A323,"=5")/5</f>
        <v>0</v>
      </c>
      <c r="J646" s="153">
        <f t="shared" si="106"/>
        <v>8</v>
      </c>
      <c r="K646" s="293"/>
      <c r="L646" s="294"/>
      <c r="M646" s="297"/>
      <c r="N646" s="295"/>
      <c r="O646" s="291"/>
      <c r="P646" s="157"/>
      <c r="Q646" s="214"/>
      <c r="R646" s="215"/>
      <c r="S646" s="299"/>
      <c r="T646" s="300"/>
      <c r="U646" s="300"/>
      <c r="V646" s="300"/>
      <c r="W646" s="300"/>
      <c r="X646" s="300"/>
      <c r="Y646" s="300"/>
      <c r="Z646" s="300"/>
      <c r="AA646" s="300"/>
      <c r="AB646" s="301"/>
    </row>
    <row r="647" spans="2:28" customFormat="1" ht="15" customHeight="1" x14ac:dyDescent="0.3">
      <c r="B647" s="270"/>
      <c r="C647" s="269"/>
      <c r="D647" s="292">
        <v>1972</v>
      </c>
      <c r="E647" s="84">
        <f>SUMIF(A312:A315,"=1")/1</f>
        <v>1</v>
      </c>
      <c r="F647" s="84">
        <f>SUMIF(A312:A315,"=2")/2</f>
        <v>1</v>
      </c>
      <c r="G647" s="84">
        <f>SUMIF(A312:A315,"=3")/3</f>
        <v>2</v>
      </c>
      <c r="H647" s="84">
        <f>SUMIF(A312:A315,"=4")/4</f>
        <v>0</v>
      </c>
      <c r="I647" s="84">
        <f>SUMIF(A312:A315,"=5")/5</f>
        <v>0</v>
      </c>
      <c r="J647" s="153">
        <f t="shared" si="106"/>
        <v>4</v>
      </c>
      <c r="K647" s="293"/>
      <c r="L647" s="294"/>
      <c r="M647" s="297"/>
      <c r="N647" s="295"/>
      <c r="O647" s="291"/>
      <c r="P647" s="157"/>
      <c r="Q647" s="214"/>
      <c r="R647" s="215"/>
      <c r="S647" s="299"/>
      <c r="T647" s="300"/>
      <c r="U647" s="300"/>
      <c r="V647" s="300"/>
      <c r="W647" s="300"/>
      <c r="X647" s="300"/>
      <c r="Y647" s="300"/>
      <c r="Z647" s="300"/>
      <c r="AA647" s="300"/>
      <c r="AB647" s="301"/>
    </row>
    <row r="648" spans="2:28" customFormat="1" ht="15" customHeight="1" x14ac:dyDescent="0.3">
      <c r="B648" s="270"/>
      <c r="C648" s="269"/>
      <c r="D648" s="292">
        <v>1973</v>
      </c>
      <c r="E648" s="84">
        <f>SUMIF(A309:A311,"=1")/1</f>
        <v>0</v>
      </c>
      <c r="F648" s="84">
        <f>SUMIF(A309:A311,"=2")/2</f>
        <v>1</v>
      </c>
      <c r="G648" s="84">
        <f>SUMIF(A309:A311,"=3")/3</f>
        <v>2</v>
      </c>
      <c r="H648" s="84">
        <f>SUMIF(A309:A311,"=4")/4</f>
        <v>0</v>
      </c>
      <c r="I648" s="84">
        <f>SUMIF(A309:A311,"=5")/5</f>
        <v>0</v>
      </c>
      <c r="J648" s="153">
        <f t="shared" si="106"/>
        <v>3</v>
      </c>
      <c r="K648" s="293"/>
      <c r="L648" s="294"/>
      <c r="M648" s="297"/>
      <c r="N648" s="295"/>
      <c r="O648" s="291"/>
      <c r="P648" s="157"/>
      <c r="Q648" s="214"/>
      <c r="R648" s="215"/>
      <c r="S648" s="299"/>
      <c r="T648" s="300"/>
      <c r="U648" s="300"/>
      <c r="V648" s="300"/>
      <c r="W648" s="300"/>
      <c r="X648" s="300"/>
      <c r="Y648" s="300"/>
      <c r="Z648" s="300"/>
      <c r="AA648" s="300"/>
      <c r="AB648" s="301"/>
    </row>
    <row r="649" spans="2:28" customFormat="1" ht="15" customHeight="1" x14ac:dyDescent="0.3">
      <c r="B649" s="270"/>
      <c r="C649" s="269"/>
      <c r="D649" s="292">
        <v>1974</v>
      </c>
      <c r="E649" s="84">
        <f>SUMIF(A299:A308,"=1")/1</f>
        <v>2</v>
      </c>
      <c r="F649" s="84">
        <f>SUMIF(A299:A308,"=2")/2</f>
        <v>0</v>
      </c>
      <c r="G649" s="84">
        <f>SUMIF(A299:A308,"=3")/3</f>
        <v>8</v>
      </c>
      <c r="H649" s="84">
        <f>SUMIF(A299:A308,"=4")/4</f>
        <v>0</v>
      </c>
      <c r="I649" s="84">
        <f>SUMIF(A299:A308,"=5")/5</f>
        <v>0</v>
      </c>
      <c r="J649" s="153">
        <f t="shared" si="106"/>
        <v>10</v>
      </c>
      <c r="K649" s="293"/>
      <c r="L649" s="294"/>
      <c r="M649" s="297"/>
      <c r="N649" s="295"/>
      <c r="O649" s="291"/>
      <c r="P649" s="157"/>
      <c r="Q649" s="214"/>
      <c r="R649" s="215"/>
      <c r="S649" s="299"/>
      <c r="T649" s="300"/>
      <c r="U649" s="300"/>
      <c r="V649" s="300"/>
      <c r="W649" s="300"/>
      <c r="X649" s="300"/>
      <c r="Y649" s="300"/>
      <c r="Z649" s="300"/>
      <c r="AA649" s="300"/>
      <c r="AB649" s="301"/>
    </row>
    <row r="650" spans="2:28" customFormat="1" ht="15" customHeight="1" x14ac:dyDescent="0.3">
      <c r="B650" s="270"/>
      <c r="C650" s="319"/>
      <c r="D650" s="292">
        <v>1975</v>
      </c>
      <c r="E650" s="84">
        <f>SUMIF(A289:A298,"=1")/1</f>
        <v>0</v>
      </c>
      <c r="F650" s="84">
        <f>SUMIF(A289:A298,"=2")/2</f>
        <v>3</v>
      </c>
      <c r="G650" s="84">
        <f>SUMIF(A289:A298,"=3")/3</f>
        <v>4</v>
      </c>
      <c r="H650" s="84">
        <f>SUMIF(A289:A298,"=4")/4</f>
        <v>3</v>
      </c>
      <c r="I650" s="84">
        <f>SUMIF(A289:A298,"=5")/5</f>
        <v>0</v>
      </c>
      <c r="J650" s="153">
        <f t="shared" si="106"/>
        <v>10</v>
      </c>
      <c r="K650" s="293"/>
      <c r="L650" s="294"/>
      <c r="M650" s="297"/>
      <c r="N650" s="295"/>
      <c r="O650" s="291"/>
      <c r="P650" s="157"/>
      <c r="Q650" s="214"/>
      <c r="R650" s="215"/>
      <c r="S650" s="299"/>
      <c r="T650" s="300"/>
      <c r="U650" s="300"/>
      <c r="V650" s="300"/>
      <c r="W650" s="300"/>
      <c r="X650" s="300"/>
      <c r="Y650" s="300"/>
      <c r="Z650" s="300"/>
      <c r="AA650" s="300"/>
      <c r="AB650" s="301"/>
    </row>
    <row r="651" spans="2:28" customFormat="1" ht="15" customHeight="1" x14ac:dyDescent="0.3">
      <c r="B651" s="270"/>
      <c r="C651" s="319"/>
      <c r="D651" s="292">
        <v>1976</v>
      </c>
      <c r="E651" s="84">
        <f>SUMIF(A285:A288,"=1")/1</f>
        <v>0</v>
      </c>
      <c r="F651" s="84">
        <f>SUMIF(A285:A288,"=2")/2</f>
        <v>1</v>
      </c>
      <c r="G651" s="84">
        <f>SUMIF(A285:A288,"=3")/3</f>
        <v>3</v>
      </c>
      <c r="H651" s="84">
        <f>SUMIF(A285:A288,"=4")/4</f>
        <v>0</v>
      </c>
      <c r="I651" s="84">
        <f>SUMIF(A285:A288,"=5")/5</f>
        <v>0</v>
      </c>
      <c r="J651" s="153">
        <f t="shared" si="106"/>
        <v>4</v>
      </c>
      <c r="K651" s="293"/>
      <c r="L651" s="294"/>
      <c r="M651" s="297"/>
      <c r="N651" s="295"/>
      <c r="O651" s="291"/>
      <c r="P651" s="157"/>
      <c r="Q651" s="214"/>
      <c r="R651" s="215"/>
      <c r="S651" s="299"/>
      <c r="T651" s="300"/>
      <c r="U651" s="300"/>
      <c r="V651" s="300"/>
      <c r="W651" s="300"/>
      <c r="X651" s="300"/>
      <c r="Y651" s="300"/>
      <c r="Z651" s="300"/>
      <c r="AA651" s="300"/>
      <c r="AB651" s="301"/>
    </row>
    <row r="652" spans="2:28" customFormat="1" ht="15" customHeight="1" x14ac:dyDescent="0.3">
      <c r="B652" s="270"/>
      <c r="C652" s="269"/>
      <c r="D652" s="292">
        <v>1977</v>
      </c>
      <c r="E652" s="84">
        <f>SUMIF(A280:A284,"=1")/1</f>
        <v>0</v>
      </c>
      <c r="F652" s="84">
        <f>SUMIF(A280:A284,"=2")/2</f>
        <v>0</v>
      </c>
      <c r="G652" s="84">
        <f>SUMIF(A280:A284,"=3")/3</f>
        <v>5</v>
      </c>
      <c r="H652" s="84">
        <f>SUMIF(A280:A284,"=4")/4</f>
        <v>0</v>
      </c>
      <c r="I652" s="84">
        <f>SUMIF(A280:A284,"=5")/5</f>
        <v>0</v>
      </c>
      <c r="J652" s="153">
        <f t="shared" si="106"/>
        <v>5</v>
      </c>
      <c r="K652" s="293"/>
      <c r="L652" s="294"/>
      <c r="M652" s="297"/>
      <c r="N652" s="295"/>
      <c r="O652" s="291"/>
      <c r="P652" s="157"/>
      <c r="Q652" s="214"/>
      <c r="R652" s="215"/>
      <c r="S652" s="299"/>
      <c r="T652" s="300"/>
      <c r="U652" s="300"/>
      <c r="V652" s="300"/>
      <c r="W652" s="300"/>
      <c r="X652" s="300"/>
      <c r="Y652" s="300"/>
      <c r="Z652" s="300"/>
      <c r="AA652" s="300"/>
      <c r="AB652" s="301"/>
    </row>
    <row r="653" spans="2:28" customFormat="1" ht="15" customHeight="1" x14ac:dyDescent="0.3">
      <c r="B653" s="270"/>
      <c r="C653" s="269"/>
      <c r="D653" s="292">
        <v>1978</v>
      </c>
      <c r="E653" s="84">
        <f>SUMIF(A274:A279,"=1")/1</f>
        <v>0</v>
      </c>
      <c r="F653" s="84">
        <f>SUMIF(A274:A279,"=2")/2</f>
        <v>2</v>
      </c>
      <c r="G653" s="84">
        <f>SUMIF(A274:A279,"=3")/3</f>
        <v>4</v>
      </c>
      <c r="H653" s="84">
        <f>SUMIF(A274:A279,"=4")/4</f>
        <v>0</v>
      </c>
      <c r="I653" s="84">
        <f>SUMIF(A274:A279,"=5")/5</f>
        <v>0</v>
      </c>
      <c r="J653" s="153">
        <f t="shared" si="106"/>
        <v>6</v>
      </c>
      <c r="K653" s="293"/>
      <c r="L653" s="294"/>
      <c r="M653" s="297"/>
      <c r="N653" s="295"/>
      <c r="O653" s="291"/>
      <c r="P653" s="157"/>
      <c r="Q653" s="214"/>
      <c r="R653" s="215"/>
      <c r="S653" s="299"/>
      <c r="T653" s="300"/>
      <c r="U653" s="300"/>
      <c r="V653" s="300"/>
      <c r="W653" s="300"/>
      <c r="X653" s="300"/>
      <c r="Y653" s="300"/>
      <c r="Z653" s="300"/>
      <c r="AA653" s="300"/>
      <c r="AB653" s="301"/>
    </row>
    <row r="654" spans="2:28" customFormat="1" ht="15" customHeight="1" x14ac:dyDescent="0.3">
      <c r="B654" s="270"/>
      <c r="C654" s="269"/>
      <c r="D654" s="292">
        <v>1979</v>
      </c>
      <c r="E654" s="84">
        <f>SUMIF(A268:A273,"=1")/1</f>
        <v>0</v>
      </c>
      <c r="F654" s="84">
        <f>SUMIF(A268:A273,"=2")/2</f>
        <v>1</v>
      </c>
      <c r="G654" s="84">
        <f>SUMIF(A268:A273,"=3")/3</f>
        <v>4</v>
      </c>
      <c r="H654" s="84">
        <f>SUMIF(A268:A273,"=4")/4</f>
        <v>1</v>
      </c>
      <c r="I654" s="84">
        <f>SUMIF(A268:A273,"=5")/5</f>
        <v>0</v>
      </c>
      <c r="J654" s="153">
        <f t="shared" si="106"/>
        <v>6</v>
      </c>
      <c r="K654" s="293"/>
      <c r="L654" s="294"/>
      <c r="M654" s="297"/>
      <c r="N654" s="295"/>
      <c r="O654" s="291"/>
      <c r="P654" s="157"/>
      <c r="Q654" s="214"/>
      <c r="R654" s="215"/>
      <c r="S654" s="299"/>
      <c r="T654" s="300"/>
      <c r="U654" s="300"/>
      <c r="V654" s="300"/>
      <c r="W654" s="300"/>
      <c r="X654" s="300"/>
      <c r="Y654" s="300"/>
      <c r="Z654" s="300"/>
      <c r="AA654" s="300"/>
      <c r="AB654" s="301"/>
    </row>
    <row r="655" spans="2:28" customFormat="1" ht="15" customHeight="1" x14ac:dyDescent="0.3">
      <c r="B655" s="270"/>
      <c r="C655" s="269"/>
      <c r="D655" s="292">
        <v>1980</v>
      </c>
      <c r="E655" s="84">
        <f>SUMIF(A262:A267,"=1")/1</f>
        <v>1</v>
      </c>
      <c r="F655" s="84">
        <f>SUMIF(A262:A267,"=2")/2</f>
        <v>0</v>
      </c>
      <c r="G655" s="84">
        <f>SUMIF(A262:A267,"=3")/3</f>
        <v>5</v>
      </c>
      <c r="H655" s="84">
        <f>SUMIF(A262:A267,"=4")/4</f>
        <v>0</v>
      </c>
      <c r="I655" s="84">
        <f>SUMIF(A262:A267,"=5")/5</f>
        <v>0</v>
      </c>
      <c r="J655" s="153">
        <f t="shared" si="106"/>
        <v>6</v>
      </c>
      <c r="K655" s="293"/>
      <c r="L655" s="294"/>
      <c r="M655" s="297"/>
      <c r="N655" s="295"/>
      <c r="O655" s="291"/>
      <c r="P655" s="157"/>
      <c r="Q655" s="214"/>
      <c r="R655" s="215"/>
      <c r="S655" s="299"/>
      <c r="T655" s="300"/>
      <c r="U655" s="300"/>
      <c r="V655" s="300"/>
      <c r="W655" s="300"/>
      <c r="X655" s="300"/>
      <c r="Y655" s="300"/>
      <c r="Z655" s="300"/>
      <c r="AA655" s="300"/>
      <c r="AB655" s="301"/>
    </row>
    <row r="656" spans="2:28" customFormat="1" ht="15" customHeight="1" x14ac:dyDescent="0.3">
      <c r="B656" s="270"/>
      <c r="C656" s="319"/>
      <c r="D656" s="292">
        <v>1981</v>
      </c>
      <c r="E656" s="84">
        <f>SUMIF(A256:A261,"=1")/1</f>
        <v>1</v>
      </c>
      <c r="F656" s="84">
        <f>SUMIF(A256:A261,"=2")/2</f>
        <v>1</v>
      </c>
      <c r="G656" s="84">
        <f>SUMIF(A256:A261,"=3")/3</f>
        <v>4</v>
      </c>
      <c r="H656" s="84">
        <f>SUMIF(A256:A261,"=4")/4</f>
        <v>0</v>
      </c>
      <c r="I656" s="84">
        <f>SUMIF(A256:A261,"=5")/5</f>
        <v>0</v>
      </c>
      <c r="J656" s="153">
        <f t="shared" si="106"/>
        <v>6</v>
      </c>
      <c r="K656" s="293"/>
      <c r="L656" s="294"/>
      <c r="M656" s="297"/>
      <c r="N656" s="295"/>
      <c r="O656" s="291"/>
      <c r="P656" s="157"/>
      <c r="Q656" s="214"/>
      <c r="R656" s="215"/>
      <c r="S656" s="299"/>
      <c r="T656" s="300"/>
      <c r="U656" s="300"/>
      <c r="V656" s="300"/>
      <c r="W656" s="300"/>
      <c r="X656" s="300"/>
      <c r="Y656" s="300"/>
      <c r="Z656" s="300"/>
      <c r="AA656" s="300"/>
      <c r="AB656" s="301"/>
    </row>
    <row r="657" spans="2:28" customFormat="1" ht="15" customHeight="1" x14ac:dyDescent="0.3">
      <c r="B657" s="270"/>
      <c r="C657" s="319"/>
      <c r="D657" s="292">
        <v>1982</v>
      </c>
      <c r="E657" s="84">
        <f>SUMIF(A254:A255,"=1")/1</f>
        <v>1</v>
      </c>
      <c r="F657" s="84">
        <f>SUMIF(A254:A255,"=2")/2</f>
        <v>0</v>
      </c>
      <c r="G657" s="84">
        <f>SUMIF(A254:A255,"=3")/3</f>
        <v>1</v>
      </c>
      <c r="H657" s="84">
        <f>SUMIF(A254:A255,"=4")/4</f>
        <v>0</v>
      </c>
      <c r="I657" s="84">
        <f>SUMIF(A254:A255,"=5")/5</f>
        <v>0</v>
      </c>
      <c r="J657" s="153">
        <f t="shared" si="106"/>
        <v>2</v>
      </c>
      <c r="K657" s="293"/>
      <c r="L657" s="294"/>
      <c r="M657" s="297"/>
      <c r="N657" s="295"/>
      <c r="O657" s="291"/>
      <c r="P657" s="157"/>
      <c r="Q657" s="214"/>
      <c r="R657" s="215"/>
      <c r="S657" s="299"/>
      <c r="T657" s="300"/>
      <c r="U657" s="300"/>
      <c r="V657" s="300"/>
      <c r="W657" s="300"/>
      <c r="X657" s="300"/>
      <c r="Y657" s="300"/>
      <c r="Z657" s="300"/>
      <c r="AA657" s="300"/>
      <c r="AB657" s="301"/>
    </row>
    <row r="658" spans="2:28" customFormat="1" ht="15" customHeight="1" x14ac:dyDescent="0.3">
      <c r="B658" s="270"/>
      <c r="C658" s="269"/>
      <c r="D658" s="292">
        <v>1983</v>
      </c>
      <c r="E658" s="84">
        <f>SUMIF(A250:A253,"=1")/1</f>
        <v>0</v>
      </c>
      <c r="F658" s="84">
        <f>SUMIF(A250:A253,"=2")/2</f>
        <v>0</v>
      </c>
      <c r="G658" s="84">
        <f>SUMIF(A250:A253,"=3")/3</f>
        <v>2</v>
      </c>
      <c r="H658" s="84">
        <f>SUMIF(A250:A253,"=4")/4</f>
        <v>2</v>
      </c>
      <c r="I658" s="84">
        <f>SUMIF(A250:A253,"=5")/5</f>
        <v>0</v>
      </c>
      <c r="J658" s="153">
        <f t="shared" si="106"/>
        <v>4</v>
      </c>
      <c r="K658" s="293"/>
      <c r="L658" s="294"/>
      <c r="M658" s="297"/>
      <c r="N658" s="295"/>
      <c r="O658" s="291"/>
      <c r="P658" s="157"/>
      <c r="Q658" s="214"/>
      <c r="R658" s="215"/>
      <c r="S658" s="299"/>
      <c r="T658" s="300"/>
      <c r="U658" s="300"/>
      <c r="V658" s="300"/>
      <c r="W658" s="300"/>
      <c r="X658" s="300"/>
      <c r="Y658" s="300"/>
      <c r="Z658" s="300"/>
      <c r="AA658" s="300"/>
      <c r="AB658" s="301"/>
    </row>
    <row r="659" spans="2:28" customFormat="1" ht="15" customHeight="1" x14ac:dyDescent="0.3">
      <c r="B659" s="270"/>
      <c r="C659" s="269"/>
      <c r="D659" s="292">
        <v>1984</v>
      </c>
      <c r="E659" s="84">
        <f>SUMIF(A246:A249,"=1")/1</f>
        <v>0</v>
      </c>
      <c r="F659" s="84">
        <f>SUMIF(A246:A249,"=2")/2</f>
        <v>0</v>
      </c>
      <c r="G659" s="84">
        <f>SUMIF(A246:A249,"=3")/3</f>
        <v>4</v>
      </c>
      <c r="H659" s="84">
        <f>SUMIF(A246:A249,"=4")/4</f>
        <v>0</v>
      </c>
      <c r="I659" s="84">
        <f>SUMIF(A246:A249,"=5")/5</f>
        <v>0</v>
      </c>
      <c r="J659" s="153">
        <f t="shared" si="106"/>
        <v>4</v>
      </c>
      <c r="K659" s="293"/>
      <c r="L659" s="294"/>
      <c r="M659" s="297"/>
      <c r="N659" s="295"/>
      <c r="O659" s="291"/>
      <c r="P659" s="157"/>
      <c r="Q659" s="214"/>
      <c r="R659" s="215"/>
      <c r="S659" s="299"/>
      <c r="T659" s="300"/>
      <c r="U659" s="300"/>
      <c r="V659" s="300"/>
      <c r="W659" s="300"/>
      <c r="X659" s="300"/>
      <c r="Y659" s="300"/>
      <c r="Z659" s="300"/>
      <c r="AA659" s="300"/>
      <c r="AB659" s="301"/>
    </row>
    <row r="660" spans="2:28" customFormat="1" ht="15" customHeight="1" x14ac:dyDescent="0.3">
      <c r="B660" s="270"/>
      <c r="C660" s="269"/>
      <c r="D660" s="292">
        <v>1985</v>
      </c>
      <c r="E660" s="84">
        <f>SUMIF(A235:A245,"=1")/1</f>
        <v>2</v>
      </c>
      <c r="F660" s="84">
        <f>SUMIF(A235:A245,"=2")/2</f>
        <v>3</v>
      </c>
      <c r="G660" s="84">
        <f>SUMIF(A235:A245,"=3")/3</f>
        <v>5</v>
      </c>
      <c r="H660" s="84">
        <f>SUMIF(A235:A245,"=4")/4</f>
        <v>1</v>
      </c>
      <c r="I660" s="84">
        <f>SUMIF(A235:A245,"=5")/5</f>
        <v>0</v>
      </c>
      <c r="J660" s="153">
        <f t="shared" si="106"/>
        <v>11</v>
      </c>
      <c r="K660" s="293"/>
      <c r="L660" s="294"/>
      <c r="M660" s="297"/>
      <c r="N660" s="295"/>
      <c r="O660" s="291"/>
      <c r="P660" s="157"/>
      <c r="Q660" s="214"/>
      <c r="R660" s="215"/>
      <c r="S660" s="299"/>
      <c r="T660" s="300"/>
      <c r="U660" s="300"/>
      <c r="V660" s="300"/>
      <c r="W660" s="300"/>
      <c r="X660" s="300"/>
      <c r="Y660" s="300"/>
      <c r="Z660" s="300"/>
      <c r="AA660" s="300"/>
      <c r="AB660" s="301"/>
    </row>
    <row r="661" spans="2:28" customFormat="1" ht="15" customHeight="1" x14ac:dyDescent="0.3">
      <c r="B661" s="270"/>
      <c r="C661" s="269"/>
      <c r="D661" s="292">
        <v>1986</v>
      </c>
      <c r="E661" s="84">
        <f>SUMIF(A226:A234,"=1")/1</f>
        <v>0</v>
      </c>
      <c r="F661" s="84">
        <f>SUMIF(A226:A234,"=2")/2</f>
        <v>3</v>
      </c>
      <c r="G661" s="84">
        <f>SUMIF(A226:A234,"=3")/3</f>
        <v>6</v>
      </c>
      <c r="H661" s="84">
        <f>SUMIF(A226:A234,"=4")/4</f>
        <v>0</v>
      </c>
      <c r="I661" s="84">
        <f>SUMIF(A226:A234,"=5")/5</f>
        <v>0</v>
      </c>
      <c r="J661" s="153">
        <f t="shared" si="106"/>
        <v>9</v>
      </c>
      <c r="K661" s="293"/>
      <c r="L661" s="294"/>
      <c r="M661" s="297"/>
      <c r="N661" s="295"/>
      <c r="O661" s="291"/>
      <c r="P661" s="157"/>
      <c r="Q661" s="214"/>
      <c r="R661" s="215"/>
      <c r="S661" s="299"/>
      <c r="T661" s="300"/>
      <c r="U661" s="300"/>
      <c r="V661" s="300"/>
      <c r="W661" s="300"/>
      <c r="X661" s="300"/>
      <c r="Y661" s="300"/>
      <c r="Z661" s="300"/>
      <c r="AA661" s="300"/>
      <c r="AB661" s="301"/>
    </row>
    <row r="662" spans="2:28" customFormat="1" ht="15" customHeight="1" x14ac:dyDescent="0.3">
      <c r="B662" s="270"/>
      <c r="C662" s="319"/>
      <c r="D662" s="292">
        <v>1987</v>
      </c>
      <c r="E662" s="84">
        <f>SUMIF(A221:A225,"=1")/1</f>
        <v>0</v>
      </c>
      <c r="F662" s="84">
        <f>SUMIF(A221:A225,"=2")/2</f>
        <v>1</v>
      </c>
      <c r="G662" s="84">
        <f>SUMIF(A221:A225,"=3")/3</f>
        <v>3</v>
      </c>
      <c r="H662" s="84">
        <f>SUMIF(A221:A225,"=4")/4</f>
        <v>1</v>
      </c>
      <c r="I662" s="84">
        <f>SUMIF(A221:A225,"=5")/5</f>
        <v>0</v>
      </c>
      <c r="J662" s="153">
        <f t="shared" si="106"/>
        <v>5</v>
      </c>
      <c r="K662" s="293"/>
      <c r="L662" s="294"/>
      <c r="M662" s="297"/>
      <c r="N662" s="295"/>
      <c r="O662" s="291"/>
      <c r="P662" s="157"/>
      <c r="Q662" s="214"/>
      <c r="R662" s="215"/>
      <c r="S662" s="299"/>
      <c r="T662" s="300"/>
      <c r="U662" s="300"/>
      <c r="V662" s="300"/>
      <c r="W662" s="300"/>
      <c r="X662" s="300"/>
      <c r="Y662" s="300"/>
      <c r="Z662" s="300"/>
      <c r="AA662" s="300"/>
      <c r="AB662" s="301"/>
    </row>
    <row r="663" spans="2:28" customFormat="1" ht="15" customHeight="1" x14ac:dyDescent="0.3">
      <c r="B663" s="270"/>
      <c r="C663" s="319"/>
      <c r="D663" s="292">
        <v>1988</v>
      </c>
      <c r="E663" s="84">
        <f>SUMIF(A215:A220,"=1")/1</f>
        <v>1</v>
      </c>
      <c r="F663" s="84">
        <f>SUMIF(A215:A220,"=2")/2</f>
        <v>1</v>
      </c>
      <c r="G663" s="84">
        <f>SUMIF(A215:A220,"=3")/3</f>
        <v>3</v>
      </c>
      <c r="H663" s="84">
        <f>SUMIF(A215:A220,"=4")/4</f>
        <v>1</v>
      </c>
      <c r="I663" s="84">
        <f>SUMIF(A215:A220,"=5")/5</f>
        <v>0</v>
      </c>
      <c r="J663" s="153">
        <f t="shared" si="106"/>
        <v>6</v>
      </c>
      <c r="K663" s="293"/>
      <c r="L663" s="294"/>
      <c r="M663" s="297"/>
      <c r="N663" s="295"/>
      <c r="O663" s="291"/>
      <c r="P663" s="157"/>
      <c r="Q663" s="214"/>
      <c r="R663" s="215"/>
      <c r="S663" s="299"/>
      <c r="T663" s="300"/>
      <c r="U663" s="300"/>
      <c r="V663" s="300"/>
      <c r="W663" s="300"/>
      <c r="X663" s="300"/>
      <c r="Y663" s="300"/>
      <c r="Z663" s="300"/>
      <c r="AA663" s="300"/>
      <c r="AB663" s="301"/>
    </row>
    <row r="664" spans="2:28" customFormat="1" ht="15" customHeight="1" x14ac:dyDescent="0.3">
      <c r="B664" s="270"/>
      <c r="C664" s="269"/>
      <c r="D664" s="292">
        <v>1989</v>
      </c>
      <c r="E664" s="84">
        <f>SUMIF(A208:A214,"=1")/1</f>
        <v>0</v>
      </c>
      <c r="F664" s="84">
        <f>SUMIF(A208:A214,"=2")/2</f>
        <v>1</v>
      </c>
      <c r="G664" s="84">
        <f>SUMIF(A208:A214,"=3")/3</f>
        <v>6</v>
      </c>
      <c r="H664" s="84">
        <f>SUMIF(A208:A214,"=4")/4</f>
        <v>0</v>
      </c>
      <c r="I664" s="84">
        <f>SUMIF(A208:A214,"=5")/5</f>
        <v>0</v>
      </c>
      <c r="J664" s="153">
        <f t="shared" si="106"/>
        <v>7</v>
      </c>
      <c r="K664" s="293"/>
      <c r="L664" s="294"/>
      <c r="M664" s="297"/>
      <c r="N664" s="295"/>
      <c r="O664" s="291"/>
      <c r="P664" s="157"/>
      <c r="Q664" s="214"/>
      <c r="R664" s="215"/>
      <c r="S664" s="299"/>
      <c r="T664" s="300"/>
      <c r="U664" s="300"/>
      <c r="V664" s="300"/>
      <c r="W664" s="300"/>
      <c r="X664" s="300"/>
      <c r="Y664" s="300"/>
      <c r="Z664" s="300"/>
      <c r="AA664" s="300"/>
      <c r="AB664" s="301"/>
    </row>
    <row r="665" spans="2:28" customFormat="1" ht="15" customHeight="1" x14ac:dyDescent="0.3">
      <c r="B665" s="270"/>
      <c r="C665" s="269"/>
      <c r="D665" s="292">
        <v>1990</v>
      </c>
      <c r="E665" s="84">
        <f>SUMIF(A206:A207,"=1")/1</f>
        <v>0</v>
      </c>
      <c r="F665" s="84">
        <f>SUMIF(A206:A207,"=2")/2</f>
        <v>2</v>
      </c>
      <c r="G665" s="84">
        <f>SUMIF(A206:A207,"=3")/3</f>
        <v>0</v>
      </c>
      <c r="H665" s="84">
        <f>SUMIF(A206:A207,"=4")/4</f>
        <v>0</v>
      </c>
      <c r="I665" s="84">
        <f>SUMIF(A206:A207,"=5")/5</f>
        <v>0</v>
      </c>
      <c r="J665" s="153">
        <f t="shared" si="106"/>
        <v>2</v>
      </c>
      <c r="K665" s="293"/>
      <c r="L665" s="294"/>
      <c r="M665" s="297"/>
      <c r="N665" s="295"/>
      <c r="O665" s="291"/>
      <c r="P665" s="157"/>
      <c r="Q665" s="214"/>
      <c r="R665" s="215"/>
      <c r="S665" s="299"/>
      <c r="T665" s="300"/>
      <c r="U665" s="300"/>
      <c r="V665" s="300"/>
      <c r="W665" s="300"/>
      <c r="X665" s="300"/>
      <c r="Y665" s="300"/>
      <c r="Z665" s="300"/>
      <c r="AA665" s="300"/>
      <c r="AB665" s="301"/>
    </row>
    <row r="666" spans="2:28" customFormat="1" ht="15" customHeight="1" x14ac:dyDescent="0.3">
      <c r="B666" s="270"/>
      <c r="C666" s="269"/>
      <c r="D666" s="292">
        <v>1991</v>
      </c>
      <c r="E666" s="84">
        <f>SUMIF(A203:A205,"=1")/1</f>
        <v>0</v>
      </c>
      <c r="F666" s="84">
        <f>SUMIF(A203:A205,"=2")/2</f>
        <v>0</v>
      </c>
      <c r="G666" s="84">
        <f>SUMIF(A203:A205,"=3")/3</f>
        <v>3</v>
      </c>
      <c r="H666" s="84">
        <f>SUMIF(A203:A205,"=4")/4</f>
        <v>0</v>
      </c>
      <c r="I666" s="84">
        <f>SUMIF(A203:A205,"=5")/5</f>
        <v>0</v>
      </c>
      <c r="J666" s="153">
        <f t="shared" si="106"/>
        <v>3</v>
      </c>
      <c r="K666" s="293"/>
      <c r="L666" s="294"/>
      <c r="M666" s="297"/>
      <c r="N666" s="295"/>
      <c r="O666" s="291"/>
      <c r="P666" s="157"/>
      <c r="Q666" s="214"/>
      <c r="R666" s="215"/>
      <c r="S666" s="299"/>
      <c r="T666" s="300"/>
      <c r="U666" s="300"/>
      <c r="V666" s="300"/>
      <c r="W666" s="300"/>
      <c r="X666" s="300"/>
      <c r="Y666" s="300"/>
      <c r="Z666" s="300"/>
      <c r="AA666" s="300"/>
      <c r="AB666" s="301"/>
    </row>
    <row r="667" spans="2:28" customFormat="1" ht="15" customHeight="1" x14ac:dyDescent="0.3">
      <c r="B667" s="270"/>
      <c r="C667" s="269"/>
      <c r="D667" s="292">
        <v>1992</v>
      </c>
      <c r="E667" s="84">
        <f>SUMIF(A200:A202,"=1")/1</f>
        <v>1</v>
      </c>
      <c r="F667" s="84">
        <f>SUMIF(A200:A202,"=2")/2</f>
        <v>1</v>
      </c>
      <c r="G667" s="84">
        <f>SUMIF(A200:A202,"=3")/3</f>
        <v>1</v>
      </c>
      <c r="H667" s="84">
        <f>SUMIF(A200:A202,"=4")/4</f>
        <v>0</v>
      </c>
      <c r="I667" s="84">
        <f>SUMIF(A200:A202,"=5")/5</f>
        <v>0</v>
      </c>
      <c r="J667" s="153">
        <f t="shared" si="106"/>
        <v>3</v>
      </c>
      <c r="K667" s="293"/>
      <c r="L667" s="294"/>
      <c r="M667" s="297"/>
      <c r="N667" s="295"/>
      <c r="O667" s="291"/>
      <c r="P667" s="157"/>
      <c r="Q667" s="214"/>
      <c r="R667" s="215"/>
      <c r="S667" s="299"/>
      <c r="T667" s="300"/>
      <c r="U667" s="300"/>
      <c r="V667" s="300"/>
      <c r="W667" s="300"/>
      <c r="X667" s="300"/>
      <c r="Y667" s="300"/>
      <c r="Z667" s="300"/>
      <c r="AA667" s="300"/>
      <c r="AB667" s="301"/>
    </row>
    <row r="668" spans="2:28" customFormat="1" ht="15" customHeight="1" x14ac:dyDescent="0.3">
      <c r="B668" s="270"/>
      <c r="C668" s="269"/>
      <c r="D668" s="292">
        <v>1993</v>
      </c>
      <c r="E668" s="84">
        <f>SUMIF(A191:A199,"=1")/1</f>
        <v>0</v>
      </c>
      <c r="F668" s="84">
        <f>SUMIF(A191:A199,"=2")/2</f>
        <v>3</v>
      </c>
      <c r="G668" s="84">
        <f>SUMIF(A191:A199,"=3")/3</f>
        <v>6</v>
      </c>
      <c r="H668" s="84">
        <f>SUMIF(A191:A199,"=4")/4</f>
        <v>0</v>
      </c>
      <c r="I668" s="84">
        <f>SUMIF(A191:A199,"=5")/5</f>
        <v>0</v>
      </c>
      <c r="J668" s="153">
        <f t="shared" si="106"/>
        <v>9</v>
      </c>
      <c r="K668" s="293"/>
      <c r="L668" s="294"/>
      <c r="M668" s="297"/>
      <c r="N668" s="295"/>
      <c r="O668" s="291"/>
      <c r="P668" s="157"/>
      <c r="Q668" s="214"/>
      <c r="R668" s="215"/>
      <c r="S668" s="299"/>
      <c r="T668" s="300"/>
      <c r="U668" s="300"/>
      <c r="V668" s="300"/>
      <c r="W668" s="300"/>
      <c r="X668" s="300"/>
      <c r="Y668" s="300"/>
      <c r="Z668" s="300"/>
      <c r="AA668" s="300"/>
      <c r="AB668" s="301"/>
    </row>
    <row r="669" spans="2:28" customFormat="1" ht="15" customHeight="1" x14ac:dyDescent="0.3">
      <c r="B669" s="270"/>
      <c r="C669" s="269"/>
      <c r="D669" s="292">
        <v>1994</v>
      </c>
      <c r="E669" s="84">
        <f>SUMIF(A181:A190,"=1")/1</f>
        <v>4</v>
      </c>
      <c r="F669" s="84">
        <f>SUMIF(A181:A190,"=2")/2</f>
        <v>1</v>
      </c>
      <c r="G669" s="84">
        <f>SUMIF(A181:A190,"=3")/3</f>
        <v>3</v>
      </c>
      <c r="H669" s="84">
        <f>SUMIF(A181:A190,"=4")/4</f>
        <v>2</v>
      </c>
      <c r="I669" s="84">
        <f>SUMIF(A181:A190,"=5")/5</f>
        <v>0</v>
      </c>
      <c r="J669" s="153">
        <f t="shared" si="106"/>
        <v>10</v>
      </c>
      <c r="K669" s="293"/>
      <c r="L669" s="294"/>
      <c r="M669" s="297"/>
      <c r="N669" s="295"/>
      <c r="O669" s="291"/>
      <c r="P669" s="157"/>
      <c r="Q669" s="214"/>
      <c r="R669" s="215"/>
      <c r="S669" s="299"/>
      <c r="T669" s="300"/>
      <c r="U669" s="300"/>
      <c r="V669" s="300"/>
      <c r="W669" s="300"/>
      <c r="X669" s="300"/>
      <c r="Y669" s="300"/>
      <c r="Z669" s="300"/>
      <c r="AA669" s="300"/>
      <c r="AB669" s="301"/>
    </row>
    <row r="670" spans="2:28" customFormat="1" ht="15" customHeight="1" x14ac:dyDescent="0.3">
      <c r="B670" s="270"/>
      <c r="C670" s="269"/>
      <c r="D670" s="292">
        <v>1995</v>
      </c>
      <c r="E670" s="84">
        <f>SUMIF(A175:A180,"=1")/1</f>
        <v>1</v>
      </c>
      <c r="F670" s="84">
        <f>SUMIF(A175:A180,"=2")/2</f>
        <v>1</v>
      </c>
      <c r="G670" s="84">
        <f>SUMIF(A175:A180,"=3")/3</f>
        <v>4</v>
      </c>
      <c r="H670" s="84">
        <f>SUMIF(A175:A180,"=4")/4</f>
        <v>0</v>
      </c>
      <c r="I670" s="84">
        <f>SUMIF(A175:A180,"=5")/5</f>
        <v>0</v>
      </c>
      <c r="J670" s="153">
        <f t="shared" si="106"/>
        <v>6</v>
      </c>
      <c r="K670" s="293"/>
      <c r="L670" s="294"/>
      <c r="M670" s="297"/>
      <c r="N670" s="295"/>
      <c r="O670" s="291"/>
      <c r="P670" s="157"/>
      <c r="Q670" s="214"/>
      <c r="R670" s="215"/>
      <c r="S670" s="299"/>
      <c r="T670" s="300"/>
      <c r="U670" s="300"/>
      <c r="V670" s="300"/>
      <c r="W670" s="300"/>
      <c r="X670" s="300"/>
      <c r="Y670" s="300"/>
      <c r="Z670" s="300"/>
      <c r="AA670" s="300"/>
      <c r="AB670" s="301"/>
    </row>
    <row r="671" spans="2:28" customFormat="1" ht="15" customHeight="1" x14ac:dyDescent="0.3">
      <c r="B671" s="270"/>
      <c r="C671" s="269"/>
      <c r="D671" s="292">
        <v>1996</v>
      </c>
      <c r="E671" s="84">
        <f>SUMIF(A168:A174,"=1")/1</f>
        <v>1</v>
      </c>
      <c r="F671" s="84">
        <f>SUMIF(A168:A174,"=2")/2</f>
        <v>4</v>
      </c>
      <c r="G671" s="84">
        <f>SUMIF(A168:A174,"=3")/3</f>
        <v>2</v>
      </c>
      <c r="H671" s="84">
        <f>SUMIF(A168:A174,"=4")/4</f>
        <v>0</v>
      </c>
      <c r="I671" s="84">
        <f>SUMIF(A168:A174,"=5")/5</f>
        <v>0</v>
      </c>
      <c r="J671" s="153">
        <f t="shared" si="106"/>
        <v>7</v>
      </c>
      <c r="K671" s="293"/>
      <c r="L671" s="294"/>
      <c r="M671" s="297"/>
      <c r="N671" s="295"/>
      <c r="O671" s="291"/>
      <c r="P671" s="157"/>
      <c r="Q671" s="214"/>
      <c r="R671" s="215"/>
      <c r="S671" s="299"/>
      <c r="T671" s="300"/>
      <c r="U671" s="300"/>
      <c r="V671" s="300"/>
      <c r="W671" s="300"/>
      <c r="X671" s="300"/>
      <c r="Y671" s="300"/>
      <c r="Z671" s="300"/>
      <c r="AA671" s="300"/>
      <c r="AB671" s="301"/>
    </row>
    <row r="672" spans="2:28" customFormat="1" ht="15" customHeight="1" x14ac:dyDescent="0.3">
      <c r="B672" s="270"/>
      <c r="C672" s="269"/>
      <c r="D672" s="292">
        <v>1997</v>
      </c>
      <c r="E672" s="84">
        <f>SUMIF(A161:A167,"=1")/1</f>
        <v>0</v>
      </c>
      <c r="F672" s="84">
        <f>SUMIF(A161:A167,"=2")/2</f>
        <v>2</v>
      </c>
      <c r="G672" s="84">
        <f>SUMIF(A161:A167,"=3")/3</f>
        <v>5</v>
      </c>
      <c r="H672" s="84">
        <f>SUMIF(A161:A167,"=4")/4</f>
        <v>0</v>
      </c>
      <c r="I672" s="84">
        <f>SUMIF(A161:A167,"=5")/5</f>
        <v>0</v>
      </c>
      <c r="J672" s="153">
        <f t="shared" si="106"/>
        <v>7</v>
      </c>
      <c r="K672" s="293"/>
      <c r="L672" s="294"/>
      <c r="M672" s="297"/>
      <c r="N672" s="295"/>
      <c r="O672" s="291"/>
      <c r="P672" s="157"/>
      <c r="Q672" s="214"/>
      <c r="R672" s="215"/>
      <c r="S672" s="299"/>
      <c r="T672" s="300"/>
      <c r="U672" s="300"/>
      <c r="V672" s="300"/>
      <c r="W672" s="300"/>
      <c r="X672" s="300"/>
      <c r="Y672" s="300"/>
      <c r="Z672" s="300"/>
      <c r="AA672" s="300"/>
      <c r="AB672" s="301"/>
    </row>
    <row r="673" spans="2:28" customFormat="1" ht="15" customHeight="1" x14ac:dyDescent="0.3">
      <c r="B673" s="270"/>
      <c r="C673" s="269"/>
      <c r="D673" s="292">
        <v>1998</v>
      </c>
      <c r="E673" s="84">
        <f>SUMIF(A158:A160,"=1")/1</f>
        <v>1</v>
      </c>
      <c r="F673" s="84">
        <f>SUMIF(A158:A160,"=2")/2</f>
        <v>0</v>
      </c>
      <c r="G673" s="84">
        <f>SUMIF(A158:A160,"=3")/3</f>
        <v>2</v>
      </c>
      <c r="H673" s="84">
        <f>SUMIF(A158:A160,"=4")/4</f>
        <v>0</v>
      </c>
      <c r="I673" s="84">
        <f>SUMIF(A158:A160,"=5")/5</f>
        <v>0</v>
      </c>
      <c r="J673" s="153">
        <f t="shared" si="106"/>
        <v>3</v>
      </c>
      <c r="K673" s="293"/>
      <c r="L673" s="294"/>
      <c r="M673" s="297"/>
      <c r="N673" s="295"/>
      <c r="O673" s="291"/>
      <c r="P673" s="157"/>
      <c r="Q673" s="214"/>
      <c r="R673" s="215"/>
      <c r="S673" s="299"/>
      <c r="T673" s="300"/>
      <c r="U673" s="300"/>
      <c r="V673" s="300"/>
      <c r="W673" s="300"/>
      <c r="X673" s="300"/>
      <c r="Y673" s="300"/>
      <c r="Z673" s="300"/>
      <c r="AA673" s="300"/>
      <c r="AB673" s="301"/>
    </row>
    <row r="674" spans="2:28" customFormat="1" ht="15" customHeight="1" x14ac:dyDescent="0.3">
      <c r="B674" s="270"/>
      <c r="C674" s="269"/>
      <c r="D674" s="292">
        <v>1999</v>
      </c>
      <c r="E674" s="84">
        <f>SUMIF(A155:A157,"=1")/1</f>
        <v>1</v>
      </c>
      <c r="F674" s="84">
        <f>SUMIF(A155:A157,"=2")/2</f>
        <v>1</v>
      </c>
      <c r="G674" s="84">
        <f>SUMIF(A155:A157,"=3")/3</f>
        <v>1</v>
      </c>
      <c r="H674" s="84">
        <f>SUMIF(A155:A157,"=4")/4</f>
        <v>0</v>
      </c>
      <c r="I674" s="84">
        <f>SUMIF(A155:A157,"=5")/5</f>
        <v>0</v>
      </c>
      <c r="J674" s="153">
        <f t="shared" si="106"/>
        <v>3</v>
      </c>
      <c r="K674" s="293"/>
      <c r="L674" s="294"/>
      <c r="M674" s="297"/>
      <c r="N674" s="295"/>
      <c r="O674" s="291"/>
      <c r="P674" s="157"/>
      <c r="Q674" s="214"/>
      <c r="R674" s="215"/>
      <c r="S674" s="299"/>
      <c r="T674" s="300"/>
      <c r="U674" s="300"/>
      <c r="V674" s="300"/>
      <c r="W674" s="300"/>
      <c r="X674" s="300"/>
      <c r="Y674" s="300"/>
      <c r="Z674" s="300"/>
      <c r="AA674" s="300"/>
      <c r="AB674" s="301"/>
    </row>
    <row r="675" spans="2:28" customFormat="1" ht="15" customHeight="1" x14ac:dyDescent="0.3">
      <c r="B675" s="270"/>
      <c r="C675" s="269"/>
      <c r="D675" s="292">
        <v>2000</v>
      </c>
      <c r="E675" s="84">
        <f>SUMIF(A150:A154,"=1")/1</f>
        <v>4</v>
      </c>
      <c r="F675" s="84">
        <f>SUMIF(A150:A154,"=2")/2</f>
        <v>0</v>
      </c>
      <c r="G675" s="84">
        <f>SUMIF(A150:A154,"=3")/3</f>
        <v>1</v>
      </c>
      <c r="H675" s="84">
        <f>SUMIF(A150:A154,"=4")/4</f>
        <v>0</v>
      </c>
      <c r="I675" s="84">
        <f>SUMIF(A150:A154,"=5")/5</f>
        <v>0</v>
      </c>
      <c r="J675" s="153">
        <f t="shared" si="106"/>
        <v>5</v>
      </c>
      <c r="K675" s="293"/>
      <c r="L675" s="294"/>
      <c r="M675" s="297"/>
      <c r="N675" s="295"/>
      <c r="O675" s="291"/>
      <c r="P675" s="157"/>
      <c r="Q675" s="214"/>
      <c r="R675" s="215"/>
      <c r="S675" s="299"/>
      <c r="T675" s="300"/>
      <c r="U675" s="300"/>
      <c r="V675" s="300"/>
      <c r="W675" s="300"/>
      <c r="X675" s="300"/>
      <c r="Y675" s="300"/>
      <c r="Z675" s="300"/>
      <c r="AA675" s="300"/>
      <c r="AB675" s="301"/>
    </row>
    <row r="676" spans="2:28" customFormat="1" ht="15" customHeight="1" x14ac:dyDescent="0.3">
      <c r="B676" s="270"/>
      <c r="C676" s="269"/>
      <c r="D676" s="292">
        <v>2001</v>
      </c>
      <c r="E676" s="84">
        <f>SUMIF(A147:A149,"=1")/1</f>
        <v>0</v>
      </c>
      <c r="F676" s="84">
        <f>SUMIF(A147:A149,"=2")/2</f>
        <v>1</v>
      </c>
      <c r="G676" s="84">
        <f>SUMIF(A147:A149,"=3")/3</f>
        <v>0</v>
      </c>
      <c r="H676" s="84">
        <f>SUMIF(A147:A149,"=4")/4</f>
        <v>2</v>
      </c>
      <c r="I676" s="84">
        <f>SUMIF(A147:A149,"=5")/5</f>
        <v>0</v>
      </c>
      <c r="J676" s="153">
        <f t="shared" si="106"/>
        <v>3</v>
      </c>
      <c r="K676" s="293"/>
      <c r="L676" s="294"/>
      <c r="M676" s="297"/>
      <c r="N676" s="295"/>
      <c r="O676" s="291"/>
      <c r="P676" s="157"/>
      <c r="Q676" s="214"/>
      <c r="R676" s="215"/>
      <c r="S676" s="299"/>
      <c r="T676" s="300"/>
      <c r="U676" s="300"/>
      <c r="V676" s="300"/>
      <c r="W676" s="300"/>
      <c r="X676" s="300"/>
      <c r="Y676" s="300"/>
      <c r="Z676" s="300"/>
      <c r="AA676" s="300"/>
      <c r="AB676" s="301"/>
    </row>
    <row r="677" spans="2:28" customFormat="1" ht="15" customHeight="1" x14ac:dyDescent="0.3">
      <c r="B677" s="270"/>
      <c r="C677" s="269"/>
      <c r="D677" s="292">
        <v>2002</v>
      </c>
      <c r="E677" s="84">
        <f>SUMIF(A142:A146,"=1")/1</f>
        <v>1</v>
      </c>
      <c r="F677" s="84">
        <f>SUMIF(A142:A146,"=2")/2</f>
        <v>0</v>
      </c>
      <c r="G677" s="84">
        <f>SUMIF(A142:A146,"=3")/3</f>
        <v>3</v>
      </c>
      <c r="H677" s="84">
        <f>SUMIF(A142:A146,"=4")/4</f>
        <v>1</v>
      </c>
      <c r="I677" s="84">
        <f>SUMIF(A142:A146,"=5")/5</f>
        <v>0</v>
      </c>
      <c r="J677" s="153">
        <f t="shared" si="106"/>
        <v>5</v>
      </c>
      <c r="K677" s="293"/>
      <c r="L677" s="294"/>
      <c r="M677" s="297"/>
      <c r="N677" s="295"/>
      <c r="O677" s="291"/>
      <c r="P677" s="157"/>
      <c r="Q677" s="214"/>
      <c r="R677" s="215"/>
      <c r="S677" s="299"/>
      <c r="T677" s="300"/>
      <c r="U677" s="300"/>
      <c r="V677" s="300"/>
      <c r="W677" s="300"/>
      <c r="X677" s="300"/>
      <c r="Y677" s="300"/>
      <c r="Z677" s="300"/>
      <c r="AA677" s="300"/>
      <c r="AB677" s="301"/>
    </row>
    <row r="678" spans="2:28" customFormat="1" ht="15" customHeight="1" x14ac:dyDescent="0.3">
      <c r="B678" s="270"/>
      <c r="C678" s="269"/>
      <c r="D678" s="292">
        <v>2003</v>
      </c>
      <c r="E678" s="84">
        <f>SUMIF(A139:A141,"=1")/1</f>
        <v>1</v>
      </c>
      <c r="F678" s="84">
        <f>SUMIF(A139:A141,"=2")/2</f>
        <v>2</v>
      </c>
      <c r="G678" s="84">
        <f>SUMIF(A139:A141,"=3")/3</f>
        <v>0</v>
      </c>
      <c r="H678" s="84">
        <f>SUMIF(A139:A141,"=4")/4</f>
        <v>0</v>
      </c>
      <c r="I678" s="84">
        <f>SUMIF(A139:A141,"=5")/5</f>
        <v>0</v>
      </c>
      <c r="J678" s="153">
        <f t="shared" si="106"/>
        <v>3</v>
      </c>
      <c r="K678" s="293"/>
      <c r="L678" s="294"/>
      <c r="M678" s="297"/>
      <c r="N678" s="295"/>
      <c r="O678" s="291"/>
      <c r="P678" s="157"/>
      <c r="Q678" s="214"/>
      <c r="R678" s="215"/>
      <c r="S678" s="299"/>
      <c r="T678" s="300"/>
      <c r="U678" s="300"/>
      <c r="V678" s="300"/>
      <c r="W678" s="300"/>
      <c r="X678" s="300"/>
      <c r="Y678" s="300"/>
      <c r="Z678" s="300"/>
      <c r="AA678" s="300"/>
      <c r="AB678" s="301"/>
    </row>
    <row r="679" spans="2:28" customFormat="1" ht="15" customHeight="1" x14ac:dyDescent="0.3">
      <c r="B679" s="270"/>
      <c r="C679" s="269"/>
      <c r="D679" s="292">
        <v>2004</v>
      </c>
      <c r="E679" s="84">
        <f>SUMIF(A135:A138,"=1")/1</f>
        <v>0</v>
      </c>
      <c r="F679" s="84">
        <f>SUMIF(A135:A138,"=2")/2</f>
        <v>2</v>
      </c>
      <c r="G679" s="84">
        <f>SUMIF(A135:A138,"=3")/3</f>
        <v>2</v>
      </c>
      <c r="H679" s="84">
        <f>SUMIF(A135:A138,"=4")/4</f>
        <v>0</v>
      </c>
      <c r="I679" s="84">
        <f>SUMIF(A135:A138,"=5")/5</f>
        <v>0</v>
      </c>
      <c r="J679" s="153">
        <f t="shared" si="106"/>
        <v>4</v>
      </c>
      <c r="K679" s="293"/>
      <c r="L679" s="294"/>
      <c r="M679" s="297"/>
      <c r="N679" s="295"/>
      <c r="O679" s="291"/>
      <c r="P679" s="157"/>
      <c r="Q679" s="214"/>
      <c r="R679" s="215"/>
      <c r="S679" s="299"/>
      <c r="T679" s="300"/>
      <c r="U679" s="300"/>
      <c r="V679" s="300"/>
      <c r="W679" s="300"/>
      <c r="X679" s="300"/>
      <c r="Y679" s="300"/>
      <c r="Z679" s="300"/>
      <c r="AA679" s="300"/>
      <c r="AB679" s="301"/>
    </row>
    <row r="680" spans="2:28" customFormat="1" ht="15" customHeight="1" x14ac:dyDescent="0.3">
      <c r="B680" s="270"/>
      <c r="C680" s="269"/>
      <c r="D680" s="292">
        <v>2005</v>
      </c>
      <c r="E680" s="84">
        <f>SUMIF(A131:A134,"=1")/1</f>
        <v>0</v>
      </c>
      <c r="F680" s="84">
        <f>SUMIF(A131:A134,"=2")/2</f>
        <v>2</v>
      </c>
      <c r="G680" s="84">
        <f>SUMIF(A131:A134,"=3")/3</f>
        <v>2</v>
      </c>
      <c r="H680" s="84">
        <f>SUMIF(A131:A134,"=4")/4</f>
        <v>0</v>
      </c>
      <c r="I680" s="84">
        <f>SUMIF(A131:A134,"=5")/5</f>
        <v>0</v>
      </c>
      <c r="J680" s="153">
        <f t="shared" si="106"/>
        <v>4</v>
      </c>
      <c r="K680" s="293"/>
      <c r="L680" s="294"/>
      <c r="M680" s="297"/>
      <c r="N680" s="295"/>
      <c r="O680" s="291"/>
      <c r="P680" s="157"/>
      <c r="Q680" s="214"/>
      <c r="R680" s="215"/>
      <c r="S680" s="299"/>
      <c r="T680" s="300"/>
      <c r="U680" s="300"/>
      <c r="V680" s="300"/>
      <c r="W680" s="300"/>
      <c r="X680" s="300"/>
      <c r="Y680" s="300"/>
      <c r="Z680" s="300"/>
      <c r="AA680" s="300"/>
      <c r="AB680" s="301"/>
    </row>
    <row r="681" spans="2:28" customFormat="1" ht="15" customHeight="1" x14ac:dyDescent="0.3">
      <c r="B681" s="270"/>
      <c r="C681" s="269"/>
      <c r="D681" s="292">
        <v>2006</v>
      </c>
      <c r="E681" s="84">
        <f>SUMIF(A127:A130,"=1")/1</f>
        <v>1</v>
      </c>
      <c r="F681" s="84">
        <f>SUMIF(A127:A130,"=2")/2</f>
        <v>2</v>
      </c>
      <c r="G681" s="84">
        <f>SUMIF(A127:A130,"=3")/3</f>
        <v>0</v>
      </c>
      <c r="H681" s="84">
        <f>SUMIF(A127:A130,"=4")/4</f>
        <v>1</v>
      </c>
      <c r="I681" s="84">
        <f>SUMIF(A127:A130,"=5")/5</f>
        <v>0</v>
      </c>
      <c r="J681" s="153">
        <f t="shared" si="106"/>
        <v>4</v>
      </c>
      <c r="K681" s="293"/>
      <c r="L681" s="294"/>
      <c r="M681" s="297"/>
      <c r="N681" s="295"/>
      <c r="O681" s="291"/>
      <c r="P681" s="157"/>
      <c r="Q681" s="214"/>
      <c r="R681" s="215"/>
      <c r="S681" s="299"/>
      <c r="T681" s="300"/>
      <c r="U681" s="300"/>
      <c r="V681" s="300"/>
      <c r="W681" s="300"/>
      <c r="X681" s="300"/>
      <c r="Y681" s="300"/>
      <c r="Z681" s="300"/>
      <c r="AA681" s="300"/>
      <c r="AB681" s="301"/>
    </row>
    <row r="682" spans="2:28" customFormat="1" ht="15" customHeight="1" x14ac:dyDescent="0.3">
      <c r="B682" s="270"/>
      <c r="C682" s="269"/>
      <c r="D682" s="292">
        <v>2007</v>
      </c>
      <c r="E682" s="84">
        <f>SUMIF(A123:A126,"=1")/1</f>
        <v>2</v>
      </c>
      <c r="F682" s="84">
        <f>SUMIF(A123:A126,"=2")/2</f>
        <v>1</v>
      </c>
      <c r="G682" s="84">
        <f>SUMIF(A123:A126,"=3")/3</f>
        <v>1</v>
      </c>
      <c r="H682" s="84">
        <f>SUMIF(A123:A126,"=4")/4</f>
        <v>0</v>
      </c>
      <c r="I682" s="84">
        <f>SUMIF(A123:A126,"=5")/5</f>
        <v>0</v>
      </c>
      <c r="J682" s="153">
        <f t="shared" si="106"/>
        <v>4</v>
      </c>
      <c r="K682" s="293"/>
      <c r="L682" s="294"/>
      <c r="M682" s="297"/>
      <c r="N682" s="295"/>
      <c r="O682" s="291"/>
      <c r="P682" s="157"/>
      <c r="Q682" s="214"/>
      <c r="R682" s="215"/>
      <c r="S682" s="299"/>
      <c r="T682" s="300"/>
      <c r="U682" s="300"/>
      <c r="V682" s="300"/>
      <c r="W682" s="300"/>
      <c r="X682" s="300"/>
      <c r="Y682" s="300"/>
      <c r="Z682" s="300"/>
      <c r="AA682" s="300"/>
      <c r="AB682" s="301"/>
    </row>
    <row r="683" spans="2:28" customFormat="1" ht="15" customHeight="1" x14ac:dyDescent="0.3">
      <c r="B683" s="270"/>
      <c r="C683" s="269"/>
      <c r="D683" s="292">
        <v>2008</v>
      </c>
      <c r="E683" s="84">
        <f>SUMIF(A120:A122,"=1")/1</f>
        <v>2</v>
      </c>
      <c r="F683" s="84">
        <f>SUMIF(A120:A122,"=2")/2</f>
        <v>0</v>
      </c>
      <c r="G683" s="84">
        <f>SUMIF(A120:A122,"=3")/3</f>
        <v>1</v>
      </c>
      <c r="H683" s="84">
        <f>SUMIF(A120:A121,"=4")/4</f>
        <v>0</v>
      </c>
      <c r="I683" s="84">
        <f>SUMIF(A120:A121,"=5")/5</f>
        <v>0</v>
      </c>
      <c r="J683" s="153">
        <f t="shared" si="106"/>
        <v>3</v>
      </c>
      <c r="K683" s="293"/>
      <c r="L683" s="294"/>
      <c r="M683" s="297"/>
      <c r="N683" s="295"/>
      <c r="O683" s="291"/>
      <c r="P683" s="157"/>
      <c r="Q683" s="214"/>
      <c r="R683" s="215"/>
      <c r="S683" s="299"/>
      <c r="T683" s="300"/>
      <c r="U683" s="300"/>
      <c r="V683" s="300"/>
      <c r="W683" s="300"/>
      <c r="X683" s="300"/>
      <c r="Y683" s="300"/>
      <c r="Z683" s="300"/>
      <c r="AA683" s="300"/>
      <c r="AB683" s="301"/>
    </row>
    <row r="684" spans="2:28" customFormat="1" ht="15" customHeight="1" x14ac:dyDescent="0.3">
      <c r="B684" s="270"/>
      <c r="C684" s="269"/>
      <c r="D684" s="292">
        <v>2009</v>
      </c>
      <c r="E684" s="84">
        <f>SUMIF(A118:A119,"=1")/1</f>
        <v>1</v>
      </c>
      <c r="F684" s="84">
        <f>SUMIF(A118:A119,"=2")/2</f>
        <v>1</v>
      </c>
      <c r="G684" s="84">
        <f>SUMIF(A118:A119,"=3")/3</f>
        <v>0</v>
      </c>
      <c r="H684" s="84">
        <f>SUMIF(A118:A119,"=4")/4</f>
        <v>0</v>
      </c>
      <c r="I684" s="84">
        <f>SUMIF(A118:A119,"=5")/5</f>
        <v>0</v>
      </c>
      <c r="J684" s="153">
        <f t="shared" si="106"/>
        <v>2</v>
      </c>
      <c r="K684" s="293"/>
      <c r="L684" s="294"/>
      <c r="M684" s="297"/>
      <c r="N684" s="295"/>
      <c r="O684" s="291"/>
      <c r="P684" s="157"/>
      <c r="Q684" s="214"/>
      <c r="R684" s="215"/>
      <c r="S684" s="299"/>
      <c r="T684" s="300"/>
      <c r="U684" s="300"/>
      <c r="V684" s="300"/>
      <c r="W684" s="300"/>
      <c r="X684" s="300"/>
      <c r="Y684" s="300"/>
      <c r="Z684" s="300"/>
      <c r="AA684" s="300"/>
      <c r="AB684" s="301"/>
    </row>
    <row r="685" spans="2:28" customFormat="1" ht="15" customHeight="1" x14ac:dyDescent="0.3">
      <c r="B685" s="270"/>
      <c r="C685" s="269"/>
      <c r="D685" s="292">
        <v>2010</v>
      </c>
      <c r="E685" s="84">
        <f>SUMIF(A108:A117,"=1")/1</f>
        <v>2</v>
      </c>
      <c r="F685" s="84">
        <f>SUMIF(A108:A117,"=2")/2</f>
        <v>2</v>
      </c>
      <c r="G685" s="84">
        <f>SUMIF(A108:A117,"=3")/3</f>
        <v>5</v>
      </c>
      <c r="H685" s="84">
        <f>SUMIF(A108:A117,"=4")/4</f>
        <v>1</v>
      </c>
      <c r="I685" s="84">
        <f>SUMIF(A108:A117,"=5")/5</f>
        <v>0</v>
      </c>
      <c r="J685" s="153">
        <f t="shared" si="106"/>
        <v>10</v>
      </c>
      <c r="K685" s="293"/>
      <c r="L685" s="294"/>
      <c r="M685" s="297"/>
      <c r="N685" s="295"/>
      <c r="O685" s="291"/>
      <c r="P685" s="157"/>
      <c r="Q685" s="214"/>
      <c r="R685" s="215"/>
      <c r="S685" s="299"/>
      <c r="T685" s="300"/>
      <c r="U685" s="300"/>
      <c r="V685" s="300"/>
      <c r="W685" s="300"/>
      <c r="X685" s="300"/>
      <c r="Y685" s="300"/>
      <c r="Z685" s="300"/>
      <c r="AA685" s="300"/>
      <c r="AB685" s="301"/>
    </row>
    <row r="686" spans="2:28" customFormat="1" ht="15" customHeight="1" x14ac:dyDescent="0.3">
      <c r="B686" s="270"/>
      <c r="C686" s="269"/>
      <c r="D686" s="292">
        <v>2011</v>
      </c>
      <c r="E686" s="84">
        <f>SUMIF(A104:A107,"=1")/1</f>
        <v>0</v>
      </c>
      <c r="F686" s="84">
        <f>SUMIF(A104:A107,"=2")/2</f>
        <v>1</v>
      </c>
      <c r="G686" s="84">
        <f>SUMIF(A104:A107,"=3")/3</f>
        <v>3</v>
      </c>
      <c r="H686" s="84">
        <f>SUMIF(A104:A107,"=4")/4</f>
        <v>0</v>
      </c>
      <c r="I686" s="84">
        <f>SUMIF(A104:A107,"=5")/5</f>
        <v>0</v>
      </c>
      <c r="J686" s="153">
        <f t="shared" si="106"/>
        <v>4</v>
      </c>
      <c r="K686" s="293"/>
      <c r="L686" s="294"/>
      <c r="M686" s="297"/>
      <c r="N686" s="295"/>
      <c r="O686" s="291"/>
      <c r="P686" s="157"/>
      <c r="Q686" s="214"/>
      <c r="R686" s="215"/>
      <c r="S686" s="299"/>
      <c r="T686" s="300"/>
      <c r="U686" s="300"/>
      <c r="V686" s="300"/>
      <c r="W686" s="300"/>
      <c r="X686" s="300"/>
      <c r="Y686" s="300"/>
      <c r="Z686" s="300"/>
      <c r="AA686" s="300"/>
      <c r="AB686" s="301"/>
    </row>
    <row r="687" spans="2:28" customFormat="1" ht="15" customHeight="1" x14ac:dyDescent="0.3">
      <c r="B687" s="270"/>
      <c r="C687" s="269"/>
      <c r="D687" s="292">
        <v>2012</v>
      </c>
      <c r="E687" s="84">
        <f>SUMIF(A98:A103,"=1")/1</f>
        <v>1</v>
      </c>
      <c r="F687" s="84">
        <f>SUMIF(A98:A103,"=2")/2</f>
        <v>2</v>
      </c>
      <c r="G687" s="84">
        <f>SUMIF(A98:A103,"=3")/3</f>
        <v>3</v>
      </c>
      <c r="H687" s="84">
        <f>SUMIF(A98:A103,"=4")/4</f>
        <v>0</v>
      </c>
      <c r="I687" s="84">
        <f>SUMIF(A98:A103,"=5")/5</f>
        <v>0</v>
      </c>
      <c r="J687" s="153">
        <f t="shared" ref="J687:J700" si="107">SUM(E687:I687)</f>
        <v>6</v>
      </c>
      <c r="K687" s="293"/>
      <c r="L687" s="294"/>
      <c r="M687" s="297"/>
      <c r="N687" s="295"/>
      <c r="O687" s="291"/>
      <c r="P687" s="157"/>
      <c r="Q687" s="214"/>
      <c r="R687" s="215"/>
      <c r="S687" s="299"/>
      <c r="T687" s="300"/>
      <c r="U687" s="300"/>
      <c r="V687" s="300"/>
      <c r="W687" s="300"/>
      <c r="X687" s="300"/>
      <c r="Y687" s="300"/>
      <c r="Z687" s="300"/>
      <c r="AA687" s="300"/>
      <c r="AB687" s="301"/>
    </row>
    <row r="688" spans="2:28" customFormat="1" ht="15" customHeight="1" x14ac:dyDescent="0.3">
      <c r="B688" s="270"/>
      <c r="C688" s="269"/>
      <c r="D688" s="292">
        <v>2013</v>
      </c>
      <c r="E688" s="84">
        <f>SUMIF(A93:A97,"=1")/1</f>
        <v>1</v>
      </c>
      <c r="F688" s="84">
        <f>SUMIF(A93:A97,"=2")/2</f>
        <v>1</v>
      </c>
      <c r="G688" s="84">
        <f>SUMIF(A93:A97,"=3")/3</f>
        <v>3</v>
      </c>
      <c r="H688" s="84">
        <f>SUMIF(A93:A97,"=4")/4</f>
        <v>0</v>
      </c>
      <c r="I688" s="84">
        <f>SUMIF(A93:A97,"=5")/5</f>
        <v>0</v>
      </c>
      <c r="J688" s="153">
        <f t="shared" si="107"/>
        <v>5</v>
      </c>
      <c r="K688" s="293"/>
      <c r="L688" s="294"/>
      <c r="M688" s="297"/>
      <c r="N688" s="295"/>
      <c r="O688" s="291"/>
      <c r="P688" s="157"/>
      <c r="Q688" s="214"/>
      <c r="R688" s="215"/>
      <c r="S688" s="299"/>
      <c r="T688" s="300"/>
      <c r="U688" s="300"/>
      <c r="V688" s="300"/>
      <c r="W688" s="300"/>
      <c r="X688" s="300"/>
      <c r="Y688" s="300"/>
      <c r="Z688" s="300"/>
      <c r="AA688" s="300"/>
      <c r="AB688" s="301"/>
    </row>
    <row r="689" spans="2:28" customFormat="1" ht="15" customHeight="1" x14ac:dyDescent="0.3">
      <c r="B689" s="270"/>
      <c r="C689" s="269"/>
      <c r="D689" s="292">
        <v>2014</v>
      </c>
      <c r="E689" s="84">
        <f>SUMIF(A86:A92,"=1")/1</f>
        <v>2</v>
      </c>
      <c r="F689" s="84">
        <f>SUMIF(A86:A92,"=2")/2</f>
        <v>2</v>
      </c>
      <c r="G689" s="84">
        <f>SUMIF(A86:A92,"=3")/3</f>
        <v>3</v>
      </c>
      <c r="H689" s="84">
        <f>SUMIF(A86:A92,"=4")/4</f>
        <v>0</v>
      </c>
      <c r="I689" s="84">
        <f>SUMIF(A86:A92,"=5")/5</f>
        <v>0</v>
      </c>
      <c r="J689" s="153">
        <f t="shared" si="107"/>
        <v>7</v>
      </c>
      <c r="K689" s="293"/>
      <c r="L689" s="294"/>
      <c r="M689" s="297"/>
      <c r="N689" s="295"/>
      <c r="O689" s="291"/>
      <c r="P689" s="157"/>
      <c r="Q689" s="214"/>
      <c r="R689" s="215"/>
      <c r="S689" s="299"/>
      <c r="T689" s="300"/>
      <c r="U689" s="300"/>
      <c r="V689" s="300"/>
      <c r="W689" s="300"/>
      <c r="X689" s="300"/>
      <c r="Y689" s="300"/>
      <c r="Z689" s="300"/>
      <c r="AA689" s="300"/>
      <c r="AB689" s="301"/>
    </row>
    <row r="690" spans="2:28" customFormat="1" ht="15" customHeight="1" x14ac:dyDescent="0.3">
      <c r="B690" s="270"/>
      <c r="C690" s="269"/>
      <c r="D690" s="292">
        <v>2015</v>
      </c>
      <c r="E690" s="84">
        <f>SUMIF(A81:A85,"=1")/1</f>
        <v>1</v>
      </c>
      <c r="F690" s="84">
        <f>SUMIF(A81:A85,"=2")/2</f>
        <v>0</v>
      </c>
      <c r="G690" s="84">
        <f>SUMIF(A81:A85,"=3")/3</f>
        <v>0</v>
      </c>
      <c r="H690" s="84">
        <f>SUMIF(A81:A85,"=4")/4</f>
        <v>2</v>
      </c>
      <c r="I690" s="84">
        <f>SUMIF(A81:A85,"=5")/5</f>
        <v>2</v>
      </c>
      <c r="J690" s="153">
        <f t="shared" si="107"/>
        <v>5</v>
      </c>
      <c r="K690" s="293"/>
      <c r="L690" s="294"/>
      <c r="M690" s="297"/>
      <c r="N690" s="295"/>
      <c r="O690" s="291"/>
      <c r="P690" s="157"/>
      <c r="Q690" s="214"/>
      <c r="R690" s="215"/>
      <c r="S690" s="299"/>
      <c r="T690" s="300"/>
      <c r="U690" s="300"/>
      <c r="V690" s="300"/>
      <c r="W690" s="300"/>
      <c r="X690" s="300"/>
      <c r="Y690" s="300"/>
      <c r="Z690" s="300"/>
      <c r="AA690" s="300"/>
      <c r="AB690" s="301"/>
    </row>
    <row r="691" spans="2:28" customFormat="1" ht="15" customHeight="1" x14ac:dyDescent="0.3">
      <c r="B691" s="270"/>
      <c r="C691" s="269"/>
      <c r="D691" s="292">
        <v>2016</v>
      </c>
      <c r="E691" s="84">
        <f>SUMIF(A75:A80,"=1")/1</f>
        <v>2</v>
      </c>
      <c r="F691" s="84">
        <f>SUMIF(A75:A80,"=2")/2</f>
        <v>0</v>
      </c>
      <c r="G691" s="84">
        <f>SUMIF(A75:A80,"=3")/3</f>
        <v>2</v>
      </c>
      <c r="H691" s="84">
        <f>SUMIF(A75:A80,"=4")/4</f>
        <v>1</v>
      </c>
      <c r="I691" s="84">
        <f>SUMIF(A75:A80,"=5")/5</f>
        <v>1</v>
      </c>
      <c r="J691" s="153">
        <f t="shared" si="107"/>
        <v>6</v>
      </c>
      <c r="K691" s="293"/>
      <c r="L691" s="294"/>
      <c r="M691" s="297"/>
      <c r="N691" s="295"/>
      <c r="O691" s="291"/>
      <c r="P691" s="157"/>
      <c r="Q691" s="214"/>
      <c r="R691" s="215"/>
      <c r="S691" s="299"/>
      <c r="T691" s="300"/>
      <c r="U691" s="300"/>
      <c r="V691" s="300"/>
      <c r="W691" s="300"/>
      <c r="X691" s="300"/>
      <c r="Y691" s="300"/>
      <c r="Z691" s="300"/>
      <c r="AA691" s="300"/>
      <c r="AB691" s="301"/>
    </row>
    <row r="692" spans="2:28" customFormat="1" ht="15" customHeight="1" x14ac:dyDescent="0.3">
      <c r="B692" s="270"/>
      <c r="C692" s="269"/>
      <c r="D692" s="292">
        <v>2017</v>
      </c>
      <c r="E692" s="84">
        <f>SUMIF(A67:A74,"=1")/1</f>
        <v>1</v>
      </c>
      <c r="F692" s="84">
        <f>SUMIF(A67:A74,"=2")/2</f>
        <v>3</v>
      </c>
      <c r="G692" s="84">
        <f>SUMIF(A67:A74,"=3")/3</f>
        <v>4</v>
      </c>
      <c r="H692" s="84">
        <f>SUMIF(A67:A74,"=4")/4</f>
        <v>0</v>
      </c>
      <c r="I692" s="84">
        <f>SUMIF(A67:A74,"=5")/5</f>
        <v>0</v>
      </c>
      <c r="J692" s="153">
        <f t="shared" si="107"/>
        <v>8</v>
      </c>
      <c r="K692" s="293"/>
      <c r="L692" s="294"/>
      <c r="M692" s="297"/>
      <c r="N692" s="295"/>
      <c r="O692" s="291"/>
      <c r="P692" s="157"/>
      <c r="Q692" s="214"/>
      <c r="R692" s="215"/>
      <c r="S692" s="299"/>
      <c r="T692" s="300"/>
      <c r="U692" s="300"/>
      <c r="V692" s="300"/>
      <c r="W692" s="300"/>
      <c r="X692" s="300"/>
      <c r="Y692" s="300"/>
      <c r="Z692" s="300"/>
      <c r="AA692" s="300"/>
      <c r="AB692" s="301"/>
    </row>
    <row r="693" spans="2:28" customFormat="1" ht="15" customHeight="1" x14ac:dyDescent="0.3">
      <c r="B693" s="270"/>
      <c r="C693" s="269"/>
      <c r="D693" s="292">
        <v>2018</v>
      </c>
      <c r="E693" s="84">
        <f>SUMIF(A58:A66,"=1")/1</f>
        <v>1</v>
      </c>
      <c r="F693" s="84">
        <f>SUMIF(A58:A66,"=2")/2</f>
        <v>1</v>
      </c>
      <c r="G693" s="84">
        <f>SUMIF(A58:A66,"=3")/3</f>
        <v>4</v>
      </c>
      <c r="H693" s="84">
        <f>SUMIF(A58:A66,"=4")/4</f>
        <v>1</v>
      </c>
      <c r="I693" s="84">
        <f>SUMIF(A58:A66,"=5")/5</f>
        <v>2</v>
      </c>
      <c r="J693" s="153">
        <f t="shared" si="107"/>
        <v>9</v>
      </c>
      <c r="K693" s="293"/>
      <c r="L693" s="294"/>
      <c r="M693" s="297"/>
      <c r="N693" s="295"/>
      <c r="O693" s="291"/>
      <c r="P693" s="157"/>
      <c r="Q693" s="214"/>
      <c r="R693" s="215"/>
      <c r="S693" s="299"/>
      <c r="T693" s="300"/>
      <c r="U693" s="300"/>
      <c r="V693" s="300"/>
      <c r="W693" s="300"/>
      <c r="X693" s="300"/>
      <c r="Y693" s="300"/>
      <c r="Z693" s="300"/>
      <c r="AA693" s="300"/>
      <c r="AB693" s="301"/>
    </row>
    <row r="694" spans="2:28" customFormat="1" ht="15" customHeight="1" x14ac:dyDescent="0.3">
      <c r="B694" s="270"/>
      <c r="C694" s="269"/>
      <c r="D694" s="292">
        <v>2019</v>
      </c>
      <c r="E694" s="84">
        <f>SUMIF(A51:A57,"=1")/1</f>
        <v>1</v>
      </c>
      <c r="F694" s="84">
        <f>SUMIF(A51:A57,"=2")/2</f>
        <v>2</v>
      </c>
      <c r="G694" s="84">
        <f>SUMIF(A51:A57,"=3")/3</f>
        <v>3</v>
      </c>
      <c r="H694" s="84">
        <f>SUMIF(A51:A57,"=4")/4</f>
        <v>0</v>
      </c>
      <c r="I694" s="84">
        <f>SUMIF(A51:A57,"=5")/5</f>
        <v>1</v>
      </c>
      <c r="J694" s="153">
        <f t="shared" si="107"/>
        <v>7</v>
      </c>
      <c r="K694" s="293"/>
      <c r="L694" s="294"/>
      <c r="M694" s="297"/>
      <c r="N694" s="295"/>
      <c r="O694" s="291"/>
      <c r="P694" s="157"/>
      <c r="Q694" s="214"/>
      <c r="R694" s="215"/>
      <c r="S694" s="299"/>
      <c r="T694" s="300"/>
      <c r="U694" s="300"/>
      <c r="V694" s="300"/>
      <c r="W694" s="300"/>
      <c r="X694" s="300"/>
      <c r="Y694" s="300"/>
      <c r="Z694" s="300"/>
      <c r="AA694" s="300"/>
      <c r="AB694" s="301"/>
    </row>
    <row r="695" spans="2:28" customFormat="1" ht="15" customHeight="1" x14ac:dyDescent="0.3">
      <c r="B695" s="270"/>
      <c r="C695" s="269"/>
      <c r="D695" s="292">
        <v>2020</v>
      </c>
      <c r="E695" s="84">
        <f>SUMIF(A43:A50,"=1")/1</f>
        <v>2</v>
      </c>
      <c r="F695" s="84">
        <f>SUMIF(A43:A50,"=2")/2</f>
        <v>0</v>
      </c>
      <c r="G695" s="84">
        <f>SUMIF(A43:A50,"=3")/3</f>
        <v>4</v>
      </c>
      <c r="H695" s="84">
        <f>SUMIF(A43:A50,"=4")/4</f>
        <v>1</v>
      </c>
      <c r="I695" s="84">
        <f>SUMIF(A43:A50,"=5")/5</f>
        <v>1</v>
      </c>
      <c r="J695" s="153">
        <f t="shared" si="107"/>
        <v>8</v>
      </c>
      <c r="K695" s="293"/>
      <c r="L695" s="294"/>
      <c r="M695" s="297"/>
      <c r="N695" s="295"/>
      <c r="O695" s="291"/>
      <c r="P695" s="157"/>
      <c r="Q695" s="214"/>
      <c r="R695" s="215"/>
      <c r="S695" s="299"/>
      <c r="T695" s="300"/>
      <c r="U695" s="300"/>
      <c r="V695" s="300"/>
      <c r="W695" s="300"/>
      <c r="X695" s="300"/>
      <c r="Y695" s="300"/>
      <c r="Z695" s="300"/>
      <c r="AA695" s="300"/>
      <c r="AB695" s="301"/>
    </row>
    <row r="696" spans="2:28" customFormat="1" ht="15" customHeight="1" x14ac:dyDescent="0.3">
      <c r="B696" s="270"/>
      <c r="C696" s="269"/>
      <c r="D696" s="292">
        <v>2021</v>
      </c>
      <c r="E696" s="84">
        <f>SUMIF(A37:A42,"=1")/1</f>
        <v>1</v>
      </c>
      <c r="F696" s="84">
        <f>SUMIF(A37:A42,"=2")/2</f>
        <v>1</v>
      </c>
      <c r="G696" s="84">
        <f>SUMIF(A37:A42,"=3")/3</f>
        <v>3</v>
      </c>
      <c r="H696" s="84">
        <f>SUMIF(A37:A42,"=4")/4</f>
        <v>1</v>
      </c>
      <c r="I696" s="84">
        <f>SUMIF(A37:A42,"=5")/5</f>
        <v>0</v>
      </c>
      <c r="J696" s="153">
        <f t="shared" si="107"/>
        <v>6</v>
      </c>
      <c r="K696" s="293"/>
      <c r="L696" s="294"/>
      <c r="M696" s="297"/>
      <c r="N696" s="295"/>
      <c r="O696" s="291"/>
      <c r="P696" s="157"/>
      <c r="Q696" s="214"/>
      <c r="R696" s="215"/>
      <c r="S696" s="299"/>
      <c r="T696" s="300"/>
      <c r="U696" s="300"/>
      <c r="V696" s="300"/>
      <c r="W696" s="300"/>
      <c r="X696" s="300"/>
      <c r="Y696" s="300"/>
      <c r="Z696" s="300"/>
      <c r="AA696" s="300"/>
      <c r="AB696" s="301"/>
    </row>
    <row r="697" spans="2:28" customFormat="1" ht="15" customHeight="1" x14ac:dyDescent="0.3">
      <c r="B697" s="270"/>
      <c r="C697" s="269"/>
      <c r="D697" s="292">
        <v>2022</v>
      </c>
      <c r="E697" s="84">
        <f>SUMIF(A29:A36,"=1")/1</f>
        <v>2</v>
      </c>
      <c r="F697" s="84">
        <f>SUMIF(A29:A36,"=2")/2</f>
        <v>2</v>
      </c>
      <c r="G697" s="84">
        <f>SUMIF(A29:A36,"=3")/3</f>
        <v>4</v>
      </c>
      <c r="H697" s="84">
        <f>SUMIF(A29:A36,"=4")/4</f>
        <v>0</v>
      </c>
      <c r="I697" s="84">
        <f>SUMIF(A29:A36,"=5")/5</f>
        <v>0</v>
      </c>
      <c r="J697" s="153">
        <f t="shared" si="107"/>
        <v>8</v>
      </c>
      <c r="K697" s="293"/>
      <c r="L697" s="294"/>
      <c r="M697" s="297"/>
      <c r="N697" s="295"/>
      <c r="O697" s="291"/>
      <c r="P697" s="157"/>
      <c r="Q697" s="214"/>
      <c r="R697" s="215"/>
      <c r="S697" s="299"/>
      <c r="T697" s="300"/>
      <c r="U697" s="300"/>
      <c r="V697" s="300"/>
      <c r="W697" s="300"/>
      <c r="X697" s="300"/>
      <c r="Y697" s="300"/>
      <c r="Z697" s="300"/>
      <c r="AA697" s="300"/>
      <c r="AB697" s="301"/>
    </row>
    <row r="698" spans="2:28" customFormat="1" ht="15" customHeight="1" x14ac:dyDescent="0.3">
      <c r="B698" s="270"/>
      <c r="C698" s="269"/>
      <c r="D698" s="292">
        <v>2023</v>
      </c>
      <c r="E698" s="84">
        <f>SUMIF(A28,"=1")/1</f>
        <v>0</v>
      </c>
      <c r="F698" s="84">
        <f>SUMIF(A28,"=2")/2</f>
        <v>0</v>
      </c>
      <c r="G698" s="84">
        <f>SUMIF(A28,"=3")/3</f>
        <v>1</v>
      </c>
      <c r="H698" s="84">
        <f>SUMIF(A28,"=4")/4</f>
        <v>0</v>
      </c>
      <c r="I698" s="84">
        <f>SUMIF(A28,"=5")/5</f>
        <v>0</v>
      </c>
      <c r="J698" s="153">
        <f t="shared" si="107"/>
        <v>1</v>
      </c>
      <c r="K698" s="294"/>
      <c r="L698" s="297"/>
      <c r="M698" s="295"/>
      <c r="N698" s="291"/>
      <c r="O698" s="293"/>
      <c r="P698" s="157"/>
      <c r="Q698" s="214"/>
      <c r="R698" s="215"/>
      <c r="S698" s="299"/>
      <c r="T698" s="300"/>
      <c r="U698" s="300"/>
      <c r="V698" s="300"/>
      <c r="W698" s="300"/>
      <c r="X698" s="300"/>
      <c r="Y698" s="300"/>
      <c r="Z698" s="300"/>
      <c r="AA698" s="300"/>
      <c r="AB698" s="301"/>
    </row>
    <row r="699" spans="2:28" customFormat="1" ht="15" customHeight="1" x14ac:dyDescent="0.3">
      <c r="B699" s="270"/>
      <c r="C699" s="269"/>
      <c r="D699" s="292">
        <v>2024</v>
      </c>
      <c r="E699" s="84">
        <f>SUMIF(A20:A27,"=1")/1</f>
        <v>3</v>
      </c>
      <c r="F699" s="84">
        <f>SUMIF(A20:A27,"=2")/2</f>
        <v>2</v>
      </c>
      <c r="G699" s="84">
        <f>SUMIF(A20:A27,"=3")/3</f>
        <v>1</v>
      </c>
      <c r="H699" s="84">
        <f>SUMIF(A20:A27,"=4")/4</f>
        <v>1</v>
      </c>
      <c r="I699" s="84">
        <f>SUMIF(A20:A27,"=5")/5</f>
        <v>1</v>
      </c>
      <c r="J699" s="153">
        <f t="shared" si="107"/>
        <v>8</v>
      </c>
      <c r="K699" s="294"/>
      <c r="L699" s="297"/>
      <c r="M699" s="295"/>
      <c r="N699" s="291"/>
      <c r="O699" s="293"/>
      <c r="P699" s="157"/>
      <c r="Q699" s="214"/>
      <c r="R699" s="215"/>
      <c r="S699" s="299"/>
      <c r="T699" s="300"/>
      <c r="U699" s="300"/>
      <c r="V699" s="300"/>
      <c r="W699" s="300"/>
      <c r="X699" s="300"/>
      <c r="Y699" s="300"/>
      <c r="Z699" s="300"/>
      <c r="AA699" s="300"/>
      <c r="AB699" s="301"/>
    </row>
    <row r="700" spans="2:28" customFormat="1" ht="15" customHeight="1" x14ac:dyDescent="0.3">
      <c r="B700" s="270"/>
      <c r="C700" s="269"/>
      <c r="D700" s="292">
        <v>2025</v>
      </c>
      <c r="E700" s="84">
        <f>SUMIF(A4:A19,"=1")/1</f>
        <v>7</v>
      </c>
      <c r="F700" s="84">
        <f>SUMIF(A4:A19,"=2")/2</f>
        <v>2</v>
      </c>
      <c r="G700" s="84">
        <f>SUMIF(A4:A19,"=3")/3</f>
        <v>4</v>
      </c>
      <c r="H700" s="84">
        <f>SUMIF(A4:A19,"=4")/4</f>
        <v>1</v>
      </c>
      <c r="I700" s="84">
        <f>SUMIF(A4:A19,"=5")/5</f>
        <v>1</v>
      </c>
      <c r="J700" s="153">
        <f t="shared" si="107"/>
        <v>15</v>
      </c>
      <c r="K700" s="294"/>
      <c r="L700" s="297"/>
      <c r="M700" s="295"/>
      <c r="N700" s="291"/>
      <c r="O700" s="293"/>
      <c r="P700" s="157"/>
      <c r="Q700" s="214"/>
      <c r="R700" s="215"/>
      <c r="S700" s="299"/>
      <c r="T700" s="300"/>
      <c r="U700" s="300"/>
      <c r="V700" s="300"/>
      <c r="W700" s="300"/>
      <c r="X700" s="300"/>
      <c r="Y700" s="300"/>
      <c r="Z700" s="300"/>
      <c r="AA700" s="300"/>
      <c r="AB700" s="301"/>
    </row>
    <row r="701" spans="2:28" customFormat="1" ht="15" customHeight="1" x14ac:dyDescent="0.3">
      <c r="B701" s="270"/>
      <c r="C701" s="269"/>
      <c r="D701" s="292">
        <v>2026</v>
      </c>
      <c r="E701" s="84"/>
      <c r="F701" s="84"/>
      <c r="G701" s="84"/>
      <c r="H701" s="84"/>
      <c r="I701" s="153"/>
      <c r="J701" s="293"/>
      <c r="K701" s="294"/>
      <c r="L701" s="297"/>
      <c r="M701" s="295"/>
      <c r="N701" s="291"/>
      <c r="O701" s="293"/>
      <c r="P701" s="157"/>
      <c r="Q701" s="214"/>
      <c r="R701" s="215"/>
      <c r="S701" s="299"/>
      <c r="T701" s="300"/>
      <c r="U701" s="300"/>
      <c r="V701" s="300"/>
      <c r="W701" s="300"/>
      <c r="X701" s="300"/>
      <c r="Y701" s="300"/>
      <c r="Z701" s="300"/>
      <c r="AA701" s="300"/>
      <c r="AB701" s="301"/>
    </row>
    <row r="702" spans="2:28" customFormat="1" ht="15" customHeight="1" x14ac:dyDescent="0.3">
      <c r="B702" s="270"/>
      <c r="C702" s="269"/>
      <c r="D702" s="292"/>
      <c r="E702" s="84"/>
      <c r="F702" s="84"/>
      <c r="G702" s="84"/>
      <c r="H702" s="84"/>
      <c r="I702" s="153"/>
      <c r="J702" s="293"/>
      <c r="K702" s="294"/>
      <c r="L702" s="297"/>
      <c r="M702" s="295"/>
      <c r="N702" s="291"/>
      <c r="O702" s="293"/>
      <c r="P702" s="157"/>
      <c r="Q702" s="214"/>
      <c r="R702" s="215"/>
      <c r="S702" s="299"/>
      <c r="T702" s="300"/>
      <c r="U702" s="300"/>
      <c r="V702" s="300"/>
      <c r="W702" s="300"/>
      <c r="X702" s="300"/>
      <c r="Y702" s="300"/>
      <c r="Z702" s="300"/>
      <c r="AA702" s="300"/>
      <c r="AB702" s="301"/>
    </row>
    <row r="703" spans="2:28" customFormat="1" ht="15" customHeight="1" x14ac:dyDescent="0.3">
      <c r="B703" s="270"/>
      <c r="C703" s="269"/>
      <c r="D703" s="292"/>
      <c r="E703" s="84" t="s">
        <v>1134</v>
      </c>
      <c r="F703" s="84" t="s">
        <v>1134</v>
      </c>
      <c r="G703" s="84" t="s">
        <v>1134</v>
      </c>
      <c r="H703" s="84" t="s">
        <v>1134</v>
      </c>
      <c r="I703" s="84" t="s">
        <v>1134</v>
      </c>
      <c r="J703" s="153" t="s">
        <v>1134</v>
      </c>
      <c r="K703" s="304"/>
      <c r="L703" s="156"/>
      <c r="M703" s="304"/>
      <c r="N703" s="304"/>
      <c r="O703" s="304"/>
      <c r="P703" s="157"/>
      <c r="Q703" s="214"/>
      <c r="R703" s="215"/>
      <c r="S703" s="299"/>
      <c r="T703" s="300"/>
      <c r="U703" s="300"/>
      <c r="V703" s="300"/>
      <c r="W703" s="300"/>
      <c r="X703" s="300"/>
      <c r="Y703" s="300"/>
      <c r="Z703" s="300"/>
      <c r="AA703" s="300"/>
      <c r="AB703" s="301"/>
    </row>
    <row r="704" spans="2:28" customFormat="1" ht="15" customHeight="1" x14ac:dyDescent="0.3">
      <c r="B704" s="270"/>
      <c r="C704" s="269"/>
      <c r="D704" s="292"/>
      <c r="E704" s="84">
        <f>SUM(E590:E703)</f>
        <v>70</v>
      </c>
      <c r="F704" s="84">
        <f>SUM(F590:F703)</f>
        <v>81</v>
      </c>
      <c r="G704" s="84">
        <f>SUM(G590:G703)</f>
        <v>221</v>
      </c>
      <c r="H704" s="84">
        <f>SUM(H590:H703)</f>
        <v>26</v>
      </c>
      <c r="I704" s="84">
        <f>SUM(I590:I703)</f>
        <v>11</v>
      </c>
      <c r="J704" s="153">
        <f>SUM(E704:I704)</f>
        <v>409</v>
      </c>
      <c r="K704" s="304"/>
      <c r="L704" s="156"/>
      <c r="M704" s="155"/>
      <c r="N704" s="158"/>
      <c r="O704" s="354"/>
      <c r="P704" s="157"/>
      <c r="Q704" s="214"/>
      <c r="R704" s="215"/>
      <c r="S704" s="299"/>
      <c r="T704" s="300"/>
      <c r="U704" s="300"/>
      <c r="V704" s="300"/>
      <c r="W704" s="300"/>
      <c r="X704" s="300"/>
      <c r="Y704" s="300"/>
      <c r="Z704" s="300"/>
      <c r="AA704" s="300"/>
      <c r="AB704" s="301"/>
    </row>
    <row r="705" spans="2:28" customFormat="1" ht="15" customHeight="1" x14ac:dyDescent="0.3">
      <c r="B705" s="270"/>
      <c r="C705" s="269"/>
      <c r="D705" s="327"/>
      <c r="E705" s="327"/>
      <c r="F705" s="327"/>
      <c r="G705" s="327"/>
      <c r="H705" s="327"/>
      <c r="I705" s="355"/>
      <c r="J705" s="310">
        <f>SUM(J590:J703)</f>
        <v>409</v>
      </c>
      <c r="K705" s="356"/>
      <c r="L705" s="327"/>
      <c r="M705" s="327"/>
      <c r="N705" s="327"/>
      <c r="O705" s="327"/>
      <c r="P705" s="357"/>
      <c r="Q705" s="214"/>
      <c r="R705" s="215"/>
      <c r="S705" s="299"/>
      <c r="T705" s="300"/>
      <c r="U705" s="300"/>
      <c r="V705" s="300"/>
      <c r="W705" s="300"/>
      <c r="X705" s="300"/>
      <c r="Y705" s="300"/>
      <c r="Z705" s="300"/>
      <c r="AA705" s="300"/>
      <c r="AB705" s="301"/>
    </row>
    <row r="706" spans="2:28" customFormat="1" ht="15" customHeight="1" x14ac:dyDescent="0.3">
      <c r="B706" s="270"/>
      <c r="C706" s="269"/>
      <c r="D706" s="327"/>
      <c r="E706" s="327"/>
      <c r="F706" s="327"/>
      <c r="G706" s="327"/>
      <c r="H706" s="327"/>
      <c r="I706" s="356"/>
      <c r="J706" s="328"/>
      <c r="K706" s="356"/>
      <c r="L706" s="327"/>
      <c r="M706" s="327"/>
      <c r="N706" s="327"/>
      <c r="O706" s="327"/>
      <c r="P706" s="357"/>
      <c r="Q706" s="214"/>
      <c r="R706" s="215"/>
      <c r="S706" s="299"/>
      <c r="T706" s="300"/>
      <c r="U706" s="300"/>
      <c r="V706" s="300"/>
      <c r="W706" s="300"/>
      <c r="X706" s="300"/>
      <c r="Y706" s="300"/>
      <c r="Z706" s="300"/>
      <c r="AA706" s="300"/>
      <c r="AB706" s="301"/>
    </row>
    <row r="707" spans="2:28" customFormat="1" ht="15" customHeight="1" x14ac:dyDescent="0.3">
      <c r="B707" s="270"/>
      <c r="C707" s="269"/>
      <c r="D707" s="327"/>
      <c r="E707" s="327"/>
      <c r="F707" s="327"/>
      <c r="G707" s="327"/>
      <c r="H707" s="327"/>
      <c r="I707" s="356"/>
      <c r="J707" s="328"/>
      <c r="K707" s="356"/>
      <c r="L707" s="327"/>
      <c r="M707" s="327"/>
      <c r="N707" s="327"/>
      <c r="O707" s="327"/>
      <c r="P707" s="357"/>
      <c r="Q707" s="214"/>
      <c r="R707" s="215"/>
      <c r="S707" s="299"/>
      <c r="T707" s="300"/>
      <c r="U707" s="300"/>
      <c r="V707" s="300"/>
      <c r="W707" s="300"/>
      <c r="X707" s="300"/>
      <c r="Y707" s="300"/>
      <c r="Z707" s="300"/>
      <c r="AA707" s="300"/>
      <c r="AB707" s="301"/>
    </row>
    <row r="708" spans="2:28" customFormat="1" ht="15" customHeight="1" x14ac:dyDescent="0.3">
      <c r="B708" s="270"/>
      <c r="C708" s="269"/>
      <c r="D708" s="327"/>
      <c r="E708" s="327"/>
      <c r="F708" s="327"/>
      <c r="G708" s="327"/>
      <c r="H708" s="327"/>
      <c r="I708" s="356"/>
      <c r="J708" s="328"/>
      <c r="K708" s="356"/>
      <c r="L708" s="327"/>
      <c r="M708" s="327"/>
      <c r="N708" s="327"/>
      <c r="O708" s="327"/>
      <c r="P708" s="357"/>
      <c r="Q708" s="214"/>
      <c r="R708" s="215"/>
      <c r="S708" s="299"/>
      <c r="T708" s="300"/>
      <c r="U708" s="300"/>
      <c r="V708" s="300"/>
      <c r="W708" s="300"/>
      <c r="X708" s="300"/>
      <c r="Y708" s="300"/>
      <c r="Z708" s="300"/>
      <c r="AA708" s="300"/>
      <c r="AB708" s="301"/>
    </row>
    <row r="709" spans="2:28" customFormat="1" ht="15" customHeight="1" x14ac:dyDescent="0.3">
      <c r="B709" s="270"/>
      <c r="C709" s="269"/>
      <c r="D709" s="327"/>
      <c r="E709" s="327"/>
      <c r="F709" s="327"/>
      <c r="G709" s="327"/>
      <c r="H709" s="327"/>
      <c r="I709" s="356"/>
      <c r="J709" s="328"/>
      <c r="K709" s="356"/>
      <c r="L709" s="327"/>
      <c r="M709" s="327"/>
      <c r="N709" s="327"/>
      <c r="O709" s="327"/>
      <c r="P709" s="357"/>
      <c r="Q709" s="214"/>
      <c r="R709" s="215"/>
      <c r="S709" s="299"/>
      <c r="T709" s="300"/>
      <c r="U709" s="300"/>
      <c r="V709" s="300"/>
      <c r="W709" s="300"/>
      <c r="X709" s="300"/>
      <c r="Y709" s="300"/>
      <c r="Z709" s="300"/>
      <c r="AA709" s="300"/>
      <c r="AB709" s="301"/>
    </row>
    <row r="710" spans="2:28" customFormat="1" ht="15" customHeight="1" x14ac:dyDescent="0.3">
      <c r="B710" s="270"/>
      <c r="C710" s="269"/>
      <c r="D710" s="327"/>
      <c r="E710" s="327"/>
      <c r="F710" s="327"/>
      <c r="G710" s="327"/>
      <c r="H710" s="327"/>
      <c r="I710" s="356"/>
      <c r="J710" s="328"/>
      <c r="K710" s="356"/>
      <c r="L710" s="327"/>
      <c r="M710" s="327"/>
      <c r="N710" s="327"/>
      <c r="O710" s="327"/>
      <c r="P710" s="357"/>
      <c r="Q710" s="214"/>
      <c r="R710" s="215"/>
      <c r="S710" s="299"/>
      <c r="T710" s="300"/>
      <c r="U710" s="300"/>
      <c r="V710" s="300"/>
      <c r="W710" s="300"/>
      <c r="X710" s="300"/>
      <c r="Y710" s="300"/>
      <c r="Z710" s="300"/>
      <c r="AA710" s="300"/>
      <c r="AB710" s="301"/>
    </row>
    <row r="711" spans="2:28" customFormat="1" ht="15" customHeight="1" x14ac:dyDescent="0.3">
      <c r="B711" s="270"/>
      <c r="C711" s="269"/>
      <c r="D711" s="327"/>
      <c r="E711" s="327"/>
      <c r="F711" s="327"/>
      <c r="G711" s="327"/>
      <c r="H711" s="327"/>
      <c r="I711" s="356"/>
      <c r="J711" s="328"/>
      <c r="K711" s="356"/>
      <c r="L711" s="327"/>
      <c r="M711" s="327"/>
      <c r="N711" s="327"/>
      <c r="O711" s="327"/>
      <c r="P711" s="357"/>
      <c r="Q711" s="214"/>
      <c r="R711" s="215"/>
      <c r="S711" s="299"/>
      <c r="T711" s="300"/>
      <c r="U711" s="300"/>
      <c r="V711" s="300"/>
      <c r="W711" s="300"/>
      <c r="X711" s="300"/>
      <c r="Y711" s="300"/>
      <c r="Z711" s="300"/>
      <c r="AA711" s="300"/>
      <c r="AB711" s="301"/>
    </row>
    <row r="712" spans="2:28" customFormat="1" ht="15" customHeight="1" x14ac:dyDescent="0.3">
      <c r="B712" s="270"/>
      <c r="C712" s="269"/>
      <c r="D712" s="327"/>
      <c r="E712" s="327"/>
      <c r="F712" s="327"/>
      <c r="G712" s="327"/>
      <c r="H712" s="327"/>
      <c r="I712" s="356"/>
      <c r="J712" s="328"/>
      <c r="K712" s="356"/>
      <c r="L712" s="327"/>
      <c r="M712" s="327"/>
      <c r="N712" s="327"/>
      <c r="O712" s="327"/>
      <c r="P712" s="357"/>
      <c r="Q712" s="214"/>
      <c r="R712" s="215"/>
      <c r="S712" s="299"/>
      <c r="T712" s="300"/>
      <c r="U712" s="300"/>
      <c r="V712" s="300"/>
      <c r="W712" s="300"/>
      <c r="X712" s="300"/>
      <c r="Y712" s="300"/>
      <c r="Z712" s="300"/>
      <c r="AA712" s="300"/>
      <c r="AB712" s="301"/>
    </row>
    <row r="713" spans="2:28" customFormat="1" ht="15" customHeight="1" x14ac:dyDescent="0.3">
      <c r="B713" s="270"/>
      <c r="C713" s="269"/>
      <c r="D713" s="327"/>
      <c r="E713" s="327"/>
      <c r="F713" s="327"/>
      <c r="G713" s="327"/>
      <c r="H713" s="327"/>
      <c r="I713" s="356"/>
      <c r="J713" s="328"/>
      <c r="K713" s="356"/>
      <c r="L713" s="327"/>
      <c r="M713" s="327"/>
      <c r="N713" s="327"/>
      <c r="O713" s="327"/>
      <c r="P713" s="357"/>
      <c r="Q713" s="214"/>
      <c r="R713" s="215"/>
      <c r="S713" s="299"/>
      <c r="T713" s="300"/>
      <c r="U713" s="300"/>
      <c r="V713" s="300"/>
      <c r="W713" s="300"/>
      <c r="X713" s="300"/>
      <c r="Y713" s="300"/>
      <c r="Z713" s="300"/>
      <c r="AA713" s="300"/>
      <c r="AB713" s="301"/>
    </row>
    <row r="714" spans="2:28" customFormat="1" ht="15" customHeight="1" x14ac:dyDescent="0.3">
      <c r="B714" s="270"/>
      <c r="C714" s="269"/>
      <c r="D714" s="327"/>
      <c r="E714" s="327"/>
      <c r="F714" s="327"/>
      <c r="G714" s="327"/>
      <c r="H714" s="327"/>
      <c r="I714" s="356"/>
      <c r="J714" s="328"/>
      <c r="K714" s="356"/>
      <c r="L714" s="327"/>
      <c r="M714" s="327"/>
      <c r="N714" s="327"/>
      <c r="O714" s="327"/>
      <c r="P714" s="357"/>
      <c r="Q714" s="214"/>
      <c r="R714" s="215"/>
      <c r="S714" s="299"/>
      <c r="T714" s="300"/>
      <c r="U714" s="300"/>
      <c r="V714" s="300"/>
      <c r="W714" s="300"/>
      <c r="X714" s="300"/>
      <c r="Y714" s="300"/>
      <c r="Z714" s="300"/>
      <c r="AA714" s="300"/>
      <c r="AB714" s="301"/>
    </row>
    <row r="715" spans="2:28" customFormat="1" ht="15" customHeight="1" x14ac:dyDescent="0.3">
      <c r="B715" s="270"/>
      <c r="C715" s="269"/>
      <c r="D715" s="327"/>
      <c r="E715" s="327"/>
      <c r="F715" s="327"/>
      <c r="G715" s="327"/>
      <c r="H715" s="327"/>
      <c r="I715" s="356"/>
      <c r="J715" s="328"/>
      <c r="K715" s="356"/>
      <c r="L715" s="327"/>
      <c r="M715" s="327"/>
      <c r="N715" s="327"/>
      <c r="O715" s="327"/>
      <c r="P715" s="357"/>
      <c r="Q715" s="214"/>
      <c r="R715" s="215"/>
      <c r="S715" s="299"/>
      <c r="T715" s="300"/>
      <c r="U715" s="300"/>
      <c r="V715" s="300"/>
      <c r="W715" s="300"/>
      <c r="X715" s="300"/>
      <c r="Y715" s="300"/>
      <c r="Z715" s="300"/>
      <c r="AA715" s="300"/>
      <c r="AB715" s="301"/>
    </row>
    <row r="716" spans="2:28" customFormat="1" ht="15" customHeight="1" x14ac:dyDescent="0.3">
      <c r="B716" s="270"/>
      <c r="C716" s="269"/>
      <c r="D716" s="327"/>
      <c r="E716" s="327"/>
      <c r="F716" s="327"/>
      <c r="G716" s="327"/>
      <c r="H716" s="327"/>
      <c r="I716" s="356"/>
      <c r="J716" s="328"/>
      <c r="K716" s="356"/>
      <c r="L716" s="327"/>
      <c r="M716" s="327"/>
      <c r="N716" s="327"/>
      <c r="O716" s="327"/>
      <c r="P716" s="357"/>
      <c r="Q716" s="214"/>
      <c r="R716" s="215"/>
      <c r="S716" s="299"/>
      <c r="T716" s="300"/>
      <c r="U716" s="300"/>
      <c r="V716" s="300"/>
      <c r="W716" s="300"/>
      <c r="X716" s="300"/>
      <c r="Y716" s="300"/>
      <c r="Z716" s="300"/>
      <c r="AA716" s="300"/>
      <c r="AB716" s="301"/>
    </row>
    <row r="717" spans="2:28" customFormat="1" ht="15" customHeight="1" x14ac:dyDescent="0.3">
      <c r="B717" s="270"/>
      <c r="C717" s="269"/>
      <c r="D717" s="327"/>
      <c r="E717" s="327"/>
      <c r="F717" s="327"/>
      <c r="G717" s="327"/>
      <c r="H717" s="327"/>
      <c r="I717" s="356"/>
      <c r="J717" s="328"/>
      <c r="K717" s="356"/>
      <c r="L717" s="327"/>
      <c r="M717" s="327"/>
      <c r="N717" s="327"/>
      <c r="O717" s="327"/>
      <c r="P717" s="357"/>
      <c r="Q717" s="214"/>
      <c r="R717" s="215"/>
      <c r="S717" s="299"/>
      <c r="T717" s="300"/>
      <c r="U717" s="300"/>
      <c r="V717" s="300"/>
      <c r="W717" s="300"/>
      <c r="X717" s="300"/>
      <c r="Y717" s="300"/>
      <c r="Z717" s="300"/>
      <c r="AA717" s="300"/>
      <c r="AB717" s="301"/>
    </row>
    <row r="718" spans="2:28" customFormat="1" ht="15" customHeight="1" x14ac:dyDescent="0.3">
      <c r="B718" s="270"/>
      <c r="C718" s="269"/>
      <c r="D718" s="327"/>
      <c r="E718" s="327"/>
      <c r="F718" s="327"/>
      <c r="G718" s="327"/>
      <c r="H718" s="327"/>
      <c r="I718" s="356"/>
      <c r="J718" s="328"/>
      <c r="K718" s="356"/>
      <c r="L718" s="327"/>
      <c r="M718" s="327"/>
      <c r="N718" s="327"/>
      <c r="O718" s="327"/>
      <c r="P718" s="357"/>
      <c r="Q718" s="214"/>
      <c r="R718" s="215"/>
      <c r="S718" s="299"/>
      <c r="T718" s="300"/>
      <c r="U718" s="300"/>
      <c r="V718" s="300"/>
      <c r="W718" s="300"/>
      <c r="X718" s="300"/>
      <c r="Y718" s="300"/>
      <c r="Z718" s="300"/>
      <c r="AA718" s="300"/>
      <c r="AB718" s="301"/>
    </row>
    <row r="719" spans="2:28" customFormat="1" ht="15" customHeight="1" x14ac:dyDescent="0.3">
      <c r="B719" s="270"/>
      <c r="C719" s="269"/>
      <c r="D719" s="327"/>
      <c r="E719" s="327"/>
      <c r="F719" s="327"/>
      <c r="G719" s="327"/>
      <c r="H719" s="327"/>
      <c r="I719" s="356"/>
      <c r="J719" s="328"/>
      <c r="K719" s="356"/>
      <c r="L719" s="327"/>
      <c r="M719" s="327"/>
      <c r="N719" s="327"/>
      <c r="O719" s="327"/>
      <c r="P719" s="357"/>
      <c r="Q719" s="214"/>
      <c r="R719" s="215"/>
      <c r="S719" s="299"/>
      <c r="T719" s="300"/>
      <c r="U719" s="300"/>
      <c r="V719" s="300"/>
      <c r="W719" s="300"/>
      <c r="X719" s="300"/>
      <c r="Y719" s="300"/>
      <c r="Z719" s="300"/>
      <c r="AA719" s="300"/>
      <c r="AB719" s="301"/>
    </row>
    <row r="720" spans="2:28" customFormat="1" ht="15" customHeight="1" x14ac:dyDescent="0.3">
      <c r="B720" s="270"/>
      <c r="C720" s="269"/>
      <c r="D720" s="327"/>
      <c r="E720" s="327"/>
      <c r="F720" s="327"/>
      <c r="G720" s="327"/>
      <c r="H720" s="327"/>
      <c r="I720" s="356"/>
      <c r="J720" s="328"/>
      <c r="K720" s="356"/>
      <c r="L720" s="327"/>
      <c r="M720" s="327"/>
      <c r="N720" s="327"/>
      <c r="O720" s="327"/>
      <c r="P720" s="357"/>
      <c r="Q720" s="214"/>
      <c r="R720" s="215"/>
      <c r="S720" s="299"/>
      <c r="T720" s="300"/>
      <c r="U720" s="300"/>
      <c r="V720" s="300"/>
      <c r="W720" s="300"/>
      <c r="X720" s="300"/>
      <c r="Y720" s="300"/>
      <c r="Z720" s="300"/>
      <c r="AA720" s="300"/>
      <c r="AB720" s="301"/>
    </row>
    <row r="721" spans="2:28" customFormat="1" ht="15" customHeight="1" x14ac:dyDescent="0.3">
      <c r="B721" s="270"/>
      <c r="C721" s="269"/>
      <c r="D721" s="327"/>
      <c r="E721" s="327"/>
      <c r="F721" s="327"/>
      <c r="G721" s="327"/>
      <c r="H721" s="327"/>
      <c r="I721" s="356"/>
      <c r="J721" s="328"/>
      <c r="K721" s="356"/>
      <c r="L721" s="327"/>
      <c r="M721" s="327"/>
      <c r="N721" s="327"/>
      <c r="O721" s="327"/>
      <c r="P721" s="357"/>
      <c r="Q721" s="214"/>
      <c r="R721" s="215"/>
      <c r="S721" s="299"/>
      <c r="T721" s="300"/>
      <c r="U721" s="300"/>
      <c r="V721" s="300"/>
      <c r="W721" s="300"/>
      <c r="X721" s="300"/>
      <c r="Y721" s="300"/>
      <c r="Z721" s="300"/>
      <c r="AA721" s="300"/>
      <c r="AB721" s="301"/>
    </row>
    <row r="722" spans="2:28" customFormat="1" ht="15" customHeight="1" x14ac:dyDescent="0.3">
      <c r="B722" s="270"/>
      <c r="C722" s="269"/>
      <c r="D722" s="327"/>
      <c r="E722" s="327"/>
      <c r="F722" s="327"/>
      <c r="G722" s="327"/>
      <c r="H722" s="327"/>
      <c r="I722" s="356"/>
      <c r="J722" s="328"/>
      <c r="K722" s="356"/>
      <c r="L722" s="327"/>
      <c r="M722" s="327"/>
      <c r="N722" s="327"/>
      <c r="O722" s="327"/>
      <c r="P722" s="357"/>
      <c r="Q722" s="214"/>
      <c r="R722" s="215"/>
      <c r="S722" s="299"/>
      <c r="T722" s="300"/>
      <c r="U722" s="300"/>
      <c r="V722" s="300"/>
      <c r="W722" s="300"/>
      <c r="X722" s="300"/>
      <c r="Y722" s="300"/>
      <c r="Z722" s="300"/>
      <c r="AA722" s="300"/>
      <c r="AB722" s="301"/>
    </row>
    <row r="723" spans="2:28" customFormat="1" ht="15" customHeight="1" x14ac:dyDescent="0.3">
      <c r="B723" s="270"/>
      <c r="C723" s="269"/>
      <c r="D723" s="327"/>
      <c r="E723" s="327"/>
      <c r="F723" s="327"/>
      <c r="G723" s="327"/>
      <c r="H723" s="327"/>
      <c r="I723" s="356"/>
      <c r="J723" s="328"/>
      <c r="K723" s="356"/>
      <c r="L723" s="327"/>
      <c r="M723" s="327"/>
      <c r="N723" s="327"/>
      <c r="O723" s="327"/>
      <c r="P723" s="357"/>
      <c r="Q723" s="214"/>
      <c r="R723" s="215"/>
      <c r="S723" s="299"/>
      <c r="T723" s="300"/>
      <c r="U723" s="300"/>
      <c r="V723" s="300"/>
      <c r="W723" s="300"/>
      <c r="X723" s="300"/>
      <c r="Y723" s="300"/>
      <c r="Z723" s="300"/>
      <c r="AA723" s="300"/>
      <c r="AB723" s="301"/>
    </row>
    <row r="724" spans="2:28" customFormat="1" ht="15" customHeight="1" x14ac:dyDescent="0.3">
      <c r="B724" s="270"/>
      <c r="C724" s="269"/>
      <c r="D724" s="327"/>
      <c r="E724" s="327"/>
      <c r="F724" s="327"/>
      <c r="G724" s="327"/>
      <c r="H724" s="327"/>
      <c r="I724" s="356"/>
      <c r="J724" s="328"/>
      <c r="K724" s="356"/>
      <c r="L724" s="327"/>
      <c r="M724" s="327"/>
      <c r="N724" s="327"/>
      <c r="O724" s="327"/>
      <c r="P724" s="357"/>
      <c r="Q724" s="214"/>
      <c r="R724" s="215"/>
      <c r="S724" s="299"/>
      <c r="T724" s="300"/>
      <c r="U724" s="300"/>
      <c r="V724" s="300"/>
      <c r="W724" s="300"/>
      <c r="X724" s="300"/>
      <c r="Y724" s="300"/>
      <c r="Z724" s="300"/>
      <c r="AA724" s="300"/>
      <c r="AB724" s="301"/>
    </row>
    <row r="725" spans="2:28" customFormat="1" ht="15" customHeight="1" x14ac:dyDescent="0.3">
      <c r="B725" s="270"/>
      <c r="C725" s="269"/>
      <c r="D725" s="327"/>
      <c r="E725" s="327"/>
      <c r="F725" s="327"/>
      <c r="G725" s="327"/>
      <c r="H725" s="327"/>
      <c r="I725" s="356"/>
      <c r="J725" s="328"/>
      <c r="K725" s="356"/>
      <c r="L725" s="327"/>
      <c r="M725" s="327"/>
      <c r="N725" s="327"/>
      <c r="O725" s="327"/>
      <c r="P725" s="357"/>
      <c r="Q725" s="214"/>
      <c r="R725" s="215"/>
      <c r="S725" s="299"/>
      <c r="T725" s="300"/>
      <c r="U725" s="300"/>
      <c r="V725" s="300"/>
      <c r="W725" s="300"/>
      <c r="X725" s="300"/>
      <c r="Y725" s="300"/>
      <c r="Z725" s="300"/>
      <c r="AA725" s="300"/>
      <c r="AB725" s="301"/>
    </row>
    <row r="726" spans="2:28" customFormat="1" ht="15" customHeight="1" x14ac:dyDescent="0.3">
      <c r="B726" s="270"/>
      <c r="C726" s="269"/>
      <c r="D726" s="327"/>
      <c r="E726" s="327"/>
      <c r="F726" s="327"/>
      <c r="G726" s="327"/>
      <c r="H726" s="327"/>
      <c r="I726" s="356"/>
      <c r="J726" s="328"/>
      <c r="K726" s="356"/>
      <c r="L726" s="327"/>
      <c r="M726" s="327"/>
      <c r="N726" s="327"/>
      <c r="O726" s="327"/>
      <c r="P726" s="357"/>
      <c r="Q726" s="214"/>
      <c r="R726" s="215"/>
      <c r="S726" s="299"/>
      <c r="T726" s="300"/>
      <c r="U726" s="300"/>
      <c r="V726" s="300"/>
      <c r="W726" s="300"/>
      <c r="X726" s="300"/>
      <c r="Y726" s="300"/>
      <c r="Z726" s="300"/>
      <c r="AA726" s="300"/>
      <c r="AB726" s="301"/>
    </row>
    <row r="727" spans="2:28" customFormat="1" ht="15" customHeight="1" x14ac:dyDescent="0.3">
      <c r="B727" s="270"/>
      <c r="C727" s="269"/>
      <c r="D727" s="327"/>
      <c r="E727" s="327"/>
      <c r="F727" s="327"/>
      <c r="G727" s="327"/>
      <c r="H727" s="327"/>
      <c r="I727" s="356"/>
      <c r="J727" s="328"/>
      <c r="K727" s="356"/>
      <c r="L727" s="327"/>
      <c r="M727" s="327"/>
      <c r="N727" s="327"/>
      <c r="O727" s="327"/>
      <c r="P727" s="357"/>
      <c r="Q727" s="214"/>
      <c r="R727" s="215"/>
      <c r="S727" s="299"/>
      <c r="T727" s="300"/>
      <c r="U727" s="300"/>
      <c r="V727" s="300"/>
      <c r="W727" s="300"/>
      <c r="X727" s="300"/>
      <c r="Y727" s="300"/>
      <c r="Z727" s="300"/>
      <c r="AA727" s="300"/>
      <c r="AB727" s="301"/>
    </row>
    <row r="728" spans="2:28" customFormat="1" ht="15" customHeight="1" x14ac:dyDescent="0.3">
      <c r="B728" s="270"/>
      <c r="C728" s="269"/>
      <c r="D728" s="327"/>
      <c r="E728" s="327"/>
      <c r="F728" s="327"/>
      <c r="G728" s="327"/>
      <c r="H728" s="327"/>
      <c r="I728" s="356"/>
      <c r="J728" s="328"/>
      <c r="K728" s="356"/>
      <c r="L728" s="327"/>
      <c r="M728" s="327"/>
      <c r="N728" s="327"/>
      <c r="O728" s="327"/>
      <c r="P728" s="357"/>
      <c r="Q728" s="214"/>
      <c r="R728" s="215"/>
      <c r="S728" s="299"/>
      <c r="T728" s="300"/>
      <c r="U728" s="300"/>
      <c r="V728" s="300"/>
      <c r="W728" s="300"/>
      <c r="X728" s="300"/>
      <c r="Y728" s="300"/>
      <c r="Z728" s="300"/>
      <c r="AA728" s="300"/>
      <c r="AB728" s="301"/>
    </row>
    <row r="729" spans="2:28" customFormat="1" ht="15" customHeight="1" x14ac:dyDescent="0.3">
      <c r="B729" s="270"/>
      <c r="C729" s="269"/>
      <c r="D729" s="327"/>
      <c r="E729" s="327"/>
      <c r="F729" s="327"/>
      <c r="G729" s="327"/>
      <c r="H729" s="327"/>
      <c r="I729" s="356"/>
      <c r="J729" s="328"/>
      <c r="K729" s="356"/>
      <c r="L729" s="327"/>
      <c r="M729" s="327"/>
      <c r="N729" s="327"/>
      <c r="O729" s="327"/>
      <c r="P729" s="357"/>
      <c r="Q729" s="214"/>
      <c r="R729" s="215"/>
      <c r="S729" s="299"/>
      <c r="T729" s="300"/>
      <c r="U729" s="300"/>
      <c r="V729" s="300"/>
      <c r="W729" s="300"/>
      <c r="X729" s="300"/>
      <c r="Y729" s="300"/>
      <c r="Z729" s="300"/>
      <c r="AA729" s="300"/>
      <c r="AB729" s="301"/>
    </row>
    <row r="730" spans="2:28" customFormat="1" ht="15" customHeight="1" x14ac:dyDescent="0.3">
      <c r="B730" s="270"/>
      <c r="C730" s="269"/>
      <c r="D730" s="327"/>
      <c r="E730" s="327"/>
      <c r="F730" s="327"/>
      <c r="G730" s="327"/>
      <c r="H730" s="327"/>
      <c r="I730" s="356"/>
      <c r="J730" s="328"/>
      <c r="K730" s="356"/>
      <c r="L730" s="327"/>
      <c r="M730" s="327"/>
      <c r="N730" s="327"/>
      <c r="O730" s="327"/>
      <c r="P730" s="357"/>
      <c r="Q730" s="214"/>
      <c r="R730" s="215"/>
      <c r="S730" s="299"/>
      <c r="T730" s="300"/>
      <c r="U730" s="300"/>
      <c r="V730" s="300"/>
      <c r="W730" s="300"/>
      <c r="X730" s="300"/>
      <c r="Y730" s="300"/>
      <c r="Z730" s="300"/>
      <c r="AA730" s="300"/>
      <c r="AB730" s="301"/>
    </row>
    <row r="731" spans="2:28" customFormat="1" ht="15" customHeight="1" x14ac:dyDescent="0.3">
      <c r="B731" s="270"/>
      <c r="C731" s="269"/>
      <c r="D731" s="327"/>
      <c r="E731" s="327"/>
      <c r="F731" s="327"/>
      <c r="G731" s="327"/>
      <c r="H731" s="327"/>
      <c r="I731" s="356"/>
      <c r="J731" s="328"/>
      <c r="K731" s="356"/>
      <c r="L731" s="327"/>
      <c r="M731" s="327"/>
      <c r="N731" s="327"/>
      <c r="O731" s="327"/>
      <c r="P731" s="357"/>
      <c r="Q731" s="214"/>
      <c r="R731" s="215"/>
      <c r="S731" s="299"/>
      <c r="T731" s="300"/>
      <c r="U731" s="300"/>
      <c r="V731" s="300"/>
      <c r="W731" s="300"/>
      <c r="X731" s="300"/>
      <c r="Y731" s="300"/>
      <c r="Z731" s="300"/>
      <c r="AA731" s="300"/>
      <c r="AB731" s="301"/>
    </row>
    <row r="732" spans="2:28" customFormat="1" ht="15" customHeight="1" x14ac:dyDescent="0.3">
      <c r="B732" s="270"/>
      <c r="C732" s="269"/>
      <c r="D732" s="327"/>
      <c r="E732" s="327"/>
      <c r="F732" s="327"/>
      <c r="G732" s="327"/>
      <c r="H732" s="327"/>
      <c r="I732" s="356"/>
      <c r="J732" s="328"/>
      <c r="K732" s="356"/>
      <c r="L732" s="327"/>
      <c r="M732" s="327"/>
      <c r="N732" s="327"/>
      <c r="O732" s="327"/>
      <c r="P732" s="357"/>
      <c r="Q732" s="214"/>
      <c r="R732" s="215"/>
      <c r="S732" s="299"/>
      <c r="T732" s="300"/>
      <c r="U732" s="300"/>
      <c r="V732" s="300"/>
      <c r="W732" s="300"/>
      <c r="X732" s="300"/>
      <c r="Y732" s="300"/>
      <c r="Z732" s="300"/>
      <c r="AA732" s="300"/>
      <c r="AB732" s="301"/>
    </row>
    <row r="733" spans="2:28" customFormat="1" ht="15" customHeight="1" x14ac:dyDescent="0.3">
      <c r="B733" s="270"/>
      <c r="C733" s="269"/>
      <c r="D733" s="327"/>
      <c r="E733" s="327"/>
      <c r="F733" s="327"/>
      <c r="G733" s="327"/>
      <c r="H733" s="327"/>
      <c r="I733" s="356"/>
      <c r="J733" s="328"/>
      <c r="K733" s="356"/>
      <c r="L733" s="327"/>
      <c r="M733" s="327"/>
      <c r="N733" s="327"/>
      <c r="O733" s="327"/>
      <c r="P733" s="357"/>
      <c r="Q733" s="214"/>
      <c r="R733" s="215"/>
      <c r="S733" s="299"/>
      <c r="T733" s="300"/>
      <c r="U733" s="300"/>
      <c r="V733" s="300"/>
      <c r="W733" s="300"/>
      <c r="X733" s="300"/>
      <c r="Y733" s="300"/>
      <c r="Z733" s="300"/>
      <c r="AA733" s="300"/>
      <c r="AB733" s="301"/>
    </row>
    <row r="734" spans="2:28" customFormat="1" ht="15" customHeight="1" x14ac:dyDescent="0.3">
      <c r="B734" s="270"/>
      <c r="C734" s="269"/>
      <c r="D734" s="327"/>
      <c r="E734" s="327"/>
      <c r="F734" s="327"/>
      <c r="G734" s="327"/>
      <c r="H734" s="327"/>
      <c r="I734" s="356"/>
      <c r="J734" s="328"/>
      <c r="K734" s="356"/>
      <c r="L734" s="327"/>
      <c r="M734" s="327"/>
      <c r="N734" s="327"/>
      <c r="O734" s="327"/>
      <c r="P734" s="357"/>
      <c r="Q734" s="214"/>
      <c r="R734" s="215"/>
      <c r="S734" s="299"/>
      <c r="T734" s="300"/>
      <c r="U734" s="300"/>
      <c r="V734" s="300"/>
      <c r="W734" s="300"/>
      <c r="X734" s="300"/>
      <c r="Y734" s="300"/>
      <c r="Z734" s="300"/>
      <c r="AA734" s="300"/>
      <c r="AB734" s="301"/>
    </row>
    <row r="735" spans="2:28" customFormat="1" ht="15" customHeight="1" x14ac:dyDescent="0.3">
      <c r="B735" s="270"/>
      <c r="C735" s="269"/>
      <c r="D735" s="327"/>
      <c r="E735" s="327"/>
      <c r="F735" s="327"/>
      <c r="G735" s="327"/>
      <c r="H735" s="327"/>
      <c r="I735" s="356"/>
      <c r="J735" s="328"/>
      <c r="K735" s="356"/>
      <c r="L735" s="327"/>
      <c r="M735" s="327"/>
      <c r="N735" s="327"/>
      <c r="O735" s="327"/>
      <c r="P735" s="357"/>
      <c r="Q735" s="214"/>
      <c r="R735" s="215"/>
      <c r="S735" s="299"/>
      <c r="T735" s="300"/>
      <c r="U735" s="300"/>
      <c r="V735" s="300"/>
      <c r="W735" s="300"/>
      <c r="X735" s="300"/>
      <c r="Y735" s="300"/>
      <c r="Z735" s="300"/>
      <c r="AA735" s="300"/>
      <c r="AB735" s="301"/>
    </row>
    <row r="736" spans="2:28" customFormat="1" ht="15" customHeight="1" x14ac:dyDescent="0.3">
      <c r="B736" s="270"/>
      <c r="C736" s="269"/>
      <c r="D736" s="327"/>
      <c r="E736" s="327"/>
      <c r="F736" s="327"/>
      <c r="G736" s="327"/>
      <c r="H736" s="327"/>
      <c r="I736" s="356"/>
      <c r="J736" s="328"/>
      <c r="K736" s="356"/>
      <c r="L736" s="327"/>
      <c r="M736" s="327"/>
      <c r="N736" s="327"/>
      <c r="O736" s="327"/>
      <c r="P736" s="357"/>
      <c r="Q736" s="214"/>
      <c r="R736" s="215"/>
      <c r="S736" s="299"/>
      <c r="T736" s="300"/>
      <c r="U736" s="300"/>
      <c r="V736" s="300"/>
      <c r="W736" s="300"/>
      <c r="X736" s="300"/>
      <c r="Y736" s="300"/>
      <c r="Z736" s="300"/>
      <c r="AA736" s="300"/>
      <c r="AB736" s="301"/>
    </row>
    <row r="737" spans="2:28" customFormat="1" ht="15" customHeight="1" x14ac:dyDescent="0.3">
      <c r="B737" s="270"/>
      <c r="C737" s="269"/>
      <c r="D737" s="327"/>
      <c r="E737" s="327"/>
      <c r="F737" s="327"/>
      <c r="G737" s="327"/>
      <c r="H737" s="327"/>
      <c r="I737" s="356"/>
      <c r="J737" s="328"/>
      <c r="K737" s="356"/>
      <c r="L737" s="327"/>
      <c r="M737" s="327"/>
      <c r="N737" s="327"/>
      <c r="O737" s="327"/>
      <c r="P737" s="357"/>
      <c r="Q737" s="214"/>
      <c r="R737" s="215"/>
      <c r="S737" s="299"/>
      <c r="T737" s="300"/>
      <c r="U737" s="300"/>
      <c r="V737" s="300"/>
      <c r="W737" s="300"/>
      <c r="X737" s="300"/>
      <c r="Y737" s="300"/>
      <c r="Z737" s="300"/>
      <c r="AA737" s="300"/>
      <c r="AB737" s="301"/>
    </row>
    <row r="738" spans="2:28" customFormat="1" ht="15" customHeight="1" x14ac:dyDescent="0.3">
      <c r="B738" s="270"/>
      <c r="C738" s="269"/>
      <c r="D738" s="327"/>
      <c r="E738" s="327"/>
      <c r="F738" s="327"/>
      <c r="G738" s="327"/>
      <c r="H738" s="327"/>
      <c r="I738" s="356"/>
      <c r="J738" s="328"/>
      <c r="K738" s="356"/>
      <c r="L738" s="327"/>
      <c r="M738" s="327"/>
      <c r="N738" s="327"/>
      <c r="O738" s="327"/>
      <c r="P738" s="357"/>
      <c r="Q738" s="214"/>
      <c r="R738" s="215"/>
      <c r="S738" s="299"/>
      <c r="T738" s="300"/>
      <c r="U738" s="300"/>
      <c r="V738" s="300"/>
      <c r="W738" s="300"/>
      <c r="X738" s="300"/>
      <c r="Y738" s="300"/>
      <c r="Z738" s="300"/>
      <c r="AA738" s="300"/>
      <c r="AB738" s="301"/>
    </row>
    <row r="739" spans="2:28" customFormat="1" ht="15" customHeight="1" x14ac:dyDescent="0.3">
      <c r="B739" s="270"/>
      <c r="C739" s="269"/>
      <c r="D739" s="327"/>
      <c r="E739" s="327"/>
      <c r="F739" s="327"/>
      <c r="G739" s="327"/>
      <c r="H739" s="327"/>
      <c r="I739" s="356"/>
      <c r="J739" s="328"/>
      <c r="K739" s="356"/>
      <c r="L739" s="327"/>
      <c r="M739" s="327"/>
      <c r="N739" s="327"/>
      <c r="O739" s="327"/>
      <c r="P739" s="357"/>
      <c r="Q739" s="214"/>
      <c r="R739" s="215"/>
      <c r="S739" s="299"/>
      <c r="T739" s="300"/>
      <c r="U739" s="300"/>
      <c r="V739" s="300"/>
      <c r="W739" s="300"/>
      <c r="X739" s="300"/>
      <c r="Y739" s="300"/>
      <c r="Z739" s="300"/>
      <c r="AA739" s="300"/>
      <c r="AB739" s="301"/>
    </row>
    <row r="740" spans="2:28" customFormat="1" ht="15" customHeight="1" x14ac:dyDescent="0.3">
      <c r="B740" s="270"/>
      <c r="C740" s="269"/>
      <c r="D740" s="327"/>
      <c r="E740" s="327"/>
      <c r="F740" s="327"/>
      <c r="G740" s="327"/>
      <c r="H740" s="327"/>
      <c r="I740" s="356"/>
      <c r="J740" s="328"/>
      <c r="K740" s="356"/>
      <c r="L740" s="327"/>
      <c r="M740" s="327"/>
      <c r="N740" s="327"/>
      <c r="O740" s="327"/>
      <c r="P740" s="357"/>
      <c r="Q740" s="214"/>
      <c r="R740" s="215"/>
      <c r="S740" s="299"/>
      <c r="T740" s="300"/>
      <c r="U740" s="300"/>
      <c r="V740" s="300"/>
      <c r="W740" s="300"/>
      <c r="X740" s="300"/>
      <c r="Y740" s="300"/>
      <c r="Z740" s="300"/>
      <c r="AA740" s="300"/>
      <c r="AB740" s="301"/>
    </row>
    <row r="741" spans="2:28" customFormat="1" ht="15" customHeight="1" x14ac:dyDescent="0.3">
      <c r="B741" s="270"/>
      <c r="C741" s="269"/>
      <c r="D741" s="327"/>
      <c r="E741" s="327"/>
      <c r="F741" s="327"/>
      <c r="G741" s="327"/>
      <c r="H741" s="327"/>
      <c r="I741" s="356"/>
      <c r="J741" s="328"/>
      <c r="K741" s="356"/>
      <c r="L741" s="327"/>
      <c r="M741" s="327"/>
      <c r="N741" s="327"/>
      <c r="O741" s="327"/>
      <c r="P741" s="357"/>
      <c r="Q741" s="214"/>
      <c r="R741" s="215"/>
      <c r="S741" s="299"/>
      <c r="T741" s="300"/>
      <c r="U741" s="300"/>
      <c r="V741" s="300"/>
      <c r="W741" s="300"/>
      <c r="X741" s="300"/>
      <c r="Y741" s="300"/>
      <c r="Z741" s="300"/>
      <c r="AA741" s="300"/>
      <c r="AB741" s="301"/>
    </row>
    <row r="742" spans="2:28" customFormat="1" ht="15" customHeight="1" x14ac:dyDescent="0.3">
      <c r="B742" s="270"/>
      <c r="C742" s="269"/>
      <c r="D742" s="327"/>
      <c r="E742" s="327"/>
      <c r="F742" s="327"/>
      <c r="G742" s="327"/>
      <c r="H742" s="327"/>
      <c r="I742" s="356"/>
      <c r="J742" s="328"/>
      <c r="K742" s="356"/>
      <c r="L742" s="327"/>
      <c r="M742" s="327"/>
      <c r="N742" s="327"/>
      <c r="O742" s="327"/>
      <c r="P742" s="357"/>
      <c r="Q742" s="214"/>
      <c r="R742" s="215"/>
      <c r="S742" s="299"/>
      <c r="T742" s="300"/>
      <c r="U742" s="300"/>
      <c r="V742" s="300"/>
      <c r="W742" s="300"/>
      <c r="X742" s="300"/>
      <c r="Y742" s="300"/>
      <c r="Z742" s="300"/>
      <c r="AA742" s="300"/>
      <c r="AB742" s="301"/>
    </row>
    <row r="743" spans="2:28" customFormat="1" ht="15" customHeight="1" x14ac:dyDescent="0.3">
      <c r="B743" s="270"/>
      <c r="C743" s="269"/>
      <c r="D743" s="327"/>
      <c r="E743" s="327"/>
      <c r="F743" s="327"/>
      <c r="G743" s="327"/>
      <c r="H743" s="327"/>
      <c r="I743" s="356"/>
      <c r="J743" s="328"/>
      <c r="K743" s="356"/>
      <c r="L743" s="327"/>
      <c r="M743" s="327"/>
      <c r="N743" s="327"/>
      <c r="O743" s="327"/>
      <c r="P743" s="357"/>
      <c r="Q743" s="214"/>
      <c r="R743" s="215"/>
      <c r="S743" s="299"/>
      <c r="T743" s="300"/>
      <c r="U743" s="300"/>
      <c r="V743" s="300"/>
      <c r="W743" s="300"/>
      <c r="X743" s="300"/>
      <c r="Y743" s="300"/>
      <c r="Z743" s="300"/>
      <c r="AA743" s="300"/>
      <c r="AB743" s="301"/>
    </row>
    <row r="744" spans="2:28" customFormat="1" ht="15" customHeight="1" x14ac:dyDescent="0.3">
      <c r="B744" s="270"/>
      <c r="C744" s="269"/>
      <c r="D744" s="327"/>
      <c r="E744" s="327"/>
      <c r="F744" s="327"/>
      <c r="G744" s="327"/>
      <c r="H744" s="327"/>
      <c r="I744" s="356"/>
      <c r="J744" s="356"/>
      <c r="K744" s="328"/>
      <c r="L744" s="356"/>
      <c r="M744" s="327"/>
      <c r="N744" s="327"/>
      <c r="O744" s="327"/>
      <c r="P744" s="357"/>
      <c r="Q744" s="214"/>
      <c r="R744" s="215"/>
      <c r="S744" s="299"/>
      <c r="T744" s="300"/>
      <c r="U744" s="300"/>
      <c r="V744" s="300"/>
      <c r="W744" s="300"/>
      <c r="X744" s="300"/>
      <c r="Y744" s="300"/>
      <c r="Z744" s="300"/>
      <c r="AA744" s="300"/>
      <c r="AB744" s="301"/>
    </row>
    <row r="745" spans="2:28" customFormat="1" ht="15" customHeight="1" x14ac:dyDescent="0.3">
      <c r="B745" s="270"/>
      <c r="C745" s="269"/>
      <c r="D745" s="327"/>
      <c r="E745" s="327"/>
      <c r="F745" s="327"/>
      <c r="G745" s="327"/>
      <c r="H745" s="327"/>
      <c r="I745" s="356"/>
      <c r="J745" s="356"/>
      <c r="K745" s="328"/>
      <c r="L745" s="356"/>
      <c r="M745" s="327"/>
      <c r="N745" s="327"/>
      <c r="O745" s="327"/>
      <c r="P745" s="357"/>
      <c r="Q745" s="214"/>
      <c r="R745" s="215"/>
      <c r="S745" s="299"/>
      <c r="T745" s="300"/>
      <c r="U745" s="300"/>
      <c r="V745" s="300"/>
      <c r="W745" s="300"/>
      <c r="X745" s="300"/>
      <c r="Y745" s="300"/>
      <c r="Z745" s="300"/>
      <c r="AA745" s="300"/>
      <c r="AB745" s="301"/>
    </row>
    <row r="746" spans="2:28" customFormat="1" ht="15" customHeight="1" x14ac:dyDescent="0.3">
      <c r="B746" s="270"/>
      <c r="C746" s="269"/>
      <c r="D746" s="327"/>
      <c r="E746" s="327"/>
      <c r="F746" s="327"/>
      <c r="G746" s="327"/>
      <c r="H746" s="327"/>
      <c r="I746" s="356"/>
      <c r="J746" s="356"/>
      <c r="K746" s="328"/>
      <c r="L746" s="356"/>
      <c r="M746" s="327"/>
      <c r="N746" s="327"/>
      <c r="O746" s="327"/>
      <c r="P746" s="357"/>
      <c r="Q746" s="214"/>
      <c r="R746" s="215"/>
      <c r="S746" s="299"/>
      <c r="T746" s="300"/>
      <c r="U746" s="300"/>
      <c r="V746" s="300"/>
      <c r="W746" s="300"/>
      <c r="X746" s="300"/>
      <c r="Y746" s="300"/>
      <c r="Z746" s="300"/>
      <c r="AA746" s="300"/>
      <c r="AB746" s="301"/>
    </row>
    <row r="747" spans="2:28" customFormat="1" ht="15" customHeight="1" x14ac:dyDescent="0.3">
      <c r="B747" s="270"/>
      <c r="C747" s="269"/>
      <c r="D747" s="327"/>
      <c r="E747" s="327"/>
      <c r="F747" s="327"/>
      <c r="G747" s="327"/>
      <c r="H747" s="327"/>
      <c r="I747" s="356"/>
      <c r="J747" s="356"/>
      <c r="K747" s="328"/>
      <c r="L747" s="356"/>
      <c r="M747" s="327"/>
      <c r="N747" s="327"/>
      <c r="O747" s="327"/>
      <c r="P747" s="357"/>
      <c r="Q747" s="214"/>
      <c r="R747" s="215"/>
      <c r="S747" s="299"/>
      <c r="T747" s="300"/>
      <c r="U747" s="300"/>
      <c r="V747" s="300"/>
      <c r="W747" s="300"/>
      <c r="X747" s="300"/>
      <c r="Y747" s="300"/>
      <c r="Z747" s="300"/>
      <c r="AA747" s="300"/>
      <c r="AB747" s="301"/>
    </row>
    <row r="748" spans="2:28" customFormat="1" ht="15" customHeight="1" x14ac:dyDescent="0.3">
      <c r="B748" s="270"/>
      <c r="C748" s="269"/>
      <c r="D748" s="327"/>
      <c r="E748" s="327"/>
      <c r="F748" s="327"/>
      <c r="G748" s="327"/>
      <c r="H748" s="327"/>
      <c r="I748" s="356"/>
      <c r="J748" s="356"/>
      <c r="K748" s="328"/>
      <c r="L748" s="356"/>
      <c r="M748" s="327"/>
      <c r="N748" s="327"/>
      <c r="O748" s="327"/>
      <c r="P748" s="357"/>
      <c r="Q748" s="214"/>
      <c r="R748" s="215"/>
      <c r="S748" s="299"/>
      <c r="T748" s="300"/>
      <c r="U748" s="300"/>
      <c r="V748" s="300"/>
      <c r="W748" s="300"/>
      <c r="X748" s="300"/>
      <c r="Y748" s="300"/>
      <c r="Z748" s="300"/>
      <c r="AA748" s="300"/>
      <c r="AB748" s="301"/>
    </row>
    <row r="749" spans="2:28" customFormat="1" ht="15" customHeight="1" x14ac:dyDescent="0.3">
      <c r="B749" s="270"/>
      <c r="C749" s="269"/>
      <c r="D749" s="327"/>
      <c r="E749" s="327"/>
      <c r="F749" s="327"/>
      <c r="G749" s="327"/>
      <c r="H749" s="327"/>
      <c r="I749" s="356"/>
      <c r="J749" s="356"/>
      <c r="K749" s="328"/>
      <c r="L749" s="356"/>
      <c r="M749" s="327"/>
      <c r="N749" s="327"/>
      <c r="O749" s="327"/>
      <c r="P749" s="357"/>
      <c r="Q749" s="214"/>
      <c r="R749" s="215"/>
      <c r="S749" s="299"/>
      <c r="T749" s="300"/>
      <c r="U749" s="300"/>
      <c r="V749" s="300"/>
      <c r="W749" s="300"/>
      <c r="X749" s="300"/>
      <c r="Y749" s="300"/>
      <c r="Z749" s="300"/>
      <c r="AA749" s="300"/>
      <c r="AB749" s="301"/>
    </row>
    <row r="750" spans="2:28" customFormat="1" ht="15" customHeight="1" x14ac:dyDescent="0.3">
      <c r="B750" s="270"/>
      <c r="C750" s="269"/>
      <c r="D750" s="327"/>
      <c r="E750" s="327"/>
      <c r="F750" s="327"/>
      <c r="G750" s="327"/>
      <c r="H750" s="327"/>
      <c r="I750" s="356"/>
      <c r="J750" s="356"/>
      <c r="K750" s="328"/>
      <c r="L750" s="356"/>
      <c r="M750" s="327"/>
      <c r="N750" s="327"/>
      <c r="O750" s="327"/>
      <c r="P750" s="357"/>
      <c r="Q750" s="214"/>
      <c r="R750" s="215"/>
      <c r="S750" s="299"/>
      <c r="T750" s="300"/>
      <c r="U750" s="300"/>
      <c r="V750" s="300"/>
      <c r="W750" s="300"/>
      <c r="X750" s="300"/>
      <c r="Y750" s="300"/>
      <c r="Z750" s="300"/>
      <c r="AA750" s="300"/>
      <c r="AB750" s="301"/>
    </row>
    <row r="751" spans="2:28" customFormat="1" ht="15" customHeight="1" x14ac:dyDescent="0.3">
      <c r="B751" s="270"/>
      <c r="C751" s="269"/>
      <c r="D751" s="327"/>
      <c r="E751" s="327"/>
      <c r="F751" s="327"/>
      <c r="G751" s="327"/>
      <c r="H751" s="327"/>
      <c r="I751" s="356"/>
      <c r="J751" s="356"/>
      <c r="K751" s="328"/>
      <c r="L751" s="356"/>
      <c r="M751" s="327"/>
      <c r="N751" s="327"/>
      <c r="O751" s="327"/>
      <c r="P751" s="357"/>
      <c r="Q751" s="214"/>
      <c r="R751" s="215"/>
      <c r="S751" s="299"/>
      <c r="T751" s="300"/>
      <c r="U751" s="300"/>
      <c r="V751" s="300"/>
      <c r="W751" s="300"/>
      <c r="X751" s="300"/>
      <c r="Y751" s="300"/>
      <c r="Z751" s="300"/>
      <c r="AA751" s="300"/>
      <c r="AB751" s="301"/>
    </row>
    <row r="752" spans="2:28" customFormat="1" ht="15" customHeight="1" x14ac:dyDescent="0.3">
      <c r="B752" s="270"/>
      <c r="C752" s="269"/>
      <c r="D752" s="327"/>
      <c r="E752" s="327"/>
      <c r="F752" s="327"/>
      <c r="G752" s="327"/>
      <c r="H752" s="327"/>
      <c r="I752" s="356"/>
      <c r="J752" s="356"/>
      <c r="K752" s="328"/>
      <c r="L752" s="356"/>
      <c r="M752" s="327"/>
      <c r="N752" s="327"/>
      <c r="O752" s="327"/>
      <c r="P752" s="357"/>
      <c r="Q752" s="214"/>
      <c r="R752" s="215"/>
      <c r="S752" s="299"/>
      <c r="T752" s="300"/>
      <c r="U752" s="300"/>
      <c r="V752" s="300"/>
      <c r="W752" s="300"/>
      <c r="X752" s="300"/>
      <c r="Y752" s="300"/>
      <c r="Z752" s="300"/>
      <c r="AA752" s="300"/>
      <c r="AB752" s="301"/>
    </row>
    <row r="753" spans="2:28" customFormat="1" ht="15" customHeight="1" x14ac:dyDescent="0.3">
      <c r="B753" s="270"/>
      <c r="C753" s="269"/>
      <c r="D753" s="327"/>
      <c r="E753" s="327"/>
      <c r="F753" s="327"/>
      <c r="G753" s="327"/>
      <c r="H753" s="327"/>
      <c r="I753" s="356"/>
      <c r="J753" s="356"/>
      <c r="K753" s="328"/>
      <c r="L753" s="356"/>
      <c r="M753" s="327"/>
      <c r="N753" s="327"/>
      <c r="O753" s="327"/>
      <c r="P753" s="357"/>
      <c r="Q753" s="214"/>
      <c r="R753" s="215"/>
      <c r="S753" s="299"/>
      <c r="T753" s="300"/>
      <c r="U753" s="300"/>
      <c r="V753" s="300"/>
      <c r="W753" s="300"/>
      <c r="X753" s="300"/>
      <c r="Y753" s="300"/>
      <c r="Z753" s="300"/>
      <c r="AA753" s="300"/>
      <c r="AB753" s="301"/>
    </row>
    <row r="754" spans="2:28" customFormat="1" ht="15" customHeight="1" x14ac:dyDescent="0.3">
      <c r="B754" s="270"/>
      <c r="C754" s="269"/>
      <c r="D754" s="327"/>
      <c r="E754" s="327"/>
      <c r="F754" s="327"/>
      <c r="G754" s="327"/>
      <c r="H754" s="327"/>
      <c r="I754" s="356"/>
      <c r="J754" s="356"/>
      <c r="K754" s="328"/>
      <c r="L754" s="356"/>
      <c r="M754" s="327"/>
      <c r="N754" s="327"/>
      <c r="O754" s="327"/>
      <c r="P754" s="357"/>
      <c r="Q754" s="214"/>
      <c r="R754" s="215"/>
      <c r="S754" s="299"/>
      <c r="T754" s="300"/>
      <c r="U754" s="300"/>
      <c r="V754" s="300"/>
      <c r="W754" s="300"/>
      <c r="X754" s="300"/>
      <c r="Y754" s="300"/>
      <c r="Z754" s="300"/>
      <c r="AA754" s="300"/>
      <c r="AB754" s="301"/>
    </row>
    <row r="755" spans="2:28" customFormat="1" ht="15" customHeight="1" x14ac:dyDescent="0.3">
      <c r="B755" s="270"/>
      <c r="C755" s="269"/>
      <c r="D755" s="327"/>
      <c r="E755" s="327"/>
      <c r="F755" s="327"/>
      <c r="G755" s="327"/>
      <c r="H755" s="327"/>
      <c r="I755" s="356"/>
      <c r="J755" s="356"/>
      <c r="K755" s="328"/>
      <c r="L755" s="356"/>
      <c r="M755" s="327"/>
      <c r="N755" s="327"/>
      <c r="O755" s="327"/>
      <c r="P755" s="357"/>
      <c r="Q755" s="214"/>
      <c r="R755" s="215"/>
      <c r="S755" s="299"/>
      <c r="T755" s="300"/>
      <c r="U755" s="300"/>
      <c r="V755" s="300"/>
      <c r="W755" s="300"/>
      <c r="X755" s="300"/>
      <c r="Y755" s="300"/>
      <c r="Z755" s="300"/>
      <c r="AA755" s="300"/>
      <c r="AB755" s="301"/>
    </row>
    <row r="756" spans="2:28" customFormat="1" ht="15" customHeight="1" x14ac:dyDescent="0.3">
      <c r="B756" s="270"/>
      <c r="C756" s="269"/>
      <c r="D756" s="327"/>
      <c r="E756" s="327"/>
      <c r="F756" s="327"/>
      <c r="G756" s="327"/>
      <c r="H756" s="327"/>
      <c r="I756" s="356"/>
      <c r="J756" s="356"/>
      <c r="K756" s="328"/>
      <c r="L756" s="356"/>
      <c r="M756" s="327"/>
      <c r="N756" s="327"/>
      <c r="O756" s="327"/>
      <c r="P756" s="357"/>
      <c r="Q756" s="214"/>
      <c r="R756" s="215"/>
      <c r="S756" s="299"/>
      <c r="T756" s="300"/>
      <c r="U756" s="300"/>
      <c r="V756" s="300"/>
      <c r="W756" s="300"/>
      <c r="X756" s="300"/>
      <c r="Y756" s="300"/>
      <c r="Z756" s="300"/>
      <c r="AA756" s="300"/>
      <c r="AB756" s="301"/>
    </row>
    <row r="757" spans="2:28" customFormat="1" ht="15" customHeight="1" x14ac:dyDescent="0.3">
      <c r="B757" s="270"/>
      <c r="C757" s="269"/>
      <c r="D757" s="327"/>
      <c r="E757" s="327"/>
      <c r="F757" s="327"/>
      <c r="G757" s="327"/>
      <c r="H757" s="327"/>
      <c r="I757" s="356"/>
      <c r="J757" s="356"/>
      <c r="K757" s="328"/>
      <c r="L757" s="356"/>
      <c r="M757" s="327"/>
      <c r="N757" s="327"/>
      <c r="O757" s="327"/>
      <c r="P757" s="357"/>
      <c r="Q757" s="214"/>
      <c r="R757" s="215"/>
      <c r="S757" s="299"/>
      <c r="T757" s="300"/>
      <c r="U757" s="300"/>
      <c r="V757" s="300"/>
      <c r="W757" s="300"/>
      <c r="X757" s="300"/>
      <c r="Y757" s="300"/>
      <c r="Z757" s="300"/>
      <c r="AA757" s="300"/>
      <c r="AB757" s="301"/>
    </row>
    <row r="758" spans="2:28" customFormat="1" ht="15" customHeight="1" x14ac:dyDescent="0.3">
      <c r="B758" s="270"/>
      <c r="C758" s="269"/>
      <c r="D758" s="327"/>
      <c r="E758" s="327"/>
      <c r="F758" s="327"/>
      <c r="G758" s="327"/>
      <c r="H758" s="327"/>
      <c r="I758" s="356"/>
      <c r="J758" s="356"/>
      <c r="K758" s="328"/>
      <c r="L758" s="356"/>
      <c r="M758" s="327"/>
      <c r="N758" s="327"/>
      <c r="O758" s="327"/>
      <c r="P758" s="357"/>
      <c r="Q758" s="214"/>
      <c r="R758" s="215"/>
      <c r="S758" s="299"/>
      <c r="T758" s="300"/>
      <c r="U758" s="300"/>
      <c r="V758" s="300"/>
      <c r="W758" s="300"/>
      <c r="X758" s="300"/>
      <c r="Y758" s="300"/>
      <c r="Z758" s="300"/>
      <c r="AA758" s="300"/>
      <c r="AB758" s="301"/>
    </row>
    <row r="759" spans="2:28" customFormat="1" ht="15" customHeight="1" x14ac:dyDescent="0.3">
      <c r="B759" s="270"/>
      <c r="C759" s="269"/>
      <c r="D759" s="327"/>
      <c r="E759" s="327"/>
      <c r="F759" s="327"/>
      <c r="G759" s="327"/>
      <c r="H759" s="327"/>
      <c r="I759" s="356"/>
      <c r="J759" s="356"/>
      <c r="K759" s="328"/>
      <c r="L759" s="356"/>
      <c r="M759" s="327"/>
      <c r="N759" s="327"/>
      <c r="O759" s="327"/>
      <c r="P759" s="357"/>
      <c r="Q759" s="214"/>
      <c r="R759" s="215"/>
      <c r="S759" s="299"/>
      <c r="T759" s="300"/>
      <c r="U759" s="300"/>
      <c r="V759" s="300"/>
      <c r="W759" s="300"/>
      <c r="X759" s="300"/>
      <c r="Y759" s="300"/>
      <c r="Z759" s="300"/>
      <c r="AA759" s="300"/>
      <c r="AB759" s="301"/>
    </row>
    <row r="760" spans="2:28" customFormat="1" ht="15" customHeight="1" x14ac:dyDescent="0.3">
      <c r="B760" s="270"/>
      <c r="C760" s="269"/>
      <c r="D760" s="327"/>
      <c r="E760" s="327"/>
      <c r="F760" s="327"/>
      <c r="G760" s="327"/>
      <c r="H760" s="327"/>
      <c r="I760" s="356"/>
      <c r="J760" s="356"/>
      <c r="K760" s="328"/>
      <c r="L760" s="356"/>
      <c r="M760" s="327"/>
      <c r="N760" s="327"/>
      <c r="O760" s="327"/>
      <c r="P760" s="357"/>
      <c r="Q760" s="214"/>
      <c r="R760" s="215"/>
      <c r="S760" s="299"/>
      <c r="T760" s="300"/>
      <c r="U760" s="300"/>
      <c r="V760" s="300"/>
      <c r="W760" s="300"/>
      <c r="X760" s="300"/>
      <c r="Y760" s="300"/>
      <c r="Z760" s="300"/>
      <c r="AA760" s="300"/>
      <c r="AB760" s="301"/>
    </row>
    <row r="761" spans="2:28" customFormat="1" ht="15" customHeight="1" x14ac:dyDescent="0.3">
      <c r="B761" s="270"/>
      <c r="C761" s="269"/>
      <c r="D761" s="327"/>
      <c r="E761" s="327"/>
      <c r="F761" s="327"/>
      <c r="G761" s="327"/>
      <c r="H761" s="327"/>
      <c r="I761" s="356"/>
      <c r="J761" s="356"/>
      <c r="K761" s="328"/>
      <c r="L761" s="356"/>
      <c r="M761" s="327"/>
      <c r="N761" s="327"/>
      <c r="O761" s="327"/>
      <c r="P761" s="357"/>
      <c r="Q761" s="214"/>
      <c r="R761" s="215"/>
      <c r="S761" s="299"/>
      <c r="T761" s="300"/>
      <c r="U761" s="300"/>
      <c r="V761" s="300"/>
      <c r="W761" s="300"/>
      <c r="X761" s="300"/>
      <c r="Y761" s="300"/>
      <c r="Z761" s="300"/>
      <c r="AA761" s="300"/>
      <c r="AB761" s="301"/>
    </row>
    <row r="762" spans="2:28" customFormat="1" ht="15" customHeight="1" x14ac:dyDescent="0.3">
      <c r="B762" s="270"/>
      <c r="C762" s="269"/>
      <c r="D762" s="327"/>
      <c r="E762" s="327"/>
      <c r="F762" s="327"/>
      <c r="G762" s="327"/>
      <c r="H762" s="327"/>
      <c r="I762" s="356"/>
      <c r="J762" s="356"/>
      <c r="K762" s="328"/>
      <c r="L762" s="356"/>
      <c r="M762" s="327"/>
      <c r="N762" s="327"/>
      <c r="O762" s="327"/>
      <c r="P762" s="357"/>
      <c r="Q762" s="214"/>
      <c r="R762" s="215"/>
      <c r="S762" s="299"/>
      <c r="T762" s="300"/>
      <c r="U762" s="300"/>
      <c r="V762" s="300"/>
      <c r="W762" s="300"/>
      <c r="X762" s="300"/>
      <c r="Y762" s="300"/>
      <c r="Z762" s="300"/>
      <c r="AA762" s="300"/>
      <c r="AB762" s="301"/>
    </row>
    <row r="763" spans="2:28" customFormat="1" ht="15" customHeight="1" x14ac:dyDescent="0.3">
      <c r="B763" s="270"/>
      <c r="C763" s="269"/>
      <c r="D763" s="327"/>
      <c r="E763" s="327"/>
      <c r="F763" s="327"/>
      <c r="G763" s="327"/>
      <c r="H763" s="327"/>
      <c r="I763" s="356"/>
      <c r="J763" s="356"/>
      <c r="K763" s="328"/>
      <c r="L763" s="356"/>
      <c r="M763" s="327"/>
      <c r="N763" s="327"/>
      <c r="O763" s="327"/>
      <c r="P763" s="357"/>
      <c r="Q763" s="214"/>
      <c r="R763" s="215"/>
      <c r="S763" s="299"/>
      <c r="T763" s="300"/>
      <c r="U763" s="300"/>
      <c r="V763" s="300"/>
      <c r="W763" s="300"/>
      <c r="X763" s="300"/>
      <c r="Y763" s="300"/>
      <c r="Z763" s="300"/>
      <c r="AA763" s="300"/>
      <c r="AB763" s="301"/>
    </row>
    <row r="764" spans="2:28" customFormat="1" ht="15" customHeight="1" x14ac:dyDescent="0.3">
      <c r="B764" s="270"/>
      <c r="C764" s="269"/>
      <c r="D764" s="327"/>
      <c r="E764" s="327"/>
      <c r="F764" s="327"/>
      <c r="G764" s="327"/>
      <c r="H764" s="327"/>
      <c r="I764" s="356"/>
      <c r="J764" s="356"/>
      <c r="K764" s="328"/>
      <c r="L764" s="356"/>
      <c r="M764" s="327"/>
      <c r="N764" s="327"/>
      <c r="O764" s="327"/>
      <c r="P764" s="357"/>
      <c r="Q764" s="214"/>
      <c r="R764" s="215"/>
      <c r="S764" s="299"/>
      <c r="T764" s="300"/>
      <c r="U764" s="300"/>
      <c r="V764" s="300"/>
      <c r="W764" s="300"/>
      <c r="X764" s="300"/>
      <c r="Y764" s="300"/>
      <c r="Z764" s="300"/>
      <c r="AA764" s="300"/>
      <c r="AB764" s="301"/>
    </row>
    <row r="765" spans="2:28" customFormat="1" ht="15" customHeight="1" x14ac:dyDescent="0.3">
      <c r="B765" s="270"/>
      <c r="C765" s="269"/>
      <c r="D765" s="327"/>
      <c r="E765" s="327"/>
      <c r="F765" s="327"/>
      <c r="G765" s="327"/>
      <c r="H765" s="327"/>
      <c r="I765" s="356"/>
      <c r="J765" s="356"/>
      <c r="K765" s="328"/>
      <c r="L765" s="356"/>
      <c r="M765" s="327"/>
      <c r="N765" s="327"/>
      <c r="O765" s="327"/>
      <c r="P765" s="357"/>
      <c r="Q765" s="214"/>
      <c r="R765" s="215"/>
      <c r="S765" s="299"/>
      <c r="T765" s="300"/>
      <c r="U765" s="300"/>
      <c r="V765" s="300"/>
      <c r="W765" s="300"/>
      <c r="X765" s="300"/>
      <c r="Y765" s="300"/>
      <c r="Z765" s="300"/>
      <c r="AA765" s="300"/>
      <c r="AB765" s="301"/>
    </row>
    <row r="766" spans="2:28" customFormat="1" ht="15" customHeight="1" x14ac:dyDescent="0.3">
      <c r="B766" s="270"/>
      <c r="C766" s="269"/>
      <c r="D766" s="327"/>
      <c r="E766" s="327"/>
      <c r="F766" s="327"/>
      <c r="G766" s="327"/>
      <c r="H766" s="327"/>
      <c r="I766" s="356"/>
      <c r="J766" s="356"/>
      <c r="K766" s="328"/>
      <c r="L766" s="356"/>
      <c r="M766" s="327"/>
      <c r="N766" s="327"/>
      <c r="O766" s="327"/>
      <c r="P766" s="357"/>
      <c r="Q766" s="214"/>
      <c r="R766" s="215"/>
      <c r="S766" s="299"/>
      <c r="T766" s="300"/>
      <c r="U766" s="300"/>
      <c r="V766" s="300"/>
      <c r="W766" s="300"/>
      <c r="X766" s="300"/>
      <c r="Y766" s="300"/>
      <c r="Z766" s="300"/>
      <c r="AA766" s="300"/>
      <c r="AB766" s="301"/>
    </row>
    <row r="767" spans="2:28" customFormat="1" ht="15" customHeight="1" x14ac:dyDescent="0.3">
      <c r="B767" s="270"/>
      <c r="C767" s="269"/>
      <c r="D767" s="327"/>
      <c r="E767" s="327"/>
      <c r="F767" s="327"/>
      <c r="G767" s="327"/>
      <c r="H767" s="327"/>
      <c r="I767" s="356"/>
      <c r="J767" s="356"/>
      <c r="K767" s="328"/>
      <c r="L767" s="356"/>
      <c r="M767" s="327"/>
      <c r="N767" s="327"/>
      <c r="O767" s="327"/>
      <c r="P767" s="357"/>
      <c r="Q767" s="214"/>
      <c r="R767" s="215"/>
      <c r="S767" s="299"/>
      <c r="T767" s="300"/>
      <c r="U767" s="300"/>
      <c r="V767" s="300"/>
      <c r="W767" s="300"/>
      <c r="X767" s="300"/>
      <c r="Y767" s="300"/>
      <c r="Z767" s="300"/>
      <c r="AA767" s="300"/>
      <c r="AB767" s="301"/>
    </row>
    <row r="768" spans="2:28" customFormat="1" ht="15" customHeight="1" x14ac:dyDescent="0.3">
      <c r="B768" s="270"/>
      <c r="C768" s="269"/>
      <c r="D768" s="327"/>
      <c r="E768" s="327"/>
      <c r="F768" s="327"/>
      <c r="G768" s="327"/>
      <c r="H768" s="327"/>
      <c r="I768" s="356"/>
      <c r="J768" s="356"/>
      <c r="K768" s="328"/>
      <c r="L768" s="356"/>
      <c r="M768" s="327"/>
      <c r="N768" s="327"/>
      <c r="O768" s="327"/>
      <c r="P768" s="357"/>
      <c r="Q768" s="214"/>
      <c r="R768" s="215"/>
      <c r="S768" s="299"/>
      <c r="T768" s="300"/>
      <c r="U768" s="300"/>
      <c r="V768" s="300"/>
      <c r="W768" s="300"/>
      <c r="X768" s="300"/>
      <c r="Y768" s="300"/>
      <c r="Z768" s="300"/>
      <c r="AA768" s="300"/>
      <c r="AB768" s="301"/>
    </row>
    <row r="769" spans="2:28" customFormat="1" ht="15" customHeight="1" x14ac:dyDescent="0.3">
      <c r="B769" s="270"/>
      <c r="C769" s="269"/>
      <c r="D769" s="327"/>
      <c r="E769" s="327"/>
      <c r="F769" s="327"/>
      <c r="G769" s="327"/>
      <c r="H769" s="327"/>
      <c r="I769" s="356"/>
      <c r="J769" s="356"/>
      <c r="K769" s="328"/>
      <c r="L769" s="356"/>
      <c r="M769" s="327"/>
      <c r="N769" s="327"/>
      <c r="O769" s="327"/>
      <c r="P769" s="357"/>
      <c r="Q769" s="214"/>
      <c r="R769" s="215"/>
      <c r="S769" s="299"/>
      <c r="T769" s="300"/>
      <c r="U769" s="300"/>
      <c r="V769" s="300"/>
      <c r="W769" s="300"/>
      <c r="X769" s="300"/>
      <c r="Y769" s="300"/>
      <c r="Z769" s="300"/>
      <c r="AA769" s="300"/>
      <c r="AB769" s="301"/>
    </row>
    <row r="770" spans="2:28" customFormat="1" ht="15" customHeight="1" x14ac:dyDescent="0.3">
      <c r="B770" s="270"/>
      <c r="C770" s="269"/>
      <c r="D770" s="327"/>
      <c r="E770" s="327"/>
      <c r="F770" s="327"/>
      <c r="G770" s="327"/>
      <c r="H770" s="327"/>
      <c r="I770" s="356"/>
      <c r="J770" s="356"/>
      <c r="K770" s="328"/>
      <c r="L770" s="356"/>
      <c r="M770" s="327"/>
      <c r="N770" s="327"/>
      <c r="O770" s="327"/>
      <c r="P770" s="357"/>
      <c r="Q770" s="214"/>
      <c r="R770" s="215"/>
      <c r="S770" s="299"/>
      <c r="T770" s="300"/>
      <c r="U770" s="300"/>
      <c r="V770" s="300"/>
      <c r="W770" s="300"/>
      <c r="X770" s="300"/>
      <c r="Y770" s="300"/>
      <c r="Z770" s="300"/>
      <c r="AA770" s="300"/>
      <c r="AB770" s="301"/>
    </row>
    <row r="771" spans="2:28" customFormat="1" ht="15" customHeight="1" x14ac:dyDescent="0.3">
      <c r="B771" s="270"/>
      <c r="C771" s="269"/>
      <c r="D771" s="327"/>
      <c r="E771" s="327"/>
      <c r="F771" s="327"/>
      <c r="G771" s="327"/>
      <c r="H771" s="327"/>
      <c r="I771" s="356"/>
      <c r="J771" s="356"/>
      <c r="K771" s="328"/>
      <c r="L771" s="356"/>
      <c r="M771" s="327"/>
      <c r="N771" s="327"/>
      <c r="O771" s="327"/>
      <c r="P771" s="357"/>
      <c r="Q771" s="214"/>
      <c r="R771" s="215"/>
      <c r="S771" s="299"/>
      <c r="T771" s="300"/>
      <c r="U771" s="300"/>
      <c r="V771" s="300"/>
      <c r="W771" s="300"/>
      <c r="X771" s="300"/>
      <c r="Y771" s="300"/>
      <c r="Z771" s="300"/>
      <c r="AA771" s="300"/>
      <c r="AB771" s="301"/>
    </row>
    <row r="772" spans="2:28" customFormat="1" ht="15" customHeight="1" x14ac:dyDescent="0.3">
      <c r="B772" s="270"/>
      <c r="C772" s="269"/>
      <c r="D772" s="327"/>
      <c r="E772" s="327"/>
      <c r="F772" s="327"/>
      <c r="G772" s="327"/>
      <c r="H772" s="327"/>
      <c r="I772" s="356"/>
      <c r="J772" s="356"/>
      <c r="K772" s="328"/>
      <c r="L772" s="356"/>
      <c r="M772" s="327"/>
      <c r="N772" s="327"/>
      <c r="O772" s="327"/>
      <c r="P772" s="357"/>
      <c r="Q772" s="214"/>
      <c r="R772" s="215"/>
      <c r="S772" s="299"/>
      <c r="T772" s="300"/>
      <c r="U772" s="300"/>
      <c r="V772" s="300"/>
      <c r="W772" s="300"/>
      <c r="X772" s="300"/>
      <c r="Y772" s="300"/>
      <c r="Z772" s="300"/>
      <c r="AA772" s="300"/>
      <c r="AB772" s="301"/>
    </row>
    <row r="773" spans="2:28" customFormat="1" ht="15" customHeight="1" x14ac:dyDescent="0.3">
      <c r="B773" s="270"/>
      <c r="C773" s="269"/>
      <c r="D773" s="327"/>
      <c r="E773" s="327"/>
      <c r="F773" s="327"/>
      <c r="G773" s="327"/>
      <c r="H773" s="327"/>
      <c r="I773" s="356"/>
      <c r="J773" s="356"/>
      <c r="K773" s="328"/>
      <c r="L773" s="356"/>
      <c r="M773" s="327"/>
      <c r="N773" s="327"/>
      <c r="O773" s="327"/>
      <c r="P773" s="357"/>
      <c r="Q773" s="214"/>
      <c r="R773" s="215"/>
      <c r="S773" s="299"/>
      <c r="T773" s="300"/>
      <c r="U773" s="300"/>
      <c r="V773" s="300"/>
      <c r="W773" s="300"/>
      <c r="X773" s="300"/>
      <c r="Y773" s="300"/>
      <c r="Z773" s="300"/>
      <c r="AA773" s="300"/>
      <c r="AB773" s="301"/>
    </row>
    <row r="774" spans="2:28" customFormat="1" ht="15" customHeight="1" x14ac:dyDescent="0.3">
      <c r="B774" s="270"/>
      <c r="C774" s="269"/>
      <c r="D774" s="327"/>
      <c r="E774" s="327"/>
      <c r="F774" s="327"/>
      <c r="G774" s="327"/>
      <c r="H774" s="327"/>
      <c r="I774" s="356"/>
      <c r="J774" s="356"/>
      <c r="K774" s="328"/>
      <c r="L774" s="356"/>
      <c r="M774" s="327"/>
      <c r="N774" s="327"/>
      <c r="O774" s="327"/>
      <c r="P774" s="357"/>
      <c r="Q774" s="214"/>
      <c r="R774" s="215"/>
      <c r="S774" s="299"/>
      <c r="T774" s="300"/>
      <c r="U774" s="300"/>
      <c r="V774" s="300"/>
      <c r="W774" s="300"/>
      <c r="X774" s="300"/>
      <c r="Y774" s="300"/>
      <c r="Z774" s="300"/>
      <c r="AA774" s="300"/>
      <c r="AB774" s="301"/>
    </row>
    <row r="775" spans="2:28" customFormat="1" ht="15" customHeight="1" x14ac:dyDescent="0.3">
      <c r="B775" s="270"/>
      <c r="C775" s="269"/>
      <c r="D775" s="327"/>
      <c r="E775" s="327"/>
      <c r="F775" s="327"/>
      <c r="G775" s="327"/>
      <c r="H775" s="327"/>
      <c r="I775" s="356"/>
      <c r="J775" s="356"/>
      <c r="K775" s="328"/>
      <c r="L775" s="356"/>
      <c r="M775" s="327"/>
      <c r="N775" s="327"/>
      <c r="O775" s="327"/>
      <c r="P775" s="357"/>
      <c r="Q775" s="214"/>
      <c r="R775" s="215"/>
      <c r="S775" s="299"/>
      <c r="T775" s="300"/>
      <c r="U775" s="300"/>
      <c r="V775" s="300"/>
      <c r="W775" s="300"/>
      <c r="X775" s="300"/>
      <c r="Y775" s="300"/>
      <c r="Z775" s="300"/>
      <c r="AA775" s="300"/>
      <c r="AB775" s="301"/>
    </row>
    <row r="776" spans="2:28" customFormat="1" ht="15" customHeight="1" x14ac:dyDescent="0.3">
      <c r="B776" s="270"/>
      <c r="C776" s="269"/>
      <c r="D776" s="327"/>
      <c r="E776" s="327"/>
      <c r="F776" s="327"/>
      <c r="G776" s="327"/>
      <c r="H776" s="327"/>
      <c r="I776" s="356"/>
      <c r="J776" s="356"/>
      <c r="K776" s="328"/>
      <c r="L776" s="356"/>
      <c r="M776" s="327"/>
      <c r="N776" s="327"/>
      <c r="O776" s="327"/>
      <c r="P776" s="357"/>
      <c r="Q776" s="214"/>
      <c r="R776" s="215"/>
      <c r="S776" s="299"/>
      <c r="T776" s="300"/>
      <c r="U776" s="300"/>
      <c r="V776" s="300"/>
      <c r="W776" s="300"/>
      <c r="X776" s="300"/>
      <c r="Y776" s="300"/>
      <c r="Z776" s="300"/>
      <c r="AA776" s="300"/>
      <c r="AB776" s="301"/>
    </row>
    <row r="777" spans="2:28" customFormat="1" ht="15" customHeight="1" x14ac:dyDescent="0.3">
      <c r="B777" s="270"/>
      <c r="C777" s="269"/>
      <c r="D777" s="327"/>
      <c r="E777" s="327"/>
      <c r="F777" s="327"/>
      <c r="G777" s="327"/>
      <c r="H777" s="327"/>
      <c r="I777" s="356"/>
      <c r="J777" s="356"/>
      <c r="K777" s="328"/>
      <c r="L777" s="356"/>
      <c r="M777" s="327"/>
      <c r="N777" s="327"/>
      <c r="O777" s="327"/>
      <c r="P777" s="357"/>
      <c r="Q777" s="214"/>
      <c r="R777" s="215"/>
      <c r="S777" s="299"/>
      <c r="T777" s="300"/>
      <c r="U777" s="300"/>
      <c r="V777" s="300"/>
      <c r="W777" s="300"/>
      <c r="X777" s="300"/>
      <c r="Y777" s="300"/>
      <c r="Z777" s="300"/>
      <c r="AA777" s="300"/>
      <c r="AB777" s="301"/>
    </row>
    <row r="778" spans="2:28" customFormat="1" ht="15" customHeight="1" x14ac:dyDescent="0.3">
      <c r="B778" s="270"/>
      <c r="C778" s="269"/>
      <c r="D778" s="327"/>
      <c r="E778" s="327"/>
      <c r="F778" s="327"/>
      <c r="G778" s="327"/>
      <c r="H778" s="327"/>
      <c r="I778" s="356"/>
      <c r="J778" s="356"/>
      <c r="K778" s="328"/>
      <c r="L778" s="356"/>
      <c r="M778" s="327"/>
      <c r="N778" s="327"/>
      <c r="O778" s="327"/>
      <c r="P778" s="357"/>
      <c r="Q778" s="214"/>
      <c r="R778" s="215"/>
      <c r="S778" s="299"/>
      <c r="T778" s="300"/>
      <c r="U778" s="300"/>
      <c r="V778" s="300"/>
      <c r="W778" s="300"/>
      <c r="X778" s="300"/>
      <c r="Y778" s="300"/>
      <c r="Z778" s="300"/>
      <c r="AA778" s="300"/>
      <c r="AB778" s="301"/>
    </row>
    <row r="779" spans="2:28" customFormat="1" ht="15" customHeight="1" x14ac:dyDescent="0.3">
      <c r="B779" s="270"/>
      <c r="C779" s="269"/>
      <c r="D779" s="327"/>
      <c r="E779" s="327"/>
      <c r="F779" s="327"/>
      <c r="G779" s="327"/>
      <c r="H779" s="327"/>
      <c r="I779" s="356"/>
      <c r="J779" s="356"/>
      <c r="K779" s="328"/>
      <c r="L779" s="356"/>
      <c r="M779" s="327"/>
      <c r="N779" s="327"/>
      <c r="O779" s="327"/>
      <c r="P779" s="357"/>
      <c r="Q779" s="214"/>
      <c r="R779" s="215"/>
      <c r="S779" s="299"/>
      <c r="T779" s="300"/>
      <c r="U779" s="300"/>
      <c r="V779" s="300"/>
      <c r="W779" s="300"/>
      <c r="X779" s="300"/>
      <c r="Y779" s="300"/>
      <c r="Z779" s="300"/>
      <c r="AA779" s="300"/>
      <c r="AB779" s="301"/>
    </row>
    <row r="780" spans="2:28" customFormat="1" ht="15" customHeight="1" x14ac:dyDescent="0.3">
      <c r="B780" s="270"/>
      <c r="C780" s="269"/>
      <c r="D780" s="327"/>
      <c r="E780" s="327"/>
      <c r="F780" s="327"/>
      <c r="G780" s="327"/>
      <c r="H780" s="327"/>
      <c r="I780" s="356"/>
      <c r="J780" s="356"/>
      <c r="K780" s="328"/>
      <c r="L780" s="356"/>
      <c r="M780" s="327"/>
      <c r="N780" s="327"/>
      <c r="O780" s="327"/>
      <c r="P780" s="357"/>
      <c r="Q780" s="214"/>
      <c r="R780" s="215"/>
      <c r="S780" s="299"/>
      <c r="T780" s="300"/>
      <c r="U780" s="300"/>
      <c r="V780" s="300"/>
      <c r="W780" s="300"/>
      <c r="X780" s="300"/>
      <c r="Y780" s="300"/>
      <c r="Z780" s="300"/>
      <c r="AA780" s="300"/>
      <c r="AB780" s="301"/>
    </row>
    <row r="781" spans="2:28" customFormat="1" ht="15" customHeight="1" x14ac:dyDescent="0.3">
      <c r="B781" s="270"/>
      <c r="C781" s="269"/>
      <c r="D781" s="327"/>
      <c r="E781" s="327"/>
      <c r="F781" s="327"/>
      <c r="G781" s="327"/>
      <c r="H781" s="327"/>
      <c r="I781" s="356"/>
      <c r="J781" s="356"/>
      <c r="K781" s="328"/>
      <c r="L781" s="356"/>
      <c r="M781" s="327"/>
      <c r="N781" s="327"/>
      <c r="O781" s="327"/>
      <c r="P781" s="357"/>
      <c r="Q781" s="214"/>
      <c r="R781" s="215"/>
      <c r="S781" s="299"/>
      <c r="T781" s="300"/>
      <c r="U781" s="300"/>
      <c r="V781" s="300"/>
      <c r="W781" s="300"/>
      <c r="X781" s="300"/>
      <c r="Y781" s="300"/>
      <c r="Z781" s="300"/>
      <c r="AA781" s="300"/>
      <c r="AB781" s="301"/>
    </row>
    <row r="782" spans="2:28" customFormat="1" ht="15" customHeight="1" x14ac:dyDescent="0.3">
      <c r="B782" s="270"/>
      <c r="C782" s="269"/>
      <c r="D782" s="327"/>
      <c r="E782" s="327"/>
      <c r="F782" s="327"/>
      <c r="G782" s="327"/>
      <c r="H782" s="327"/>
      <c r="I782" s="356"/>
      <c r="J782" s="356"/>
      <c r="K782" s="328"/>
      <c r="L782" s="356"/>
      <c r="M782" s="327"/>
      <c r="N782" s="327"/>
      <c r="O782" s="327"/>
      <c r="P782" s="357"/>
      <c r="Q782" s="214"/>
      <c r="R782" s="215"/>
      <c r="S782" s="299"/>
      <c r="T782" s="300"/>
      <c r="U782" s="300"/>
      <c r="V782" s="300"/>
      <c r="W782" s="300"/>
      <c r="X782" s="300"/>
      <c r="Y782" s="300"/>
      <c r="Z782" s="300"/>
      <c r="AA782" s="300"/>
      <c r="AB782" s="301"/>
    </row>
    <row r="783" spans="2:28" customFormat="1" ht="15" customHeight="1" x14ac:dyDescent="0.3">
      <c r="B783" s="270"/>
      <c r="C783" s="269"/>
      <c r="D783" s="327"/>
      <c r="E783" s="327"/>
      <c r="F783" s="327"/>
      <c r="G783" s="327"/>
      <c r="H783" s="327"/>
      <c r="I783" s="356"/>
      <c r="J783" s="356"/>
      <c r="K783" s="328"/>
      <c r="L783" s="356"/>
      <c r="M783" s="327"/>
      <c r="N783" s="327"/>
      <c r="O783" s="327"/>
      <c r="P783" s="357"/>
      <c r="Q783" s="214"/>
      <c r="R783" s="215"/>
      <c r="S783" s="299"/>
      <c r="T783" s="300"/>
      <c r="U783" s="300"/>
      <c r="V783" s="300"/>
      <c r="W783" s="300"/>
      <c r="X783" s="300"/>
      <c r="Y783" s="300"/>
      <c r="Z783" s="300"/>
      <c r="AA783" s="300"/>
      <c r="AB783" s="301"/>
    </row>
    <row r="784" spans="2:28" customFormat="1" ht="15" customHeight="1" x14ac:dyDescent="0.3">
      <c r="B784" s="270"/>
      <c r="C784" s="269"/>
      <c r="D784" s="327"/>
      <c r="E784" s="327"/>
      <c r="F784" s="327"/>
      <c r="G784" s="327"/>
      <c r="H784" s="327"/>
      <c r="I784" s="356"/>
      <c r="J784" s="356"/>
      <c r="K784" s="328"/>
      <c r="L784" s="356"/>
      <c r="M784" s="327"/>
      <c r="N784" s="327"/>
      <c r="O784" s="327"/>
      <c r="P784" s="357"/>
      <c r="Q784" s="214"/>
      <c r="R784" s="215"/>
      <c r="S784" s="299"/>
      <c r="T784" s="300"/>
      <c r="U784" s="300"/>
      <c r="V784" s="300"/>
      <c r="W784" s="300"/>
      <c r="X784" s="300"/>
      <c r="Y784" s="300"/>
      <c r="Z784" s="300"/>
      <c r="AA784" s="300"/>
      <c r="AB784" s="301"/>
    </row>
    <row r="785" spans="2:28" customFormat="1" ht="15" customHeight="1" x14ac:dyDescent="0.3">
      <c r="B785" s="270"/>
      <c r="C785" s="269"/>
      <c r="D785" s="327"/>
      <c r="E785" s="327"/>
      <c r="F785" s="327"/>
      <c r="G785" s="327"/>
      <c r="H785" s="327"/>
      <c r="I785" s="356"/>
      <c r="J785" s="356"/>
      <c r="K785" s="328"/>
      <c r="L785" s="356"/>
      <c r="M785" s="327"/>
      <c r="N785" s="327"/>
      <c r="O785" s="327"/>
      <c r="P785" s="357"/>
      <c r="Q785" s="214"/>
      <c r="R785" s="215"/>
      <c r="S785" s="299"/>
      <c r="T785" s="300"/>
      <c r="U785" s="300"/>
      <c r="V785" s="300"/>
      <c r="W785" s="300"/>
      <c r="X785" s="300"/>
      <c r="Y785" s="300"/>
      <c r="Z785" s="300"/>
      <c r="AA785" s="300"/>
      <c r="AB785" s="301"/>
    </row>
    <row r="786" spans="2:28" customFormat="1" ht="15" customHeight="1" x14ac:dyDescent="0.3">
      <c r="B786" s="270"/>
      <c r="C786" s="269"/>
      <c r="D786" s="327"/>
      <c r="E786" s="327"/>
      <c r="F786" s="327"/>
      <c r="G786" s="327"/>
      <c r="H786" s="327"/>
      <c r="I786" s="356"/>
      <c r="J786" s="356"/>
      <c r="K786" s="328"/>
      <c r="L786" s="356"/>
      <c r="M786" s="327"/>
      <c r="N786" s="327"/>
      <c r="O786" s="327"/>
      <c r="P786" s="357"/>
      <c r="Q786" s="214"/>
      <c r="R786" s="215"/>
      <c r="S786" s="299"/>
      <c r="T786" s="300"/>
      <c r="U786" s="300"/>
      <c r="V786" s="300"/>
      <c r="W786" s="300"/>
      <c r="X786" s="300"/>
      <c r="Y786" s="300"/>
      <c r="Z786" s="300"/>
      <c r="AA786" s="300"/>
      <c r="AB786" s="301"/>
    </row>
    <row r="787" spans="2:28" customFormat="1" ht="15" customHeight="1" x14ac:dyDescent="0.3">
      <c r="B787" s="270"/>
      <c r="C787" s="269"/>
      <c r="D787" s="327"/>
      <c r="E787" s="327"/>
      <c r="F787" s="327"/>
      <c r="G787" s="327"/>
      <c r="H787" s="327"/>
      <c r="I787" s="356"/>
      <c r="J787" s="356"/>
      <c r="K787" s="328"/>
      <c r="L787" s="356"/>
      <c r="M787" s="327"/>
      <c r="N787" s="327"/>
      <c r="O787" s="327"/>
      <c r="P787" s="357"/>
      <c r="Q787" s="214"/>
      <c r="R787" s="215"/>
      <c r="S787" s="299"/>
      <c r="T787" s="300"/>
      <c r="U787" s="300"/>
      <c r="V787" s="300"/>
      <c r="W787" s="300"/>
      <c r="X787" s="300"/>
      <c r="Y787" s="300"/>
      <c r="Z787" s="300"/>
      <c r="AA787" s="300"/>
      <c r="AB787" s="301"/>
    </row>
    <row r="788" spans="2:28" customFormat="1" ht="15" customHeight="1" x14ac:dyDescent="0.3">
      <c r="B788" s="270"/>
      <c r="C788" s="269"/>
      <c r="D788" s="327"/>
      <c r="E788" s="327"/>
      <c r="F788" s="327"/>
      <c r="G788" s="327"/>
      <c r="H788" s="327"/>
      <c r="I788" s="356"/>
      <c r="J788" s="356"/>
      <c r="K788" s="328"/>
      <c r="L788" s="356"/>
      <c r="M788" s="327"/>
      <c r="N788" s="327"/>
      <c r="O788" s="327"/>
      <c r="P788" s="357"/>
      <c r="Q788" s="214"/>
      <c r="R788" s="215"/>
      <c r="S788" s="299"/>
      <c r="T788" s="300"/>
      <c r="U788" s="300"/>
      <c r="V788" s="300"/>
      <c r="W788" s="300"/>
      <c r="X788" s="300"/>
      <c r="Y788" s="300"/>
      <c r="Z788" s="300"/>
      <c r="AA788" s="300"/>
      <c r="AB788" s="301"/>
    </row>
    <row r="789" spans="2:28" customFormat="1" ht="15" customHeight="1" x14ac:dyDescent="0.3">
      <c r="B789" s="270"/>
      <c r="C789" s="269"/>
      <c r="D789" s="327"/>
      <c r="E789" s="327"/>
      <c r="F789" s="327"/>
      <c r="G789" s="327"/>
      <c r="H789" s="327"/>
      <c r="I789" s="356"/>
      <c r="J789" s="356"/>
      <c r="K789" s="328"/>
      <c r="L789" s="356"/>
      <c r="M789" s="327"/>
      <c r="N789" s="327"/>
      <c r="O789" s="327"/>
      <c r="P789" s="357"/>
      <c r="Q789" s="214"/>
      <c r="R789" s="215"/>
      <c r="S789" s="299"/>
      <c r="T789" s="300"/>
      <c r="U789" s="300"/>
      <c r="V789" s="300"/>
      <c r="W789" s="300"/>
      <c r="X789" s="300"/>
      <c r="Y789" s="300"/>
      <c r="Z789" s="300"/>
      <c r="AA789" s="300"/>
      <c r="AB789" s="301"/>
    </row>
    <row r="790" spans="2:28" customFormat="1" ht="15" customHeight="1" x14ac:dyDescent="0.3">
      <c r="B790" s="270"/>
      <c r="C790" s="269"/>
      <c r="D790" s="327"/>
      <c r="E790" s="327"/>
      <c r="F790" s="327"/>
      <c r="G790" s="327"/>
      <c r="H790" s="327"/>
      <c r="I790" s="356"/>
      <c r="J790" s="356"/>
      <c r="K790" s="328"/>
      <c r="L790" s="356"/>
      <c r="M790" s="327"/>
      <c r="N790" s="327"/>
      <c r="O790" s="327"/>
      <c r="P790" s="357"/>
      <c r="Q790" s="214"/>
      <c r="R790" s="215"/>
      <c r="S790" s="299"/>
      <c r="T790" s="300"/>
      <c r="U790" s="300"/>
      <c r="V790" s="300"/>
      <c r="W790" s="300"/>
      <c r="X790" s="300"/>
      <c r="Y790" s="300"/>
      <c r="Z790" s="300"/>
      <c r="AA790" s="300"/>
      <c r="AB790" s="301"/>
    </row>
    <row r="791" spans="2:28" customFormat="1" ht="15" customHeight="1" x14ac:dyDescent="0.3">
      <c r="B791" s="270"/>
      <c r="C791" s="269"/>
      <c r="D791" s="327"/>
      <c r="E791" s="327"/>
      <c r="F791" s="327"/>
      <c r="G791" s="327"/>
      <c r="H791" s="327"/>
      <c r="I791" s="356"/>
      <c r="J791" s="356"/>
      <c r="K791" s="328"/>
      <c r="L791" s="356"/>
      <c r="M791" s="327"/>
      <c r="N791" s="327"/>
      <c r="O791" s="327"/>
      <c r="P791" s="357"/>
      <c r="Q791" s="214"/>
      <c r="R791" s="215"/>
      <c r="S791" s="299"/>
      <c r="T791" s="300"/>
      <c r="U791" s="300"/>
      <c r="V791" s="300"/>
      <c r="W791" s="300"/>
      <c r="X791" s="300"/>
      <c r="Y791" s="300"/>
      <c r="Z791" s="300"/>
      <c r="AA791" s="300"/>
      <c r="AB791" s="301"/>
    </row>
    <row r="792" spans="2:28" customFormat="1" ht="15" customHeight="1" x14ac:dyDescent="0.3">
      <c r="B792" s="270"/>
      <c r="C792" s="269"/>
      <c r="D792" s="327"/>
      <c r="E792" s="327"/>
      <c r="F792" s="327"/>
      <c r="G792" s="327"/>
      <c r="H792" s="327"/>
      <c r="I792" s="356"/>
      <c r="J792" s="356"/>
      <c r="K792" s="328"/>
      <c r="L792" s="356"/>
      <c r="M792" s="327"/>
      <c r="N792" s="327"/>
      <c r="O792" s="327"/>
      <c r="P792" s="357"/>
      <c r="Q792" s="214"/>
      <c r="R792" s="215"/>
      <c r="S792" s="299"/>
      <c r="T792" s="300"/>
      <c r="U792" s="300"/>
      <c r="V792" s="300"/>
      <c r="W792" s="300"/>
      <c r="X792" s="300"/>
      <c r="Y792" s="300"/>
      <c r="Z792" s="300"/>
      <c r="AA792" s="300"/>
      <c r="AB792" s="301"/>
    </row>
    <row r="793" spans="2:28" customFormat="1" ht="15" customHeight="1" x14ac:dyDescent="0.3">
      <c r="B793" s="270"/>
      <c r="C793" s="269"/>
      <c r="D793" s="327"/>
      <c r="E793" s="327"/>
      <c r="F793" s="327"/>
      <c r="G793" s="327"/>
      <c r="H793" s="327"/>
      <c r="I793" s="356"/>
      <c r="J793" s="356"/>
      <c r="K793" s="328"/>
      <c r="L793" s="356"/>
      <c r="M793" s="327"/>
      <c r="N793" s="327"/>
      <c r="O793" s="327"/>
      <c r="P793" s="357"/>
      <c r="Q793" s="214"/>
      <c r="R793" s="215"/>
      <c r="S793" s="299"/>
      <c r="T793" s="300"/>
      <c r="U793" s="300"/>
      <c r="V793" s="300"/>
      <c r="W793" s="300"/>
      <c r="X793" s="300"/>
      <c r="Y793" s="300"/>
      <c r="Z793" s="300"/>
      <c r="AA793" s="300"/>
      <c r="AB793" s="301"/>
    </row>
    <row r="794" spans="2:28" customFormat="1" ht="15" customHeight="1" x14ac:dyDescent="0.3">
      <c r="B794" s="270"/>
      <c r="C794" s="269"/>
      <c r="D794" s="327"/>
      <c r="E794" s="327"/>
      <c r="F794" s="327"/>
      <c r="G794" s="327"/>
      <c r="H794" s="327"/>
      <c r="I794" s="356"/>
      <c r="J794" s="356"/>
      <c r="K794" s="328"/>
      <c r="L794" s="356"/>
      <c r="M794" s="327"/>
      <c r="N794" s="327"/>
      <c r="O794" s="327"/>
      <c r="P794" s="357"/>
      <c r="Q794" s="214"/>
      <c r="R794" s="215"/>
      <c r="S794" s="299"/>
      <c r="T794" s="300"/>
      <c r="U794" s="300"/>
      <c r="V794" s="300"/>
      <c r="W794" s="300"/>
      <c r="X794" s="300"/>
      <c r="Y794" s="300"/>
      <c r="Z794" s="300"/>
      <c r="AA794" s="300"/>
      <c r="AB794" s="301"/>
    </row>
    <row r="795" spans="2:28" customFormat="1" ht="15" customHeight="1" x14ac:dyDescent="0.3">
      <c r="B795" s="270"/>
      <c r="C795" s="269"/>
      <c r="D795" s="327"/>
      <c r="E795" s="327"/>
      <c r="F795" s="327"/>
      <c r="G795" s="327"/>
      <c r="H795" s="327"/>
      <c r="I795" s="356"/>
      <c r="J795" s="356"/>
      <c r="K795" s="328"/>
      <c r="L795" s="356"/>
      <c r="M795" s="327"/>
      <c r="N795" s="327"/>
      <c r="O795" s="327"/>
      <c r="P795" s="357"/>
      <c r="Q795" s="214"/>
      <c r="R795" s="215"/>
      <c r="S795" s="299"/>
      <c r="T795" s="300"/>
      <c r="U795" s="300"/>
      <c r="V795" s="300"/>
      <c r="W795" s="300"/>
      <c r="X795" s="300"/>
      <c r="Y795" s="300"/>
      <c r="Z795" s="300"/>
      <c r="AA795" s="300"/>
      <c r="AB795" s="301"/>
    </row>
    <row r="796" spans="2:28" customFormat="1" ht="15" customHeight="1" x14ac:dyDescent="0.3">
      <c r="B796" s="270"/>
      <c r="C796" s="269"/>
      <c r="D796" s="327"/>
      <c r="E796" s="327"/>
      <c r="F796" s="327"/>
      <c r="G796" s="327"/>
      <c r="H796" s="327"/>
      <c r="I796" s="356"/>
      <c r="J796" s="356"/>
      <c r="K796" s="328"/>
      <c r="L796" s="356"/>
      <c r="M796" s="327"/>
      <c r="N796" s="327"/>
      <c r="O796" s="327"/>
      <c r="P796" s="357"/>
      <c r="Q796" s="214"/>
      <c r="R796" s="215"/>
      <c r="S796" s="299"/>
      <c r="T796" s="300"/>
      <c r="U796" s="300"/>
      <c r="V796" s="300"/>
      <c r="W796" s="300"/>
      <c r="X796" s="300"/>
      <c r="Y796" s="300"/>
      <c r="Z796" s="300"/>
      <c r="AA796" s="300"/>
      <c r="AB796" s="301"/>
    </row>
    <row r="797" spans="2:28" customFormat="1" ht="15" customHeight="1" x14ac:dyDescent="0.3">
      <c r="B797" s="270"/>
      <c r="C797" s="269"/>
      <c r="D797" s="327"/>
      <c r="E797" s="327"/>
      <c r="F797" s="327"/>
      <c r="G797" s="327"/>
      <c r="H797" s="327"/>
      <c r="I797" s="356"/>
      <c r="J797" s="356"/>
      <c r="K797" s="328"/>
      <c r="L797" s="356"/>
      <c r="M797" s="327"/>
      <c r="N797" s="327"/>
      <c r="O797" s="327"/>
      <c r="P797" s="357"/>
      <c r="Q797" s="214"/>
      <c r="R797" s="215"/>
      <c r="S797" s="299"/>
      <c r="T797" s="300"/>
      <c r="U797" s="300"/>
      <c r="V797" s="300"/>
      <c r="W797" s="300"/>
      <c r="X797" s="300"/>
      <c r="Y797" s="300"/>
      <c r="Z797" s="300"/>
      <c r="AA797" s="300"/>
      <c r="AB797" s="301"/>
    </row>
    <row r="798" spans="2:28" customFormat="1" ht="15" customHeight="1" x14ac:dyDescent="0.3">
      <c r="B798" s="270"/>
      <c r="C798" s="269"/>
      <c r="D798" s="327"/>
      <c r="E798" s="327"/>
      <c r="F798" s="327"/>
      <c r="G798" s="327"/>
      <c r="H798" s="327"/>
      <c r="I798" s="356"/>
      <c r="J798" s="356"/>
      <c r="K798" s="328"/>
      <c r="L798" s="356"/>
      <c r="M798" s="327"/>
      <c r="N798" s="327"/>
      <c r="O798" s="327"/>
      <c r="P798" s="357"/>
      <c r="Q798" s="214"/>
      <c r="R798" s="215"/>
      <c r="S798" s="299"/>
      <c r="T798" s="300"/>
      <c r="U798" s="300"/>
      <c r="V798" s="300"/>
      <c r="W798" s="300"/>
      <c r="X798" s="300"/>
      <c r="Y798" s="300"/>
      <c r="Z798" s="300"/>
      <c r="AA798" s="300"/>
      <c r="AB798" s="301"/>
    </row>
    <row r="799" spans="2:28" customFormat="1" ht="15" customHeight="1" x14ac:dyDescent="0.3">
      <c r="B799" s="270"/>
      <c r="C799" s="269"/>
      <c r="D799" s="327"/>
      <c r="E799" s="327"/>
      <c r="F799" s="327"/>
      <c r="G799" s="327"/>
      <c r="H799" s="327"/>
      <c r="I799" s="356"/>
      <c r="J799" s="356"/>
      <c r="K799" s="328"/>
      <c r="L799" s="356"/>
      <c r="M799" s="327"/>
      <c r="N799" s="327"/>
      <c r="O799" s="327"/>
      <c r="P799" s="357"/>
      <c r="Q799" s="214"/>
      <c r="R799" s="215"/>
      <c r="S799" s="299"/>
      <c r="T799" s="300"/>
      <c r="U799" s="300"/>
      <c r="V799" s="300"/>
      <c r="W799" s="300"/>
      <c r="X799" s="300"/>
      <c r="Y799" s="300"/>
      <c r="Z799" s="300"/>
      <c r="AA799" s="300"/>
      <c r="AB799" s="301"/>
    </row>
    <row r="800" spans="2:28" customFormat="1" ht="15" customHeight="1" x14ac:dyDescent="0.3">
      <c r="B800" s="270"/>
      <c r="C800" s="269"/>
      <c r="D800" s="327"/>
      <c r="E800" s="327"/>
      <c r="F800" s="327"/>
      <c r="G800" s="327"/>
      <c r="H800" s="327"/>
      <c r="I800" s="356"/>
      <c r="J800" s="356"/>
      <c r="K800" s="328"/>
      <c r="L800" s="356"/>
      <c r="M800" s="327"/>
      <c r="N800" s="327"/>
      <c r="O800" s="327"/>
      <c r="P800" s="357"/>
      <c r="Q800" s="214"/>
      <c r="R800" s="215"/>
      <c r="S800" s="299"/>
      <c r="T800" s="300"/>
      <c r="U800" s="300"/>
      <c r="V800" s="300"/>
      <c r="W800" s="300"/>
      <c r="X800" s="300"/>
      <c r="Y800" s="300"/>
      <c r="Z800" s="300"/>
      <c r="AA800" s="300"/>
      <c r="AB800" s="301"/>
    </row>
    <row r="801" spans="2:28" customFormat="1" ht="15" customHeight="1" x14ac:dyDescent="0.3">
      <c r="B801" s="270"/>
      <c r="C801" s="269"/>
      <c r="D801" s="327"/>
      <c r="E801" s="327"/>
      <c r="F801" s="327"/>
      <c r="G801" s="327"/>
      <c r="H801" s="327"/>
      <c r="I801" s="356"/>
      <c r="J801" s="356"/>
      <c r="K801" s="328"/>
      <c r="L801" s="356"/>
      <c r="M801" s="327"/>
      <c r="N801" s="327"/>
      <c r="O801" s="327"/>
      <c r="P801" s="357"/>
      <c r="Q801" s="214"/>
      <c r="R801" s="215"/>
      <c r="S801" s="299"/>
      <c r="T801" s="300"/>
      <c r="U801" s="300"/>
      <c r="V801" s="300"/>
      <c r="W801" s="300"/>
      <c r="X801" s="300"/>
      <c r="Y801" s="300"/>
      <c r="Z801" s="300"/>
      <c r="AA801" s="300"/>
      <c r="AB801" s="301"/>
    </row>
    <row r="802" spans="2:28" customFormat="1" ht="15" customHeight="1" x14ac:dyDescent="0.3">
      <c r="B802" s="270"/>
      <c r="C802" s="269"/>
      <c r="D802" s="327"/>
      <c r="E802" s="327"/>
      <c r="F802" s="327"/>
      <c r="G802" s="327"/>
      <c r="H802" s="327"/>
      <c r="I802" s="356"/>
      <c r="J802" s="356"/>
      <c r="K802" s="328"/>
      <c r="L802" s="356"/>
      <c r="M802" s="327"/>
      <c r="N802" s="327"/>
      <c r="O802" s="327"/>
      <c r="P802" s="357"/>
      <c r="Q802" s="214"/>
      <c r="R802" s="215"/>
      <c r="S802" s="299"/>
      <c r="T802" s="300"/>
      <c r="U802" s="300"/>
      <c r="V802" s="300"/>
      <c r="W802" s="300"/>
      <c r="X802" s="300"/>
      <c r="Y802" s="300"/>
      <c r="Z802" s="300"/>
      <c r="AA802" s="300"/>
      <c r="AB802" s="301"/>
    </row>
    <row r="803" spans="2:28" customFormat="1" ht="15" customHeight="1" x14ac:dyDescent="0.3">
      <c r="B803" s="270"/>
      <c r="C803" s="269"/>
      <c r="D803" s="327"/>
      <c r="E803" s="327"/>
      <c r="F803" s="327"/>
      <c r="G803" s="327"/>
      <c r="H803" s="327"/>
      <c r="I803" s="356"/>
      <c r="J803" s="356"/>
      <c r="K803" s="328"/>
      <c r="L803" s="356"/>
      <c r="M803" s="327"/>
      <c r="N803" s="327"/>
      <c r="O803" s="327"/>
      <c r="P803" s="357"/>
      <c r="Q803" s="214"/>
      <c r="R803" s="215"/>
      <c r="S803" s="299"/>
      <c r="T803" s="300"/>
      <c r="U803" s="300"/>
      <c r="V803" s="300"/>
      <c r="W803" s="300"/>
      <c r="X803" s="300"/>
      <c r="Y803" s="300"/>
      <c r="Z803" s="300"/>
      <c r="AA803" s="300"/>
      <c r="AB803" s="301"/>
    </row>
    <row r="804" spans="2:28" customFormat="1" ht="15" customHeight="1" x14ac:dyDescent="0.3">
      <c r="B804" s="270"/>
      <c r="C804" s="269"/>
      <c r="D804" s="327"/>
      <c r="E804" s="327"/>
      <c r="F804" s="327"/>
      <c r="G804" s="327"/>
      <c r="H804" s="327"/>
      <c r="I804" s="356"/>
      <c r="J804" s="356"/>
      <c r="K804" s="328"/>
      <c r="L804" s="356"/>
      <c r="M804" s="327"/>
      <c r="N804" s="327"/>
      <c r="O804" s="327"/>
      <c r="P804" s="357"/>
      <c r="Q804" s="214"/>
      <c r="R804" s="215"/>
      <c r="S804" s="299"/>
      <c r="T804" s="300"/>
      <c r="U804" s="300"/>
      <c r="V804" s="300"/>
      <c r="W804" s="300"/>
      <c r="X804" s="300"/>
      <c r="Y804" s="300"/>
      <c r="Z804" s="300"/>
      <c r="AA804" s="300"/>
      <c r="AB804" s="301"/>
    </row>
    <row r="805" spans="2:28" customFormat="1" ht="15" customHeight="1" x14ac:dyDescent="0.3">
      <c r="B805" s="270"/>
      <c r="C805" s="269"/>
      <c r="D805" s="327"/>
      <c r="E805" s="327"/>
      <c r="F805" s="327"/>
      <c r="G805" s="327"/>
      <c r="H805" s="327"/>
      <c r="I805" s="356"/>
      <c r="J805" s="356"/>
      <c r="K805" s="328"/>
      <c r="L805" s="356"/>
      <c r="M805" s="327"/>
      <c r="N805" s="327"/>
      <c r="O805" s="327"/>
      <c r="P805" s="357"/>
      <c r="Q805" s="214"/>
      <c r="R805" s="215"/>
      <c r="S805" s="299"/>
      <c r="T805" s="300"/>
      <c r="U805" s="300"/>
      <c r="V805" s="300"/>
      <c r="W805" s="300"/>
      <c r="X805" s="300"/>
      <c r="Y805" s="300"/>
      <c r="Z805" s="300"/>
      <c r="AA805" s="300"/>
      <c r="AB805" s="301"/>
    </row>
    <row r="806" spans="2:28" customFormat="1" ht="15" customHeight="1" x14ac:dyDescent="0.3">
      <c r="B806" s="270"/>
      <c r="C806" s="269"/>
      <c r="D806" s="327"/>
      <c r="E806" s="327"/>
      <c r="F806" s="327"/>
      <c r="G806" s="327"/>
      <c r="H806" s="327"/>
      <c r="I806" s="356"/>
      <c r="J806" s="356"/>
      <c r="K806" s="328"/>
      <c r="L806" s="356"/>
      <c r="M806" s="327"/>
      <c r="N806" s="327"/>
      <c r="O806" s="327"/>
      <c r="P806" s="357"/>
      <c r="Q806" s="214"/>
      <c r="R806" s="215"/>
      <c r="S806" s="299"/>
      <c r="T806" s="300"/>
      <c r="U806" s="300"/>
      <c r="V806" s="300"/>
      <c r="W806" s="300"/>
      <c r="X806" s="300"/>
      <c r="Y806" s="300"/>
      <c r="Z806" s="300"/>
      <c r="AA806" s="300"/>
      <c r="AB806" s="301"/>
    </row>
    <row r="807" spans="2:28" customFormat="1" ht="15" customHeight="1" x14ac:dyDescent="0.3">
      <c r="B807" s="270"/>
      <c r="C807" s="269"/>
      <c r="D807" s="327"/>
      <c r="E807" s="327"/>
      <c r="F807" s="327"/>
      <c r="G807" s="327"/>
      <c r="H807" s="327"/>
      <c r="I807" s="356"/>
      <c r="J807" s="356"/>
      <c r="K807" s="328"/>
      <c r="L807" s="356"/>
      <c r="M807" s="327"/>
      <c r="N807" s="327"/>
      <c r="O807" s="327"/>
      <c r="P807" s="357"/>
      <c r="Q807" s="214"/>
      <c r="R807" s="215"/>
      <c r="S807" s="299"/>
      <c r="T807" s="300"/>
      <c r="U807" s="300"/>
      <c r="V807" s="300"/>
      <c r="W807" s="300"/>
      <c r="X807" s="300"/>
      <c r="Y807" s="300"/>
      <c r="Z807" s="300"/>
      <c r="AA807" s="300"/>
      <c r="AB807" s="301"/>
    </row>
    <row r="808" spans="2:28" customFormat="1" ht="15" customHeight="1" x14ac:dyDescent="0.3">
      <c r="B808" s="270"/>
      <c r="C808" s="269"/>
      <c r="D808" s="327"/>
      <c r="E808" s="327"/>
      <c r="F808" s="327"/>
      <c r="G808" s="327"/>
      <c r="H808" s="327"/>
      <c r="I808" s="356"/>
      <c r="J808" s="356"/>
      <c r="K808" s="328"/>
      <c r="L808" s="356"/>
      <c r="M808" s="327"/>
      <c r="N808" s="327"/>
      <c r="O808" s="327"/>
      <c r="P808" s="357"/>
      <c r="Q808" s="214"/>
      <c r="R808" s="215"/>
      <c r="S808" s="299"/>
      <c r="T808" s="300"/>
      <c r="U808" s="300"/>
      <c r="V808" s="300"/>
      <c r="W808" s="300"/>
      <c r="X808" s="300"/>
      <c r="Y808" s="300"/>
      <c r="Z808" s="300"/>
      <c r="AA808" s="300"/>
      <c r="AB808" s="301"/>
    </row>
    <row r="809" spans="2:28" customFormat="1" ht="15" customHeight="1" x14ac:dyDescent="0.3">
      <c r="B809" s="270"/>
      <c r="C809" s="269"/>
      <c r="D809" s="327"/>
      <c r="E809" s="327"/>
      <c r="F809" s="327"/>
      <c r="G809" s="327"/>
      <c r="H809" s="327"/>
      <c r="I809" s="356"/>
      <c r="J809" s="356"/>
      <c r="K809" s="328"/>
      <c r="L809" s="356"/>
      <c r="M809" s="327"/>
      <c r="N809" s="327"/>
      <c r="O809" s="327"/>
      <c r="P809" s="357"/>
      <c r="Q809" s="214"/>
      <c r="R809" s="215"/>
      <c r="S809" s="299"/>
      <c r="T809" s="300"/>
      <c r="U809" s="300"/>
      <c r="V809" s="300"/>
      <c r="W809" s="300"/>
      <c r="X809" s="300"/>
      <c r="Y809" s="300"/>
      <c r="Z809" s="300"/>
      <c r="AA809" s="300"/>
      <c r="AB809" s="301"/>
    </row>
    <row r="810" spans="2:28" customFormat="1" ht="15" customHeight="1" x14ac:dyDescent="0.3">
      <c r="B810" s="270"/>
      <c r="C810" s="269"/>
      <c r="D810" s="327"/>
      <c r="E810" s="327"/>
      <c r="F810" s="327"/>
      <c r="G810" s="327"/>
      <c r="H810" s="327"/>
      <c r="I810" s="356"/>
      <c r="J810" s="356"/>
      <c r="K810" s="328"/>
      <c r="L810" s="356"/>
      <c r="M810" s="327"/>
      <c r="N810" s="327"/>
      <c r="O810" s="327"/>
      <c r="P810" s="357"/>
      <c r="Q810" s="214"/>
      <c r="R810" s="215"/>
      <c r="S810" s="299"/>
      <c r="T810" s="300"/>
      <c r="U810" s="300"/>
      <c r="V810" s="300"/>
      <c r="W810" s="300"/>
      <c r="X810" s="300"/>
      <c r="Y810" s="300"/>
      <c r="Z810" s="300"/>
      <c r="AA810" s="300"/>
      <c r="AB810" s="301"/>
    </row>
    <row r="811" spans="2:28" customFormat="1" ht="15" customHeight="1" x14ac:dyDescent="0.3">
      <c r="B811" s="270"/>
      <c r="C811" s="269"/>
      <c r="D811" s="327"/>
      <c r="E811" s="327"/>
      <c r="F811" s="327"/>
      <c r="G811" s="327"/>
      <c r="H811" s="327"/>
      <c r="I811" s="356"/>
      <c r="J811" s="356"/>
      <c r="K811" s="328"/>
      <c r="L811" s="356"/>
      <c r="M811" s="327"/>
      <c r="N811" s="327"/>
      <c r="O811" s="327"/>
      <c r="P811" s="357"/>
      <c r="Q811" s="214"/>
      <c r="R811" s="215"/>
      <c r="S811" s="299"/>
      <c r="T811" s="300"/>
      <c r="U811" s="300"/>
      <c r="V811" s="300"/>
      <c r="W811" s="300"/>
      <c r="X811" s="300"/>
      <c r="Y811" s="300"/>
      <c r="Z811" s="300"/>
      <c r="AA811" s="300"/>
      <c r="AB811" s="301"/>
    </row>
    <row r="812" spans="2:28" customFormat="1" ht="15" customHeight="1" x14ac:dyDescent="0.3">
      <c r="B812" s="270"/>
      <c r="C812" s="269"/>
      <c r="D812" s="327"/>
      <c r="E812" s="327"/>
      <c r="F812" s="327"/>
      <c r="G812" s="327"/>
      <c r="H812" s="327"/>
      <c r="I812" s="356"/>
      <c r="J812" s="356"/>
      <c r="K812" s="328"/>
      <c r="L812" s="356"/>
      <c r="M812" s="327"/>
      <c r="N812" s="327"/>
      <c r="O812" s="327"/>
      <c r="P812" s="357"/>
      <c r="Q812" s="214"/>
      <c r="R812" s="215"/>
      <c r="S812" s="299"/>
      <c r="T812" s="300"/>
      <c r="U812" s="300"/>
      <c r="V812" s="300"/>
      <c r="W812" s="300"/>
      <c r="X812" s="300"/>
      <c r="Y812" s="300"/>
      <c r="Z812" s="300"/>
      <c r="AA812" s="300"/>
      <c r="AB812" s="301"/>
    </row>
    <row r="813" spans="2:28" customFormat="1" ht="15" customHeight="1" x14ac:dyDescent="0.3">
      <c r="B813" s="270"/>
      <c r="C813" s="269"/>
      <c r="D813" s="327"/>
      <c r="E813" s="327"/>
      <c r="F813" s="327"/>
      <c r="G813" s="327"/>
      <c r="H813" s="327"/>
      <c r="I813" s="356"/>
      <c r="J813" s="356"/>
      <c r="K813" s="328"/>
      <c r="L813" s="356"/>
      <c r="M813" s="327"/>
      <c r="N813" s="327"/>
      <c r="O813" s="327"/>
      <c r="P813" s="357"/>
      <c r="Q813" s="214"/>
      <c r="R813" s="215"/>
      <c r="S813" s="299"/>
      <c r="T813" s="300"/>
      <c r="U813" s="300"/>
      <c r="V813" s="300"/>
      <c r="W813" s="300"/>
      <c r="X813" s="300"/>
      <c r="Y813" s="300"/>
      <c r="Z813" s="300"/>
      <c r="AA813" s="300"/>
      <c r="AB813" s="301"/>
    </row>
    <row r="814" spans="2:28" customFormat="1" ht="15" customHeight="1" x14ac:dyDescent="0.3">
      <c r="B814" s="270"/>
      <c r="C814" s="269"/>
      <c r="D814" s="327"/>
      <c r="E814" s="327"/>
      <c r="F814" s="327"/>
      <c r="G814" s="327"/>
      <c r="H814" s="327"/>
      <c r="I814" s="356"/>
      <c r="J814" s="356"/>
      <c r="K814" s="328"/>
      <c r="L814" s="356"/>
      <c r="M814" s="327"/>
      <c r="N814" s="327"/>
      <c r="O814" s="327"/>
      <c r="P814" s="357"/>
      <c r="Q814" s="214"/>
      <c r="R814" s="215"/>
      <c r="S814" s="299"/>
      <c r="T814" s="300"/>
      <c r="U814" s="300"/>
      <c r="V814" s="300"/>
      <c r="W814" s="300"/>
      <c r="X814" s="300"/>
      <c r="Y814" s="300"/>
      <c r="Z814" s="300"/>
      <c r="AA814" s="300"/>
      <c r="AB814" s="301"/>
    </row>
    <row r="815" spans="2:28" customFormat="1" ht="15" customHeight="1" x14ac:dyDescent="0.3">
      <c r="B815" s="270"/>
      <c r="C815" s="269"/>
      <c r="D815" s="327"/>
      <c r="E815" s="327"/>
      <c r="F815" s="327"/>
      <c r="G815" s="327"/>
      <c r="H815" s="327"/>
      <c r="I815" s="356"/>
      <c r="J815" s="356"/>
      <c r="K815" s="328"/>
      <c r="L815" s="356"/>
      <c r="M815" s="327"/>
      <c r="N815" s="327"/>
      <c r="O815" s="327"/>
      <c r="P815" s="357"/>
      <c r="Q815" s="214"/>
      <c r="R815" s="215"/>
      <c r="S815" s="299"/>
      <c r="T815" s="300"/>
      <c r="U815" s="300"/>
      <c r="V815" s="300"/>
      <c r="W815" s="300"/>
      <c r="X815" s="300"/>
      <c r="Y815" s="300"/>
      <c r="Z815" s="300"/>
      <c r="AA815" s="300"/>
      <c r="AB815" s="301"/>
    </row>
    <row r="816" spans="2:28" customFormat="1" ht="15" customHeight="1" x14ac:dyDescent="0.3">
      <c r="B816" s="270"/>
      <c r="C816" s="269"/>
      <c r="D816" s="327"/>
      <c r="E816" s="327"/>
      <c r="F816" s="327"/>
      <c r="G816" s="327"/>
      <c r="H816" s="327"/>
      <c r="I816" s="356"/>
      <c r="J816" s="356"/>
      <c r="K816" s="328"/>
      <c r="L816" s="356"/>
      <c r="M816" s="327"/>
      <c r="N816" s="327"/>
      <c r="O816" s="327"/>
      <c r="P816" s="357"/>
      <c r="Q816" s="214"/>
      <c r="R816" s="215"/>
      <c r="S816" s="299"/>
      <c r="T816" s="300"/>
      <c r="U816" s="300"/>
      <c r="V816" s="300"/>
      <c r="W816" s="300"/>
      <c r="X816" s="300"/>
      <c r="Y816" s="300"/>
      <c r="Z816" s="300"/>
      <c r="AA816" s="300"/>
      <c r="AB816" s="301"/>
    </row>
    <row r="817" spans="2:28" customFormat="1" ht="15" customHeight="1" x14ac:dyDescent="0.3">
      <c r="B817" s="270"/>
      <c r="C817" s="269"/>
      <c r="D817" s="327"/>
      <c r="E817" s="327"/>
      <c r="F817" s="327"/>
      <c r="G817" s="327"/>
      <c r="H817" s="327"/>
      <c r="I817" s="356"/>
      <c r="J817" s="356"/>
      <c r="K817" s="328"/>
      <c r="L817" s="356"/>
      <c r="M817" s="327"/>
      <c r="N817" s="327"/>
      <c r="O817" s="327"/>
      <c r="P817" s="357"/>
      <c r="Q817" s="214"/>
      <c r="R817" s="215"/>
      <c r="S817" s="299"/>
      <c r="T817" s="300"/>
      <c r="U817" s="300"/>
      <c r="V817" s="300"/>
      <c r="W817" s="300"/>
      <c r="X817" s="300"/>
      <c r="Y817" s="300"/>
      <c r="Z817" s="300"/>
      <c r="AA817" s="300"/>
      <c r="AB817" s="301"/>
    </row>
    <row r="818" spans="2:28" customFormat="1" ht="15" customHeight="1" x14ac:dyDescent="0.3">
      <c r="B818" s="270"/>
      <c r="C818" s="269"/>
      <c r="D818" s="327"/>
      <c r="E818" s="327"/>
      <c r="F818" s="327"/>
      <c r="G818" s="327"/>
      <c r="H818" s="327"/>
      <c r="I818" s="356"/>
      <c r="J818" s="356"/>
      <c r="K818" s="328"/>
      <c r="L818" s="356"/>
      <c r="M818" s="327"/>
      <c r="N818" s="327"/>
      <c r="O818" s="327"/>
      <c r="P818" s="357"/>
      <c r="Q818" s="214"/>
      <c r="R818" s="215"/>
      <c r="S818" s="299"/>
      <c r="T818" s="300"/>
      <c r="U818" s="300"/>
      <c r="V818" s="300"/>
      <c r="W818" s="300"/>
      <c r="X818" s="300"/>
      <c r="Y818" s="300"/>
      <c r="Z818" s="300"/>
      <c r="AA818" s="300"/>
      <c r="AB818" s="301"/>
    </row>
    <row r="819" spans="2:28" customFormat="1" ht="15" customHeight="1" x14ac:dyDescent="0.3">
      <c r="B819" s="270"/>
      <c r="C819" s="269"/>
      <c r="D819" s="327"/>
      <c r="E819" s="327"/>
      <c r="F819" s="327"/>
      <c r="G819" s="327"/>
      <c r="H819" s="327"/>
      <c r="I819" s="356"/>
      <c r="J819" s="356"/>
      <c r="K819" s="328"/>
      <c r="L819" s="356"/>
      <c r="M819" s="327"/>
      <c r="N819" s="327"/>
      <c r="O819" s="327"/>
      <c r="P819" s="357"/>
      <c r="Q819" s="214"/>
      <c r="R819" s="215"/>
      <c r="S819" s="299"/>
      <c r="T819" s="300"/>
      <c r="U819" s="300"/>
      <c r="V819" s="300"/>
      <c r="W819" s="300"/>
      <c r="X819" s="300"/>
      <c r="Y819" s="300"/>
      <c r="Z819" s="300"/>
      <c r="AA819" s="300"/>
      <c r="AB819" s="301"/>
    </row>
    <row r="820" spans="2:28" customFormat="1" ht="15" customHeight="1" x14ac:dyDescent="0.3">
      <c r="B820" s="270"/>
      <c r="C820" s="269"/>
      <c r="D820" s="327"/>
      <c r="E820" s="327"/>
      <c r="F820" s="327"/>
      <c r="G820" s="327"/>
      <c r="H820" s="327"/>
      <c r="I820" s="356"/>
      <c r="J820" s="356"/>
      <c r="K820" s="328"/>
      <c r="L820" s="356"/>
      <c r="M820" s="327"/>
      <c r="N820" s="327"/>
      <c r="O820" s="327"/>
      <c r="P820" s="357"/>
      <c r="Q820" s="214"/>
      <c r="R820" s="215"/>
      <c r="S820" s="299"/>
      <c r="T820" s="300"/>
      <c r="U820" s="300"/>
      <c r="V820" s="300"/>
      <c r="W820" s="300"/>
      <c r="X820" s="300"/>
      <c r="Y820" s="300"/>
      <c r="Z820" s="300"/>
      <c r="AA820" s="300"/>
      <c r="AB820" s="301"/>
    </row>
    <row r="821" spans="2:28" customFormat="1" ht="15" customHeight="1" x14ac:dyDescent="0.3">
      <c r="B821" s="270"/>
      <c r="C821" s="269"/>
      <c r="D821" s="327"/>
      <c r="E821" s="327"/>
      <c r="F821" s="327"/>
      <c r="G821" s="327"/>
      <c r="H821" s="327"/>
      <c r="I821" s="356"/>
      <c r="J821" s="356"/>
      <c r="K821" s="328"/>
      <c r="L821" s="356"/>
      <c r="M821" s="327"/>
      <c r="N821" s="327"/>
      <c r="O821" s="327"/>
      <c r="P821" s="357"/>
      <c r="Q821" s="214"/>
      <c r="R821" s="215"/>
      <c r="S821" s="299"/>
      <c r="T821" s="300"/>
      <c r="U821" s="300"/>
      <c r="V821" s="300"/>
      <c r="W821" s="300"/>
      <c r="X821" s="300"/>
      <c r="Y821" s="300"/>
      <c r="Z821" s="300"/>
      <c r="AA821" s="300"/>
      <c r="AB821" s="301"/>
    </row>
    <row r="822" spans="2:28" customFormat="1" ht="15" customHeight="1" x14ac:dyDescent="0.3">
      <c r="B822" s="270"/>
      <c r="C822" s="269"/>
      <c r="D822" s="327"/>
      <c r="E822" s="327"/>
      <c r="F822" s="327"/>
      <c r="G822" s="327"/>
      <c r="H822" s="327"/>
      <c r="I822" s="356"/>
      <c r="J822" s="356"/>
      <c r="K822" s="328"/>
      <c r="L822" s="356"/>
      <c r="M822" s="327"/>
      <c r="N822" s="327"/>
      <c r="O822" s="327"/>
      <c r="P822" s="357"/>
      <c r="Q822" s="214"/>
      <c r="R822" s="215"/>
      <c r="S822" s="299"/>
      <c r="T822" s="300"/>
      <c r="U822" s="300"/>
      <c r="V822" s="300"/>
      <c r="W822" s="300"/>
      <c r="X822" s="300"/>
      <c r="Y822" s="300"/>
      <c r="Z822" s="300"/>
      <c r="AA822" s="300"/>
      <c r="AB822" s="301"/>
    </row>
    <row r="823" spans="2:28" customFormat="1" ht="15" customHeight="1" x14ac:dyDescent="0.3">
      <c r="B823" s="270"/>
      <c r="C823" s="269"/>
      <c r="D823" s="327"/>
      <c r="E823" s="327"/>
      <c r="F823" s="327"/>
      <c r="G823" s="327"/>
      <c r="H823" s="327"/>
      <c r="I823" s="356"/>
      <c r="J823" s="356"/>
      <c r="K823" s="328"/>
      <c r="L823" s="356"/>
      <c r="M823" s="327"/>
      <c r="N823" s="327"/>
      <c r="O823" s="327"/>
      <c r="P823" s="357"/>
      <c r="Q823" s="214"/>
      <c r="R823" s="215"/>
      <c r="S823" s="299"/>
      <c r="T823" s="300"/>
      <c r="U823" s="300"/>
      <c r="V823" s="300"/>
      <c r="W823" s="300"/>
      <c r="X823" s="300"/>
      <c r="Y823" s="300"/>
      <c r="Z823" s="300"/>
      <c r="AA823" s="300"/>
      <c r="AB823" s="301"/>
    </row>
    <row r="824" spans="2:28" customFormat="1" ht="15" customHeight="1" x14ac:dyDescent="0.3">
      <c r="B824" s="270"/>
      <c r="C824" s="269"/>
      <c r="D824" s="327"/>
      <c r="E824" s="327"/>
      <c r="F824" s="327"/>
      <c r="G824" s="327"/>
      <c r="H824" s="327"/>
      <c r="I824" s="356"/>
      <c r="J824" s="356"/>
      <c r="K824" s="328"/>
      <c r="L824" s="356"/>
      <c r="M824" s="327"/>
      <c r="N824" s="327"/>
      <c r="O824" s="327"/>
      <c r="P824" s="357"/>
      <c r="Q824" s="214"/>
      <c r="R824" s="215"/>
      <c r="S824" s="299"/>
      <c r="T824" s="300"/>
      <c r="U824" s="300"/>
      <c r="V824" s="300"/>
      <c r="W824" s="300"/>
      <c r="X824" s="300"/>
      <c r="Y824" s="300"/>
      <c r="Z824" s="300"/>
      <c r="AA824" s="300"/>
      <c r="AB824" s="301"/>
    </row>
    <row r="825" spans="2:28" customFormat="1" ht="15" customHeight="1" x14ac:dyDescent="0.3">
      <c r="B825" s="270"/>
      <c r="C825" s="269"/>
      <c r="D825" s="327"/>
      <c r="E825" s="327"/>
      <c r="F825" s="327"/>
      <c r="G825" s="327"/>
      <c r="H825" s="327"/>
      <c r="I825" s="356"/>
      <c r="J825" s="356"/>
      <c r="K825" s="328"/>
      <c r="L825" s="356"/>
      <c r="M825" s="327"/>
      <c r="N825" s="327"/>
      <c r="O825" s="327"/>
      <c r="P825" s="357"/>
      <c r="Q825" s="214"/>
      <c r="R825" s="215"/>
      <c r="S825" s="299"/>
      <c r="T825" s="300"/>
      <c r="U825" s="300"/>
      <c r="V825" s="300"/>
      <c r="W825" s="300"/>
      <c r="X825" s="300"/>
      <c r="Y825" s="300"/>
      <c r="Z825" s="300"/>
      <c r="AA825" s="300"/>
      <c r="AB825" s="301"/>
    </row>
    <row r="826" spans="2:28" customFormat="1" ht="15" customHeight="1" x14ac:dyDescent="0.3">
      <c r="B826" s="270"/>
      <c r="C826" s="269"/>
      <c r="D826" s="327"/>
      <c r="E826" s="327"/>
      <c r="F826" s="327"/>
      <c r="G826" s="327"/>
      <c r="H826" s="327"/>
      <c r="I826" s="356"/>
      <c r="J826" s="356"/>
      <c r="K826" s="328"/>
      <c r="L826" s="356"/>
      <c r="M826" s="327"/>
      <c r="N826" s="327"/>
      <c r="O826" s="327"/>
      <c r="P826" s="357"/>
      <c r="Q826" s="214"/>
      <c r="R826" s="215"/>
      <c r="S826" s="299"/>
      <c r="T826" s="300"/>
      <c r="U826" s="300"/>
      <c r="V826" s="300"/>
      <c r="W826" s="300"/>
      <c r="X826" s="300"/>
      <c r="Y826" s="300"/>
      <c r="Z826" s="300"/>
      <c r="AA826" s="300"/>
      <c r="AB826" s="301"/>
    </row>
    <row r="827" spans="2:28" customFormat="1" ht="15" customHeight="1" x14ac:dyDescent="0.3">
      <c r="B827" s="270"/>
      <c r="C827" s="269"/>
      <c r="D827" s="327"/>
      <c r="E827" s="327"/>
      <c r="F827" s="327"/>
      <c r="G827" s="327"/>
      <c r="H827" s="327"/>
      <c r="I827" s="356"/>
      <c r="J827" s="356"/>
      <c r="K827" s="328"/>
      <c r="L827" s="356"/>
      <c r="M827" s="327"/>
      <c r="N827" s="327"/>
      <c r="O827" s="327"/>
      <c r="P827" s="357"/>
      <c r="Q827" s="214"/>
      <c r="R827" s="215"/>
      <c r="S827" s="299"/>
      <c r="T827" s="300"/>
      <c r="U827" s="300"/>
      <c r="V827" s="300"/>
      <c r="W827" s="300"/>
      <c r="X827" s="300"/>
      <c r="Y827" s="300"/>
      <c r="Z827" s="300"/>
      <c r="AA827" s="300"/>
      <c r="AB827" s="301"/>
    </row>
    <row r="828" spans="2:28" customFormat="1" ht="15" customHeight="1" x14ac:dyDescent="0.3">
      <c r="B828" s="270"/>
      <c r="C828" s="269"/>
      <c r="D828" s="327"/>
      <c r="E828" s="327"/>
      <c r="F828" s="327"/>
      <c r="G828" s="327"/>
      <c r="H828" s="327"/>
      <c r="I828" s="356"/>
      <c r="J828" s="356"/>
      <c r="K828" s="328"/>
      <c r="L828" s="356"/>
      <c r="M828" s="327"/>
      <c r="N828" s="327"/>
      <c r="O828" s="327"/>
      <c r="P828" s="357"/>
      <c r="Q828" s="214"/>
      <c r="R828" s="215"/>
      <c r="S828" s="299"/>
      <c r="T828" s="300"/>
      <c r="U828" s="300"/>
      <c r="V828" s="300"/>
      <c r="W828" s="300"/>
      <c r="X828" s="300"/>
      <c r="Y828" s="300"/>
      <c r="Z828" s="300"/>
      <c r="AA828" s="300"/>
      <c r="AB828" s="301"/>
    </row>
    <row r="829" spans="2:28" customFormat="1" ht="15" customHeight="1" x14ac:dyDescent="0.3">
      <c r="B829" s="270"/>
      <c r="C829" s="269"/>
      <c r="D829" s="327"/>
      <c r="E829" s="327"/>
      <c r="F829" s="327"/>
      <c r="G829" s="327"/>
      <c r="H829" s="327"/>
      <c r="I829" s="356"/>
      <c r="J829" s="356"/>
      <c r="K829" s="328"/>
      <c r="L829" s="356"/>
      <c r="M829" s="327"/>
      <c r="N829" s="327"/>
      <c r="O829" s="327"/>
      <c r="P829" s="357"/>
      <c r="Q829" s="214"/>
      <c r="R829" s="215"/>
      <c r="S829" s="299"/>
      <c r="T829" s="300"/>
      <c r="U829" s="300"/>
      <c r="V829" s="300"/>
      <c r="W829" s="300"/>
      <c r="X829" s="300"/>
      <c r="Y829" s="300"/>
      <c r="Z829" s="300"/>
      <c r="AA829" s="300"/>
      <c r="AB829" s="301"/>
    </row>
    <row r="830" spans="2:28" customFormat="1" ht="15" customHeight="1" x14ac:dyDescent="0.3">
      <c r="B830" s="270"/>
      <c r="C830" s="269"/>
      <c r="D830" s="327"/>
      <c r="E830" s="327"/>
      <c r="F830" s="327"/>
      <c r="G830" s="327"/>
      <c r="H830" s="327"/>
      <c r="I830" s="356"/>
      <c r="J830" s="356"/>
      <c r="K830" s="328"/>
      <c r="L830" s="356"/>
      <c r="M830" s="327"/>
      <c r="N830" s="327"/>
      <c r="O830" s="327"/>
      <c r="P830" s="357"/>
      <c r="Q830" s="214"/>
      <c r="R830" s="215"/>
      <c r="S830" s="299"/>
      <c r="T830" s="300"/>
      <c r="U830" s="300"/>
      <c r="V830" s="300"/>
      <c r="W830" s="300"/>
      <c r="X830" s="300"/>
      <c r="Y830" s="300"/>
      <c r="Z830" s="300"/>
      <c r="AA830" s="300"/>
      <c r="AB830" s="301"/>
    </row>
    <row r="831" spans="2:28" customFormat="1" ht="15" customHeight="1" x14ac:dyDescent="0.3">
      <c r="B831" s="270"/>
      <c r="C831" s="269"/>
      <c r="D831" s="327"/>
      <c r="E831" s="327"/>
      <c r="F831" s="327"/>
      <c r="G831" s="327"/>
      <c r="H831" s="327"/>
      <c r="I831" s="356"/>
      <c r="J831" s="356"/>
      <c r="K831" s="328"/>
      <c r="L831" s="356"/>
      <c r="M831" s="327"/>
      <c r="N831" s="327"/>
      <c r="O831" s="327"/>
      <c r="P831" s="357"/>
      <c r="Q831" s="214"/>
      <c r="R831" s="215"/>
      <c r="S831" s="299"/>
      <c r="T831" s="300"/>
      <c r="U831" s="300"/>
      <c r="V831" s="300"/>
      <c r="W831" s="300"/>
      <c r="X831" s="300"/>
      <c r="Y831" s="300"/>
      <c r="Z831" s="300"/>
      <c r="AA831" s="300"/>
      <c r="AB831" s="301"/>
    </row>
    <row r="832" spans="2:28" customFormat="1" ht="15" customHeight="1" x14ac:dyDescent="0.3">
      <c r="B832" s="270"/>
      <c r="C832" s="269"/>
      <c r="D832" s="327"/>
      <c r="E832" s="327"/>
      <c r="F832" s="327"/>
      <c r="G832" s="327"/>
      <c r="H832" s="327"/>
      <c r="I832" s="356"/>
      <c r="J832" s="356"/>
      <c r="K832" s="328"/>
      <c r="L832" s="356"/>
      <c r="M832" s="327"/>
      <c r="N832" s="327"/>
      <c r="O832" s="327"/>
      <c r="P832" s="357"/>
      <c r="Q832" s="214"/>
      <c r="R832" s="215"/>
      <c r="S832" s="299"/>
      <c r="T832" s="300"/>
      <c r="U832" s="300"/>
      <c r="V832" s="300"/>
      <c r="W832" s="300"/>
      <c r="X832" s="300"/>
      <c r="Y832" s="300"/>
      <c r="Z832" s="300"/>
      <c r="AA832" s="300"/>
      <c r="AB832" s="301"/>
    </row>
    <row r="833" spans="2:28" customFormat="1" ht="15" customHeight="1" x14ac:dyDescent="0.3">
      <c r="B833" s="270"/>
      <c r="C833" s="269"/>
      <c r="D833" s="327"/>
      <c r="E833" s="327"/>
      <c r="F833" s="327"/>
      <c r="G833" s="327"/>
      <c r="H833" s="327"/>
      <c r="I833" s="356"/>
      <c r="J833" s="356"/>
      <c r="K833" s="328"/>
      <c r="L833" s="356"/>
      <c r="M833" s="327"/>
      <c r="N833" s="327"/>
      <c r="O833" s="327"/>
      <c r="P833" s="357"/>
      <c r="Q833" s="214"/>
      <c r="R833" s="215"/>
      <c r="S833" s="299"/>
      <c r="T833" s="300"/>
      <c r="U833" s="300"/>
      <c r="V833" s="300"/>
      <c r="W833" s="300"/>
      <c r="X833" s="300"/>
      <c r="Y833" s="300"/>
      <c r="Z833" s="300"/>
      <c r="AA833" s="300"/>
      <c r="AB833" s="301"/>
    </row>
    <row r="834" spans="2:28" customFormat="1" ht="15" customHeight="1" x14ac:dyDescent="0.3">
      <c r="B834" s="270"/>
      <c r="C834" s="269"/>
      <c r="D834" s="327"/>
      <c r="E834" s="327"/>
      <c r="F834" s="327"/>
      <c r="G834" s="327"/>
      <c r="H834" s="327"/>
      <c r="I834" s="356"/>
      <c r="J834" s="356"/>
      <c r="K834" s="328"/>
      <c r="L834" s="356"/>
      <c r="M834" s="327"/>
      <c r="N834" s="327"/>
      <c r="O834" s="327"/>
      <c r="P834" s="357"/>
      <c r="Q834" s="214"/>
      <c r="R834" s="215"/>
      <c r="S834" s="299"/>
      <c r="T834" s="300"/>
      <c r="U834" s="300"/>
      <c r="V834" s="300"/>
      <c r="W834" s="300"/>
      <c r="X834" s="300"/>
      <c r="Y834" s="300"/>
      <c r="Z834" s="300"/>
      <c r="AA834" s="300"/>
      <c r="AB834" s="301"/>
    </row>
    <row r="835" spans="2:28" customFormat="1" ht="15" customHeight="1" x14ac:dyDescent="0.3">
      <c r="B835" s="270"/>
      <c r="C835" s="269"/>
      <c r="D835" s="327"/>
      <c r="E835" s="327"/>
      <c r="F835" s="327"/>
      <c r="G835" s="327"/>
      <c r="H835" s="327"/>
      <c r="I835" s="356"/>
      <c r="J835" s="356"/>
      <c r="K835" s="328"/>
      <c r="L835" s="356"/>
      <c r="M835" s="327"/>
      <c r="N835" s="327"/>
      <c r="O835" s="327"/>
      <c r="P835" s="357"/>
      <c r="Q835" s="214"/>
      <c r="R835" s="215"/>
      <c r="S835" s="299"/>
      <c r="T835" s="300"/>
      <c r="U835" s="300"/>
      <c r="V835" s="300"/>
      <c r="W835" s="300"/>
      <c r="X835" s="300"/>
      <c r="Y835" s="300"/>
      <c r="Z835" s="300"/>
      <c r="AA835" s="300"/>
      <c r="AB835" s="301"/>
    </row>
    <row r="836" spans="2:28" customFormat="1" ht="15" customHeight="1" x14ac:dyDescent="0.3">
      <c r="B836" s="270"/>
      <c r="C836" s="269"/>
      <c r="D836" s="327"/>
      <c r="E836" s="327"/>
      <c r="F836" s="327"/>
      <c r="G836" s="327"/>
      <c r="H836" s="327"/>
      <c r="I836" s="356"/>
      <c r="J836" s="356"/>
      <c r="K836" s="328"/>
      <c r="L836" s="356"/>
      <c r="M836" s="327"/>
      <c r="N836" s="327"/>
      <c r="O836" s="327"/>
      <c r="P836" s="357"/>
      <c r="Q836" s="214"/>
      <c r="R836" s="215"/>
      <c r="S836" s="299"/>
      <c r="T836" s="300"/>
      <c r="U836" s="300"/>
      <c r="V836" s="300"/>
      <c r="W836" s="300"/>
      <c r="X836" s="300"/>
      <c r="Y836" s="300"/>
      <c r="Z836" s="300"/>
      <c r="AA836" s="300"/>
      <c r="AB836" s="301"/>
    </row>
    <row r="837" spans="2:28" customFormat="1" ht="15" customHeight="1" x14ac:dyDescent="0.3">
      <c r="B837" s="270"/>
      <c r="C837" s="269"/>
      <c r="D837" s="327"/>
      <c r="E837" s="327"/>
      <c r="F837" s="327"/>
      <c r="G837" s="327"/>
      <c r="H837" s="327"/>
      <c r="I837" s="356"/>
      <c r="J837" s="356"/>
      <c r="K837" s="328"/>
      <c r="L837" s="356"/>
      <c r="M837" s="327"/>
      <c r="N837" s="327"/>
      <c r="O837" s="327"/>
      <c r="P837" s="357"/>
      <c r="Q837" s="214"/>
      <c r="R837" s="215"/>
      <c r="S837" s="299"/>
      <c r="T837" s="300"/>
      <c r="U837" s="300"/>
      <c r="V837" s="300"/>
      <c r="W837" s="300"/>
      <c r="X837" s="300"/>
      <c r="Y837" s="300"/>
      <c r="Z837" s="300"/>
      <c r="AA837" s="300"/>
      <c r="AB837" s="301"/>
    </row>
    <row r="838" spans="2:28" customFormat="1" ht="15" customHeight="1" x14ac:dyDescent="0.3">
      <c r="B838" s="270"/>
      <c r="C838" s="269"/>
      <c r="D838" s="327"/>
      <c r="E838" s="327"/>
      <c r="F838" s="327"/>
      <c r="G838" s="327"/>
      <c r="H838" s="327"/>
      <c r="I838" s="356"/>
      <c r="J838" s="356"/>
      <c r="K838" s="328"/>
      <c r="L838" s="356"/>
      <c r="M838" s="327"/>
      <c r="N838" s="327"/>
      <c r="O838" s="327"/>
      <c r="P838" s="357"/>
      <c r="Q838" s="214"/>
      <c r="R838" s="215"/>
      <c r="S838" s="299"/>
      <c r="T838" s="300"/>
      <c r="U838" s="300"/>
      <c r="V838" s="300"/>
      <c r="W838" s="300"/>
      <c r="X838" s="300"/>
      <c r="Y838" s="300"/>
      <c r="Z838" s="300"/>
      <c r="AA838" s="300"/>
      <c r="AB838" s="301"/>
    </row>
    <row r="839" spans="2:28" customFormat="1" ht="15" customHeight="1" x14ac:dyDescent="0.3">
      <c r="B839" s="270"/>
      <c r="C839" s="269"/>
      <c r="D839" s="327"/>
      <c r="E839" s="327"/>
      <c r="F839" s="327"/>
      <c r="G839" s="327"/>
      <c r="H839" s="327"/>
      <c r="I839" s="356"/>
      <c r="J839" s="356"/>
      <c r="K839" s="328"/>
      <c r="L839" s="356"/>
      <c r="M839" s="327"/>
      <c r="N839" s="327"/>
      <c r="O839" s="327"/>
      <c r="P839" s="357"/>
      <c r="Q839" s="214"/>
      <c r="R839" s="215"/>
      <c r="S839" s="299"/>
      <c r="T839" s="300"/>
      <c r="U839" s="300"/>
      <c r="V839" s="300"/>
      <c r="W839" s="300"/>
      <c r="X839" s="300"/>
      <c r="Y839" s="300"/>
      <c r="Z839" s="300"/>
      <c r="AA839" s="300"/>
      <c r="AB839" s="301"/>
    </row>
    <row r="840" spans="2:28" customFormat="1" ht="15" customHeight="1" x14ac:dyDescent="0.3">
      <c r="B840" s="270"/>
      <c r="C840" s="269"/>
      <c r="D840" s="327"/>
      <c r="E840" s="327"/>
      <c r="F840" s="327"/>
      <c r="G840" s="327"/>
      <c r="H840" s="327"/>
      <c r="I840" s="356"/>
      <c r="J840" s="356"/>
      <c r="K840" s="328"/>
      <c r="L840" s="356"/>
      <c r="M840" s="327"/>
      <c r="N840" s="327"/>
      <c r="O840" s="327"/>
      <c r="P840" s="357"/>
      <c r="Q840" s="214"/>
      <c r="R840" s="215"/>
      <c r="S840" s="299"/>
      <c r="T840" s="300"/>
      <c r="U840" s="300"/>
      <c r="V840" s="300"/>
      <c r="W840" s="300"/>
      <c r="X840" s="300"/>
      <c r="Y840" s="300"/>
      <c r="Z840" s="300"/>
      <c r="AA840" s="300"/>
      <c r="AB840" s="301"/>
    </row>
    <row r="841" spans="2:28" customFormat="1" ht="15" customHeight="1" x14ac:dyDescent="0.3">
      <c r="B841" s="270"/>
      <c r="C841" s="269"/>
      <c r="D841" s="327"/>
      <c r="E841" s="327"/>
      <c r="F841" s="327"/>
      <c r="G841" s="327"/>
      <c r="H841" s="327"/>
      <c r="I841" s="356"/>
      <c r="J841" s="356"/>
      <c r="K841" s="328"/>
      <c r="L841" s="356"/>
      <c r="M841" s="327"/>
      <c r="N841" s="327"/>
      <c r="O841" s="327"/>
      <c r="P841" s="357"/>
      <c r="Q841" s="214"/>
      <c r="R841" s="215"/>
      <c r="S841" s="299"/>
      <c r="T841" s="300"/>
      <c r="U841" s="300"/>
      <c r="V841" s="300"/>
      <c r="W841" s="300"/>
      <c r="X841" s="300"/>
      <c r="Y841" s="300"/>
      <c r="Z841" s="300"/>
      <c r="AA841" s="300"/>
      <c r="AB841" s="301"/>
    </row>
    <row r="842" spans="2:28" customFormat="1" ht="15" customHeight="1" x14ac:dyDescent="0.3">
      <c r="B842" s="270"/>
      <c r="C842" s="269"/>
      <c r="D842" s="327"/>
      <c r="E842" s="327"/>
      <c r="F842" s="327"/>
      <c r="G842" s="327"/>
      <c r="H842" s="327"/>
      <c r="I842" s="356"/>
      <c r="J842" s="356"/>
      <c r="K842" s="328"/>
      <c r="L842" s="356"/>
      <c r="M842" s="327"/>
      <c r="N842" s="327"/>
      <c r="O842" s="327"/>
      <c r="P842" s="357"/>
      <c r="Q842" s="214"/>
      <c r="R842" s="215"/>
      <c r="S842" s="299"/>
      <c r="T842" s="300"/>
      <c r="U842" s="300"/>
      <c r="V842" s="300"/>
      <c r="W842" s="300"/>
      <c r="X842" s="300"/>
      <c r="Y842" s="300"/>
      <c r="Z842" s="300"/>
      <c r="AA842" s="300"/>
      <c r="AB842" s="301"/>
    </row>
    <row r="843" spans="2:28" customFormat="1" ht="15" customHeight="1" x14ac:dyDescent="0.3">
      <c r="B843" s="270"/>
      <c r="C843" s="269"/>
      <c r="D843" s="327"/>
      <c r="E843" s="327"/>
      <c r="F843" s="327"/>
      <c r="G843" s="327"/>
      <c r="H843" s="327"/>
      <c r="I843" s="356"/>
      <c r="J843" s="356"/>
      <c r="K843" s="328"/>
      <c r="L843" s="356"/>
      <c r="M843" s="327"/>
      <c r="N843" s="327"/>
      <c r="O843" s="327"/>
      <c r="P843" s="357"/>
      <c r="Q843" s="214"/>
      <c r="R843" s="215"/>
      <c r="S843" s="299"/>
      <c r="T843" s="300"/>
      <c r="U843" s="300"/>
      <c r="V843" s="300"/>
      <c r="W843" s="300"/>
      <c r="X843" s="300"/>
      <c r="Y843" s="300"/>
      <c r="Z843" s="300"/>
      <c r="AA843" s="300"/>
      <c r="AB843" s="301"/>
    </row>
    <row r="844" spans="2:28" customFormat="1" ht="15" customHeight="1" x14ac:dyDescent="0.3">
      <c r="B844" s="270"/>
      <c r="C844" s="269"/>
      <c r="D844" s="327"/>
      <c r="E844" s="327"/>
      <c r="F844" s="327"/>
      <c r="G844" s="327"/>
      <c r="H844" s="327"/>
      <c r="I844" s="356"/>
      <c r="J844" s="356"/>
      <c r="K844" s="328"/>
      <c r="L844" s="356"/>
      <c r="M844" s="327"/>
      <c r="N844" s="327"/>
      <c r="O844" s="327"/>
      <c r="P844" s="357"/>
      <c r="Q844" s="214"/>
      <c r="R844" s="215"/>
      <c r="S844" s="299"/>
      <c r="T844" s="300"/>
      <c r="U844" s="300"/>
      <c r="V844" s="300"/>
      <c r="W844" s="300"/>
      <c r="X844" s="300"/>
      <c r="Y844" s="300"/>
      <c r="Z844" s="300"/>
      <c r="AA844" s="300"/>
      <c r="AB844" s="301"/>
    </row>
    <row r="845" spans="2:28" customFormat="1" ht="15" customHeight="1" x14ac:dyDescent="0.3">
      <c r="B845" s="270"/>
      <c r="C845" s="269"/>
      <c r="D845" s="327"/>
      <c r="E845" s="327"/>
      <c r="F845" s="327"/>
      <c r="G845" s="327"/>
      <c r="H845" s="327"/>
      <c r="I845" s="356"/>
      <c r="J845" s="356"/>
      <c r="K845" s="328"/>
      <c r="L845" s="356"/>
      <c r="M845" s="327"/>
      <c r="N845" s="327"/>
      <c r="O845" s="327"/>
      <c r="P845" s="357"/>
      <c r="Q845" s="214"/>
      <c r="R845" s="215"/>
      <c r="S845" s="299"/>
      <c r="T845" s="300"/>
      <c r="U845" s="300"/>
      <c r="V845" s="300"/>
      <c r="W845" s="300"/>
      <c r="X845" s="300"/>
      <c r="Y845" s="300"/>
      <c r="Z845" s="300"/>
      <c r="AA845" s="300"/>
      <c r="AB845" s="301"/>
    </row>
    <row r="846" spans="2:28" customFormat="1" ht="15" customHeight="1" x14ac:dyDescent="0.3">
      <c r="B846" s="270"/>
      <c r="C846" s="269"/>
      <c r="D846" s="327"/>
      <c r="E846" s="327"/>
      <c r="F846" s="327"/>
      <c r="G846" s="327"/>
      <c r="H846" s="327"/>
      <c r="I846" s="356"/>
      <c r="J846" s="356"/>
      <c r="K846" s="328"/>
      <c r="L846" s="356"/>
      <c r="M846" s="327"/>
      <c r="N846" s="327"/>
      <c r="O846" s="327"/>
      <c r="P846" s="357"/>
      <c r="Q846" s="214"/>
      <c r="R846" s="215"/>
      <c r="S846" s="299"/>
      <c r="T846" s="300"/>
      <c r="U846" s="300"/>
      <c r="V846" s="300"/>
      <c r="W846" s="300"/>
      <c r="X846" s="300"/>
      <c r="Y846" s="300"/>
      <c r="Z846" s="300"/>
      <c r="AA846" s="300"/>
      <c r="AB846" s="301"/>
    </row>
    <row r="847" spans="2:28" customFormat="1" ht="15" customHeight="1" x14ac:dyDescent="0.3">
      <c r="B847" s="270"/>
      <c r="C847" s="269"/>
      <c r="D847" s="327"/>
      <c r="E847" s="327"/>
      <c r="F847" s="327"/>
      <c r="G847" s="327"/>
      <c r="H847" s="327"/>
      <c r="I847" s="356"/>
      <c r="J847" s="356"/>
      <c r="K847" s="328"/>
      <c r="L847" s="356"/>
      <c r="M847" s="327"/>
      <c r="N847" s="327"/>
      <c r="O847" s="327"/>
      <c r="P847" s="357"/>
      <c r="Q847" s="214"/>
      <c r="R847" s="358"/>
      <c r="S847" s="299"/>
      <c r="T847" s="300"/>
      <c r="U847" s="300"/>
      <c r="V847" s="300"/>
      <c r="W847" s="300"/>
      <c r="X847" s="300"/>
      <c r="Y847" s="300"/>
      <c r="Z847" s="300"/>
      <c r="AA847" s="300"/>
      <c r="AB847" s="301"/>
    </row>
    <row r="848" spans="2:28" customFormat="1" ht="15" customHeight="1" x14ac:dyDescent="0.3">
      <c r="B848" s="270"/>
      <c r="C848" s="269"/>
      <c r="D848" s="327"/>
      <c r="E848" s="327"/>
      <c r="F848" s="327"/>
      <c r="G848" s="327"/>
      <c r="H848" s="327"/>
      <c r="I848" s="356"/>
      <c r="J848" s="356"/>
      <c r="K848" s="328"/>
      <c r="L848" s="356"/>
      <c r="M848" s="327"/>
      <c r="N848" s="327"/>
      <c r="O848" s="327"/>
      <c r="P848" s="357"/>
      <c r="Q848" s="214"/>
      <c r="R848" s="358"/>
      <c r="S848" s="299"/>
      <c r="T848" s="300"/>
      <c r="U848" s="300"/>
      <c r="V848" s="300"/>
      <c r="W848" s="300"/>
      <c r="X848" s="300"/>
      <c r="Y848" s="300"/>
      <c r="Z848" s="300"/>
      <c r="AA848" s="300"/>
      <c r="AB848" s="301"/>
    </row>
    <row r="849" spans="2:28" customFormat="1" ht="15" customHeight="1" x14ac:dyDescent="0.3">
      <c r="B849" s="270"/>
      <c r="C849" s="269"/>
      <c r="D849" s="327"/>
      <c r="E849" s="327"/>
      <c r="F849" s="327"/>
      <c r="G849" s="327"/>
      <c r="H849" s="327"/>
      <c r="I849" s="356"/>
      <c r="J849" s="356"/>
      <c r="K849" s="328"/>
      <c r="L849" s="356"/>
      <c r="M849" s="327"/>
      <c r="N849" s="327"/>
      <c r="O849" s="327"/>
      <c r="P849" s="357"/>
      <c r="Q849" s="214"/>
      <c r="R849" s="358"/>
      <c r="S849" s="299"/>
      <c r="T849" s="300"/>
      <c r="U849" s="300"/>
      <c r="V849" s="300"/>
      <c r="W849" s="300"/>
      <c r="X849" s="300"/>
      <c r="Y849" s="300"/>
      <c r="Z849" s="300"/>
      <c r="AA849" s="300"/>
      <c r="AB849" s="301"/>
    </row>
    <row r="850" spans="2:28" customFormat="1" ht="15" customHeight="1" x14ac:dyDescent="0.3">
      <c r="B850" s="270"/>
      <c r="C850" s="269"/>
      <c r="D850" s="327"/>
      <c r="E850" s="327"/>
      <c r="F850" s="327"/>
      <c r="G850" s="327"/>
      <c r="H850" s="327"/>
      <c r="I850" s="356"/>
      <c r="J850" s="356"/>
      <c r="K850" s="328"/>
      <c r="L850" s="356"/>
      <c r="M850" s="327"/>
      <c r="N850" s="327"/>
      <c r="O850" s="327"/>
      <c r="P850" s="357"/>
      <c r="Q850" s="214"/>
      <c r="R850" s="358"/>
      <c r="S850" s="299"/>
      <c r="T850" s="300"/>
      <c r="U850" s="300"/>
      <c r="V850" s="300"/>
      <c r="W850" s="300"/>
      <c r="X850" s="300"/>
      <c r="Y850" s="300"/>
      <c r="Z850" s="300"/>
      <c r="AA850" s="300"/>
      <c r="AB850" s="301"/>
    </row>
    <row r="851" spans="2:28" customFormat="1" ht="15" customHeight="1" x14ac:dyDescent="0.3">
      <c r="B851" s="270"/>
      <c r="C851" s="269"/>
      <c r="D851" s="327"/>
      <c r="E851" s="327"/>
      <c r="F851" s="327"/>
      <c r="G851" s="327"/>
      <c r="H851" s="327"/>
      <c r="I851" s="356"/>
      <c r="J851" s="356"/>
      <c r="K851" s="328"/>
      <c r="L851" s="356"/>
      <c r="M851" s="327"/>
      <c r="N851" s="327"/>
      <c r="O851" s="327"/>
      <c r="P851" s="357"/>
      <c r="Q851" s="214"/>
      <c r="R851" s="358"/>
      <c r="S851" s="299"/>
      <c r="T851" s="300"/>
      <c r="U851" s="300"/>
      <c r="V851" s="300"/>
      <c r="W851" s="300"/>
      <c r="X851" s="300"/>
      <c r="Y851" s="300"/>
      <c r="Z851" s="300"/>
      <c r="AA851" s="300"/>
      <c r="AB851" s="301"/>
    </row>
    <row r="852" spans="2:28" customFormat="1" ht="15" customHeight="1" x14ac:dyDescent="0.3">
      <c r="B852" s="270"/>
      <c r="C852" s="269"/>
      <c r="D852" s="327"/>
      <c r="E852" s="327"/>
      <c r="F852" s="327"/>
      <c r="G852" s="327"/>
      <c r="H852" s="327"/>
      <c r="I852" s="356"/>
      <c r="J852" s="356"/>
      <c r="K852" s="328"/>
      <c r="L852" s="356"/>
      <c r="M852" s="327"/>
      <c r="N852" s="327"/>
      <c r="O852" s="327"/>
      <c r="P852" s="357"/>
      <c r="Q852" s="214"/>
      <c r="R852" s="358"/>
      <c r="S852" s="299"/>
      <c r="T852" s="300"/>
      <c r="U852" s="300"/>
      <c r="V852" s="300"/>
      <c r="W852" s="300"/>
      <c r="X852" s="300"/>
      <c r="Y852" s="300"/>
      <c r="Z852" s="300"/>
      <c r="AA852" s="300"/>
      <c r="AB852" s="301"/>
    </row>
    <row r="853" spans="2:28" customFormat="1" ht="15" customHeight="1" x14ac:dyDescent="0.3">
      <c r="B853" s="270"/>
      <c r="C853" s="269"/>
      <c r="D853" s="327"/>
      <c r="E853" s="327"/>
      <c r="F853" s="327"/>
      <c r="G853" s="327"/>
      <c r="H853" s="327"/>
      <c r="I853" s="356"/>
      <c r="J853" s="356"/>
      <c r="K853" s="328"/>
      <c r="L853" s="356"/>
      <c r="M853" s="327"/>
      <c r="N853" s="327"/>
      <c r="O853" s="327"/>
      <c r="P853" s="357"/>
      <c r="Q853" s="214"/>
      <c r="R853" s="358"/>
      <c r="S853" s="299"/>
      <c r="T853" s="300"/>
      <c r="U853" s="300"/>
      <c r="V853" s="300"/>
      <c r="W853" s="300"/>
      <c r="X853" s="300"/>
      <c r="Y853" s="300"/>
      <c r="Z853" s="300"/>
      <c r="AA853" s="300"/>
      <c r="AB853" s="301"/>
    </row>
    <row r="854" spans="2:28" customFormat="1" ht="15" customHeight="1" x14ac:dyDescent="0.3">
      <c r="B854" s="270"/>
      <c r="C854" s="269"/>
      <c r="D854" s="327"/>
      <c r="E854" s="327"/>
      <c r="F854" s="327"/>
      <c r="G854" s="327"/>
      <c r="H854" s="327"/>
      <c r="I854" s="356"/>
      <c r="J854" s="356"/>
      <c r="K854" s="328"/>
      <c r="L854" s="356"/>
      <c r="M854" s="327"/>
      <c r="N854" s="327"/>
      <c r="O854" s="327"/>
      <c r="P854" s="357"/>
      <c r="Q854" s="214"/>
      <c r="R854" s="358"/>
      <c r="S854" s="299"/>
      <c r="T854" s="300"/>
      <c r="U854" s="300"/>
      <c r="V854" s="300"/>
      <c r="W854" s="300"/>
      <c r="X854" s="300"/>
      <c r="Y854" s="300"/>
      <c r="Z854" s="300"/>
      <c r="AA854" s="300"/>
      <c r="AB854" s="301"/>
    </row>
    <row r="855" spans="2:28" customFormat="1" ht="15" customHeight="1" x14ac:dyDescent="0.3">
      <c r="B855" s="270"/>
      <c r="C855" s="269"/>
      <c r="D855" s="327"/>
      <c r="E855" s="327"/>
      <c r="F855" s="327"/>
      <c r="G855" s="327"/>
      <c r="H855" s="327"/>
      <c r="I855" s="356"/>
      <c r="J855" s="356"/>
      <c r="K855" s="328"/>
      <c r="L855" s="356"/>
      <c r="M855" s="327"/>
      <c r="N855" s="327"/>
      <c r="O855" s="327"/>
      <c r="P855" s="357"/>
      <c r="Q855" s="214"/>
      <c r="R855" s="358"/>
      <c r="S855" s="299"/>
      <c r="T855" s="300"/>
      <c r="U855" s="300"/>
      <c r="V855" s="300"/>
      <c r="W855" s="300"/>
      <c r="X855" s="300"/>
      <c r="Y855" s="300"/>
      <c r="Z855" s="300"/>
      <c r="AA855" s="300"/>
      <c r="AB855" s="301"/>
    </row>
    <row r="856" spans="2:28" customFormat="1" ht="15" customHeight="1" x14ac:dyDescent="0.3">
      <c r="B856" s="270"/>
      <c r="C856" s="269"/>
      <c r="D856" s="327"/>
      <c r="E856" s="327"/>
      <c r="F856" s="327"/>
      <c r="G856" s="327"/>
      <c r="H856" s="327"/>
      <c r="I856" s="356"/>
      <c r="J856" s="356"/>
      <c r="K856" s="328"/>
      <c r="L856" s="356"/>
      <c r="M856" s="327"/>
      <c r="N856" s="327"/>
      <c r="O856" s="327"/>
      <c r="P856" s="357"/>
      <c r="Q856" s="214"/>
      <c r="R856" s="358"/>
      <c r="S856" s="299"/>
      <c r="T856" s="300"/>
      <c r="U856" s="300"/>
      <c r="V856" s="300"/>
      <c r="W856" s="300"/>
      <c r="X856" s="300"/>
      <c r="Y856" s="300"/>
      <c r="Z856" s="300"/>
      <c r="AA856" s="300"/>
      <c r="AB856" s="301"/>
    </row>
    <row r="857" spans="2:28" customFormat="1" ht="15" customHeight="1" x14ac:dyDescent="0.3">
      <c r="B857" s="270"/>
      <c r="C857" s="269"/>
      <c r="D857" s="327"/>
      <c r="E857" s="327"/>
      <c r="F857" s="327"/>
      <c r="G857" s="327"/>
      <c r="H857" s="327"/>
      <c r="I857" s="356"/>
      <c r="J857" s="356"/>
      <c r="K857" s="328"/>
      <c r="L857" s="356"/>
      <c r="M857" s="327"/>
      <c r="N857" s="327"/>
      <c r="O857" s="327"/>
      <c r="P857" s="357"/>
      <c r="Q857" s="214"/>
      <c r="R857" s="358"/>
      <c r="S857" s="299"/>
      <c r="T857" s="300"/>
      <c r="U857" s="300"/>
      <c r="V857" s="300"/>
      <c r="W857" s="300"/>
      <c r="X857" s="300"/>
      <c r="Y857" s="300"/>
      <c r="Z857" s="300"/>
      <c r="AA857" s="300"/>
      <c r="AB857" s="301"/>
    </row>
    <row r="858" spans="2:28" customFormat="1" ht="15" customHeight="1" x14ac:dyDescent="0.3">
      <c r="B858" s="270"/>
      <c r="C858" s="269"/>
      <c r="D858" s="327"/>
      <c r="E858" s="327"/>
      <c r="F858" s="327"/>
      <c r="G858" s="327"/>
      <c r="H858" s="327"/>
      <c r="I858" s="356"/>
      <c r="J858" s="356"/>
      <c r="K858" s="328"/>
      <c r="L858" s="356"/>
      <c r="M858" s="327"/>
      <c r="N858" s="327"/>
      <c r="O858" s="327"/>
      <c r="P858" s="357"/>
      <c r="Q858" s="214"/>
      <c r="R858" s="358"/>
      <c r="S858" s="299"/>
      <c r="T858" s="300"/>
      <c r="U858" s="300"/>
      <c r="V858" s="300"/>
      <c r="W858" s="300"/>
      <c r="X858" s="300"/>
      <c r="Y858" s="300"/>
      <c r="Z858" s="300"/>
      <c r="AA858" s="300"/>
      <c r="AB858" s="301"/>
    </row>
    <row r="859" spans="2:28" customFormat="1" ht="15" customHeight="1" x14ac:dyDescent="0.3">
      <c r="B859" s="270"/>
      <c r="C859" s="269"/>
      <c r="D859" s="327"/>
      <c r="E859" s="327"/>
      <c r="F859" s="327"/>
      <c r="G859" s="327"/>
      <c r="H859" s="327"/>
      <c r="I859" s="356"/>
      <c r="J859" s="356"/>
      <c r="K859" s="328"/>
      <c r="L859" s="356"/>
      <c r="M859" s="327"/>
      <c r="N859" s="327"/>
      <c r="O859" s="327"/>
      <c r="P859" s="357"/>
      <c r="Q859" s="214"/>
      <c r="R859" s="358"/>
      <c r="S859" s="299"/>
      <c r="T859" s="300"/>
      <c r="U859" s="300"/>
      <c r="V859" s="300"/>
      <c r="W859" s="300"/>
      <c r="X859" s="300"/>
      <c r="Y859" s="300"/>
      <c r="Z859" s="300"/>
      <c r="AA859" s="300"/>
      <c r="AB859" s="301"/>
    </row>
    <row r="860" spans="2:28" customFormat="1" ht="15" customHeight="1" x14ac:dyDescent="0.3">
      <c r="B860" s="270"/>
      <c r="C860" s="269"/>
      <c r="D860" s="327"/>
      <c r="E860" s="327"/>
      <c r="F860" s="327"/>
      <c r="G860" s="327"/>
      <c r="H860" s="327"/>
      <c r="I860" s="356"/>
      <c r="J860" s="356"/>
      <c r="K860" s="328"/>
      <c r="L860" s="356"/>
      <c r="M860" s="327"/>
      <c r="N860" s="327"/>
      <c r="O860" s="327"/>
      <c r="P860" s="357"/>
      <c r="Q860" s="214"/>
      <c r="R860" s="358"/>
      <c r="S860" s="299"/>
      <c r="T860" s="300"/>
      <c r="U860" s="300"/>
      <c r="V860" s="300"/>
      <c r="W860" s="300"/>
      <c r="X860" s="300"/>
      <c r="Y860" s="300"/>
      <c r="Z860" s="300"/>
      <c r="AA860" s="300"/>
      <c r="AB860" s="301"/>
    </row>
    <row r="861" spans="2:28" customFormat="1" ht="15" customHeight="1" x14ac:dyDescent="0.3">
      <c r="B861" s="270"/>
      <c r="C861" s="269"/>
      <c r="D861" s="327"/>
      <c r="E861" s="327"/>
      <c r="F861" s="327"/>
      <c r="G861" s="327"/>
      <c r="H861" s="327"/>
      <c r="I861" s="356"/>
      <c r="J861" s="356"/>
      <c r="K861" s="328"/>
      <c r="L861" s="356"/>
      <c r="M861" s="327"/>
      <c r="N861" s="327"/>
      <c r="O861" s="327"/>
      <c r="P861" s="357"/>
      <c r="Q861" s="214"/>
      <c r="R861" s="358"/>
      <c r="S861" s="299"/>
      <c r="T861" s="300"/>
      <c r="U861" s="300"/>
      <c r="V861" s="300"/>
      <c r="W861" s="300"/>
      <c r="X861" s="300"/>
      <c r="Y861" s="300"/>
      <c r="Z861" s="300"/>
      <c r="AA861" s="300"/>
      <c r="AB861" s="301"/>
    </row>
    <row r="862" spans="2:28" customFormat="1" ht="15" customHeight="1" x14ac:dyDescent="0.3">
      <c r="B862" s="270"/>
      <c r="C862" s="269"/>
      <c r="D862" s="327"/>
      <c r="E862" s="327"/>
      <c r="F862" s="327"/>
      <c r="G862" s="327"/>
      <c r="H862" s="327"/>
      <c r="I862" s="356"/>
      <c r="J862" s="356"/>
      <c r="K862" s="328"/>
      <c r="L862" s="356"/>
      <c r="M862" s="327"/>
      <c r="N862" s="327"/>
      <c r="O862" s="327"/>
      <c r="P862" s="357"/>
      <c r="Q862" s="214"/>
      <c r="R862" s="358"/>
      <c r="S862" s="299"/>
      <c r="T862" s="300"/>
      <c r="U862" s="300"/>
      <c r="V862" s="300"/>
      <c r="W862" s="300"/>
      <c r="X862" s="300"/>
      <c r="Y862" s="300"/>
      <c r="Z862" s="300"/>
      <c r="AA862" s="300"/>
      <c r="AB862" s="301"/>
    </row>
    <row r="863" spans="2:28" customFormat="1" ht="15" customHeight="1" x14ac:dyDescent="0.3">
      <c r="B863" s="270"/>
      <c r="C863" s="269"/>
      <c r="D863" s="327"/>
      <c r="E863" s="327"/>
      <c r="F863" s="327"/>
      <c r="G863" s="327"/>
      <c r="H863" s="327"/>
      <c r="I863" s="356"/>
      <c r="J863" s="356"/>
      <c r="K863" s="328"/>
      <c r="L863" s="356"/>
      <c r="M863" s="327"/>
      <c r="N863" s="327"/>
      <c r="O863" s="327"/>
      <c r="P863" s="357"/>
      <c r="Q863" s="214"/>
      <c r="R863" s="358"/>
      <c r="S863" s="299"/>
      <c r="T863" s="300"/>
      <c r="U863" s="300"/>
      <c r="V863" s="300"/>
      <c r="W863" s="300"/>
      <c r="X863" s="300"/>
      <c r="Y863" s="300"/>
      <c r="Z863" s="300"/>
      <c r="AA863" s="300"/>
      <c r="AB863" s="301"/>
    </row>
    <row r="864" spans="2:28" customFormat="1" ht="15" customHeight="1" x14ac:dyDescent="0.3">
      <c r="B864" s="270"/>
      <c r="C864" s="269"/>
      <c r="D864" s="327"/>
      <c r="E864" s="327"/>
      <c r="F864" s="327"/>
      <c r="G864" s="327"/>
      <c r="H864" s="327"/>
      <c r="I864" s="356"/>
      <c r="J864" s="356"/>
      <c r="K864" s="328"/>
      <c r="L864" s="356"/>
      <c r="M864" s="327"/>
      <c r="N864" s="327"/>
      <c r="O864" s="327"/>
      <c r="P864" s="357"/>
      <c r="Q864" s="214"/>
      <c r="R864" s="358"/>
      <c r="S864" s="299"/>
      <c r="T864" s="300"/>
      <c r="U864" s="300"/>
      <c r="V864" s="300"/>
      <c r="W864" s="300"/>
      <c r="X864" s="300"/>
      <c r="Y864" s="300"/>
      <c r="Z864" s="300"/>
      <c r="AA864" s="300"/>
      <c r="AB864" s="301"/>
    </row>
    <row r="865" spans="2:28" customFormat="1" ht="15" customHeight="1" x14ac:dyDescent="0.3">
      <c r="B865" s="270"/>
      <c r="C865" s="269"/>
      <c r="D865" s="327"/>
      <c r="E865" s="327"/>
      <c r="F865" s="327"/>
      <c r="G865" s="327"/>
      <c r="H865" s="327"/>
      <c r="I865" s="356"/>
      <c r="J865" s="356"/>
      <c r="K865" s="328"/>
      <c r="L865" s="356"/>
      <c r="M865" s="327"/>
      <c r="N865" s="327"/>
      <c r="O865" s="327"/>
      <c r="P865" s="357"/>
      <c r="Q865" s="214"/>
      <c r="R865" s="358"/>
      <c r="S865" s="299"/>
      <c r="T865" s="300"/>
      <c r="U865" s="300"/>
      <c r="V865" s="300"/>
      <c r="W865" s="300"/>
      <c r="X865" s="300"/>
      <c r="Y865" s="300"/>
      <c r="Z865" s="300"/>
      <c r="AA865" s="300"/>
      <c r="AB865" s="301"/>
    </row>
    <row r="866" spans="2:28" customFormat="1" ht="15" customHeight="1" x14ac:dyDescent="0.3">
      <c r="B866" s="270"/>
      <c r="C866" s="269"/>
      <c r="D866" s="327"/>
      <c r="E866" s="327"/>
      <c r="F866" s="327"/>
      <c r="G866" s="327"/>
      <c r="H866" s="327"/>
      <c r="I866" s="356"/>
      <c r="J866" s="356"/>
      <c r="K866" s="328"/>
      <c r="L866" s="356"/>
      <c r="M866" s="327"/>
      <c r="N866" s="327"/>
      <c r="O866" s="327"/>
      <c r="P866" s="357"/>
      <c r="Q866" s="214"/>
      <c r="R866" s="358"/>
      <c r="S866" s="299"/>
      <c r="T866" s="300"/>
      <c r="U866" s="300"/>
      <c r="V866" s="300"/>
      <c r="W866" s="300"/>
      <c r="X866" s="300"/>
      <c r="Y866" s="300"/>
      <c r="Z866" s="300"/>
      <c r="AA866" s="300"/>
      <c r="AB866" s="301"/>
    </row>
    <row r="867" spans="2:28" customFormat="1" ht="15" customHeight="1" x14ac:dyDescent="0.3">
      <c r="B867" s="270"/>
      <c r="C867" s="269"/>
      <c r="D867" s="327"/>
      <c r="E867" s="327"/>
      <c r="F867" s="327"/>
      <c r="G867" s="327"/>
      <c r="H867" s="327"/>
      <c r="I867" s="356"/>
      <c r="J867" s="356"/>
      <c r="K867" s="328"/>
      <c r="L867" s="356"/>
      <c r="M867" s="327"/>
      <c r="N867" s="327"/>
      <c r="O867" s="327"/>
      <c r="P867" s="357"/>
      <c r="Q867" s="214"/>
      <c r="R867" s="358"/>
      <c r="S867" s="299"/>
      <c r="T867" s="300"/>
      <c r="U867" s="300"/>
      <c r="V867" s="300"/>
      <c r="W867" s="300"/>
      <c r="X867" s="300"/>
      <c r="Y867" s="300"/>
      <c r="Z867" s="300"/>
      <c r="AA867" s="300"/>
      <c r="AB867" s="301"/>
    </row>
    <row r="868" spans="2:28" customFormat="1" ht="15" customHeight="1" x14ac:dyDescent="0.3">
      <c r="B868" s="270"/>
      <c r="C868" s="269"/>
      <c r="D868" s="327"/>
      <c r="E868" s="327"/>
      <c r="F868" s="327"/>
      <c r="G868" s="327"/>
      <c r="H868" s="327"/>
      <c r="I868" s="356"/>
      <c r="J868" s="356"/>
      <c r="K868" s="328"/>
      <c r="L868" s="356"/>
      <c r="M868" s="327"/>
      <c r="N868" s="327"/>
      <c r="O868" s="327"/>
      <c r="P868" s="357"/>
      <c r="Q868" s="214"/>
      <c r="R868" s="358"/>
      <c r="S868" s="299"/>
      <c r="T868" s="300"/>
      <c r="U868" s="300"/>
      <c r="V868" s="300"/>
      <c r="W868" s="300"/>
      <c r="X868" s="300"/>
      <c r="Y868" s="300"/>
      <c r="Z868" s="300"/>
      <c r="AA868" s="300"/>
      <c r="AB868" s="301"/>
    </row>
    <row r="869" spans="2:28" customFormat="1" ht="15" customHeight="1" x14ac:dyDescent="0.3">
      <c r="B869" s="270"/>
      <c r="C869" s="269"/>
      <c r="D869" s="327"/>
      <c r="E869" s="327"/>
      <c r="F869" s="327"/>
      <c r="G869" s="327"/>
      <c r="H869" s="327"/>
      <c r="I869" s="356"/>
      <c r="J869" s="356"/>
      <c r="K869" s="328"/>
      <c r="L869" s="356"/>
      <c r="M869" s="327"/>
      <c r="N869" s="327"/>
      <c r="O869" s="327"/>
      <c r="P869" s="357"/>
      <c r="Q869" s="214"/>
      <c r="R869" s="358"/>
      <c r="S869" s="299"/>
      <c r="T869" s="300"/>
      <c r="U869" s="300"/>
      <c r="V869" s="300"/>
      <c r="W869" s="300"/>
      <c r="X869" s="300"/>
      <c r="Y869" s="300"/>
      <c r="Z869" s="300"/>
      <c r="AA869" s="300"/>
      <c r="AB869" s="301"/>
    </row>
    <row r="870" spans="2:28" customFormat="1" ht="15" customHeight="1" x14ac:dyDescent="0.3">
      <c r="B870" s="270"/>
      <c r="C870" s="269"/>
      <c r="D870" s="327"/>
      <c r="E870" s="327"/>
      <c r="F870" s="327"/>
      <c r="G870" s="327"/>
      <c r="H870" s="327"/>
      <c r="I870" s="356"/>
      <c r="J870" s="356"/>
      <c r="K870" s="328"/>
      <c r="L870" s="356"/>
      <c r="M870" s="327"/>
      <c r="N870" s="327"/>
      <c r="O870" s="327"/>
      <c r="P870" s="357"/>
      <c r="Q870" s="214"/>
      <c r="R870" s="358"/>
      <c r="S870" s="299"/>
      <c r="T870" s="300"/>
      <c r="U870" s="300"/>
      <c r="V870" s="300"/>
      <c r="W870" s="300"/>
      <c r="X870" s="300"/>
      <c r="Y870" s="300"/>
      <c r="Z870" s="300"/>
      <c r="AA870" s="300"/>
      <c r="AB870" s="301"/>
    </row>
    <row r="871" spans="2:28" customFormat="1" ht="15" customHeight="1" x14ac:dyDescent="0.3">
      <c r="B871" s="270"/>
      <c r="C871" s="269"/>
      <c r="D871" s="327"/>
      <c r="E871" s="327"/>
      <c r="F871" s="327"/>
      <c r="G871" s="327"/>
      <c r="H871" s="327"/>
      <c r="I871" s="356"/>
      <c r="J871" s="356"/>
      <c r="K871" s="328"/>
      <c r="L871" s="356"/>
      <c r="M871" s="327"/>
      <c r="N871" s="327"/>
      <c r="O871" s="327"/>
      <c r="P871" s="357"/>
      <c r="Q871" s="214"/>
      <c r="R871" s="358"/>
      <c r="S871" s="299"/>
      <c r="T871" s="300"/>
      <c r="U871" s="300"/>
      <c r="V871" s="300"/>
      <c r="W871" s="300"/>
      <c r="X871" s="300"/>
      <c r="Y871" s="300"/>
      <c r="Z871" s="300"/>
      <c r="AA871" s="300"/>
      <c r="AB871" s="301"/>
    </row>
    <row r="872" spans="2:28" customFormat="1" ht="15" customHeight="1" x14ac:dyDescent="0.3">
      <c r="B872" s="270"/>
      <c r="C872" s="269"/>
      <c r="D872" s="327"/>
      <c r="E872" s="327"/>
      <c r="F872" s="327"/>
      <c r="G872" s="327"/>
      <c r="H872" s="327"/>
      <c r="I872" s="356"/>
      <c r="J872" s="356"/>
      <c r="K872" s="328"/>
      <c r="L872" s="356"/>
      <c r="M872" s="327"/>
      <c r="N872" s="327"/>
      <c r="O872" s="327"/>
      <c r="P872" s="357"/>
      <c r="Q872" s="214"/>
      <c r="R872" s="358"/>
      <c r="S872" s="299"/>
      <c r="T872" s="300"/>
      <c r="U872" s="300"/>
      <c r="V872" s="300"/>
      <c r="W872" s="300"/>
      <c r="X872" s="300"/>
      <c r="Y872" s="300"/>
      <c r="Z872" s="300"/>
      <c r="AA872" s="300"/>
      <c r="AB872" s="301"/>
    </row>
    <row r="873" spans="2:28" customFormat="1" ht="15" customHeight="1" x14ac:dyDescent="0.3">
      <c r="B873" s="270"/>
      <c r="C873" s="269"/>
      <c r="D873" s="327"/>
      <c r="E873" s="327"/>
      <c r="F873" s="327"/>
      <c r="G873" s="327"/>
      <c r="H873" s="327"/>
      <c r="I873" s="356"/>
      <c r="J873" s="356"/>
      <c r="K873" s="328"/>
      <c r="L873" s="356"/>
      <c r="M873" s="327"/>
      <c r="N873" s="327"/>
      <c r="O873" s="327"/>
      <c r="P873" s="357"/>
      <c r="Q873" s="214"/>
      <c r="R873" s="358"/>
      <c r="S873" s="299"/>
      <c r="T873" s="300"/>
      <c r="U873" s="300"/>
      <c r="V873" s="300"/>
      <c r="W873" s="300"/>
      <c r="X873" s="300"/>
      <c r="Y873" s="300"/>
      <c r="Z873" s="300"/>
      <c r="AA873" s="300"/>
      <c r="AB873" s="301"/>
    </row>
    <row r="874" spans="2:28" customFormat="1" ht="15" customHeight="1" x14ac:dyDescent="0.3">
      <c r="B874" s="270"/>
      <c r="C874" s="269"/>
      <c r="D874" s="327"/>
      <c r="E874" s="327"/>
      <c r="F874" s="327"/>
      <c r="G874" s="327"/>
      <c r="H874" s="327"/>
      <c r="I874" s="356"/>
      <c r="J874" s="356"/>
      <c r="K874" s="328"/>
      <c r="L874" s="356"/>
      <c r="M874" s="327"/>
      <c r="N874" s="327"/>
      <c r="O874" s="327"/>
      <c r="P874" s="357"/>
      <c r="Q874" s="214"/>
      <c r="R874" s="358"/>
      <c r="S874" s="299"/>
      <c r="T874" s="300"/>
      <c r="U874" s="300"/>
      <c r="V874" s="300"/>
      <c r="W874" s="300"/>
      <c r="X874" s="300"/>
      <c r="Y874" s="300"/>
      <c r="Z874" s="300"/>
      <c r="AA874" s="300"/>
      <c r="AB874" s="301"/>
    </row>
    <row r="875" spans="2:28" customFormat="1" ht="15" customHeight="1" x14ac:dyDescent="0.3">
      <c r="B875" s="270"/>
      <c r="C875" s="269"/>
      <c r="D875" s="327"/>
      <c r="E875" s="327"/>
      <c r="F875" s="327"/>
      <c r="G875" s="327"/>
      <c r="H875" s="327"/>
      <c r="I875" s="356"/>
      <c r="J875" s="356"/>
      <c r="K875" s="328"/>
      <c r="L875" s="356"/>
      <c r="M875" s="327"/>
      <c r="N875" s="327"/>
      <c r="O875" s="327"/>
      <c r="P875" s="357"/>
      <c r="Q875" s="214"/>
      <c r="R875" s="358"/>
      <c r="S875" s="299"/>
      <c r="T875" s="300"/>
      <c r="U875" s="300"/>
      <c r="V875" s="300"/>
      <c r="W875" s="300"/>
      <c r="X875" s="300"/>
      <c r="Y875" s="300"/>
      <c r="Z875" s="300"/>
      <c r="AA875" s="300"/>
      <c r="AB875" s="301"/>
    </row>
    <row r="876" spans="2:28" customFormat="1" ht="15" customHeight="1" x14ac:dyDescent="0.3">
      <c r="B876" s="270"/>
      <c r="C876" s="269"/>
      <c r="D876" s="327"/>
      <c r="E876" s="327"/>
      <c r="F876" s="327"/>
      <c r="G876" s="327"/>
      <c r="H876" s="327"/>
      <c r="I876" s="356"/>
      <c r="J876" s="356"/>
      <c r="K876" s="328"/>
      <c r="L876" s="356"/>
      <c r="M876" s="327"/>
      <c r="N876" s="327"/>
      <c r="O876" s="327"/>
      <c r="P876" s="357"/>
      <c r="Q876" s="214"/>
      <c r="R876" s="358"/>
      <c r="S876" s="299"/>
      <c r="T876" s="300"/>
      <c r="U876" s="300"/>
      <c r="V876" s="300"/>
      <c r="W876" s="300"/>
      <c r="X876" s="300"/>
      <c r="Y876" s="300"/>
      <c r="Z876" s="300"/>
      <c r="AA876" s="300"/>
      <c r="AB876" s="301"/>
    </row>
    <row r="877" spans="2:28" customFormat="1" ht="15" customHeight="1" x14ac:dyDescent="0.3">
      <c r="B877" s="270"/>
      <c r="C877" s="269"/>
      <c r="D877" s="327"/>
      <c r="E877" s="327"/>
      <c r="F877" s="327"/>
      <c r="G877" s="327"/>
      <c r="H877" s="327"/>
      <c r="I877" s="356"/>
      <c r="J877" s="356"/>
      <c r="K877" s="328"/>
      <c r="L877" s="356"/>
      <c r="M877" s="327"/>
      <c r="N877" s="327"/>
      <c r="O877" s="327"/>
      <c r="P877" s="357"/>
      <c r="Q877" s="214"/>
      <c r="R877" s="358"/>
      <c r="S877" s="299"/>
      <c r="T877" s="300"/>
      <c r="U877" s="300"/>
      <c r="V877" s="300"/>
      <c r="W877" s="300"/>
      <c r="X877" s="300"/>
      <c r="Y877" s="300"/>
      <c r="Z877" s="300"/>
      <c r="AA877" s="300"/>
      <c r="AB877" s="301"/>
    </row>
    <row r="878" spans="2:28" customFormat="1" ht="15" customHeight="1" x14ac:dyDescent="0.3">
      <c r="B878" s="270"/>
      <c r="C878" s="269"/>
      <c r="D878" s="327"/>
      <c r="E878" s="327"/>
      <c r="F878" s="327"/>
      <c r="G878" s="327"/>
      <c r="H878" s="327"/>
      <c r="I878" s="356"/>
      <c r="J878" s="356"/>
      <c r="K878" s="328"/>
      <c r="L878" s="356"/>
      <c r="M878" s="327"/>
      <c r="N878" s="327"/>
      <c r="O878" s="327"/>
      <c r="P878" s="357"/>
      <c r="Q878" s="214"/>
      <c r="R878" s="358"/>
      <c r="S878" s="299"/>
      <c r="T878" s="300"/>
      <c r="U878" s="300"/>
      <c r="V878" s="300"/>
      <c r="W878" s="300"/>
      <c r="X878" s="300"/>
      <c r="Y878" s="300"/>
      <c r="Z878" s="300"/>
      <c r="AA878" s="300"/>
      <c r="AB878" s="301"/>
    </row>
    <row r="879" spans="2:28" customFormat="1" ht="15" customHeight="1" x14ac:dyDescent="0.3">
      <c r="B879" s="270"/>
      <c r="C879" s="269"/>
      <c r="D879" s="327"/>
      <c r="E879" s="327"/>
      <c r="F879" s="327"/>
      <c r="G879" s="327"/>
      <c r="H879" s="327"/>
      <c r="I879" s="356"/>
      <c r="J879" s="356"/>
      <c r="K879" s="328"/>
      <c r="L879" s="356"/>
      <c r="M879" s="327"/>
      <c r="N879" s="327"/>
      <c r="O879" s="327"/>
      <c r="P879" s="357"/>
      <c r="Q879" s="214"/>
      <c r="R879" s="358"/>
      <c r="S879" s="299"/>
      <c r="T879" s="300"/>
      <c r="U879" s="300"/>
      <c r="V879" s="300"/>
      <c r="W879" s="300"/>
      <c r="X879" s="300"/>
      <c r="Y879" s="300"/>
      <c r="Z879" s="300"/>
      <c r="AA879" s="300"/>
      <c r="AB879" s="301"/>
    </row>
    <row r="880" spans="2:28" customFormat="1" ht="15" customHeight="1" x14ac:dyDescent="0.3">
      <c r="B880" s="270"/>
      <c r="C880" s="269"/>
      <c r="D880" s="327"/>
      <c r="E880" s="327"/>
      <c r="F880" s="327"/>
      <c r="G880" s="327"/>
      <c r="H880" s="327"/>
      <c r="I880" s="356"/>
      <c r="J880" s="356"/>
      <c r="K880" s="328"/>
      <c r="L880" s="356"/>
      <c r="M880" s="327"/>
      <c r="N880" s="327"/>
      <c r="O880" s="327"/>
      <c r="P880" s="357"/>
      <c r="Q880" s="214"/>
      <c r="R880" s="358"/>
      <c r="S880" s="299"/>
      <c r="T880" s="300"/>
      <c r="U880" s="300"/>
      <c r="V880" s="300"/>
      <c r="W880" s="300"/>
      <c r="X880" s="300"/>
      <c r="Y880" s="300"/>
      <c r="Z880" s="300"/>
      <c r="AA880" s="300"/>
      <c r="AB880" s="301"/>
    </row>
    <row r="881" spans="2:28" customFormat="1" ht="15" customHeight="1" x14ac:dyDescent="0.3">
      <c r="B881" s="270"/>
      <c r="C881" s="269"/>
      <c r="D881" s="327"/>
      <c r="E881" s="327"/>
      <c r="F881" s="327"/>
      <c r="G881" s="327"/>
      <c r="H881" s="327"/>
      <c r="I881" s="356"/>
      <c r="J881" s="356"/>
      <c r="K881" s="328"/>
      <c r="L881" s="356"/>
      <c r="M881" s="327"/>
      <c r="N881" s="327"/>
      <c r="O881" s="327"/>
      <c r="P881" s="357"/>
      <c r="Q881" s="214"/>
      <c r="R881" s="358"/>
      <c r="S881" s="299"/>
      <c r="T881" s="300"/>
      <c r="U881" s="300"/>
      <c r="V881" s="300"/>
      <c r="W881" s="300"/>
      <c r="X881" s="300"/>
      <c r="Y881" s="300"/>
      <c r="Z881" s="300"/>
      <c r="AA881" s="300"/>
      <c r="AB881" s="301"/>
    </row>
    <row r="882" spans="2:28" customFormat="1" ht="15" customHeight="1" x14ac:dyDescent="0.3">
      <c r="B882" s="270"/>
      <c r="C882" s="269"/>
      <c r="D882" s="327"/>
      <c r="E882" s="327"/>
      <c r="F882" s="327"/>
      <c r="G882" s="327"/>
      <c r="H882" s="327"/>
      <c r="I882" s="356"/>
      <c r="J882" s="356"/>
      <c r="K882" s="328"/>
      <c r="L882" s="356"/>
      <c r="M882" s="327"/>
      <c r="N882" s="327"/>
      <c r="O882" s="327"/>
      <c r="P882" s="357"/>
      <c r="Q882" s="214"/>
      <c r="R882" s="358"/>
      <c r="S882" s="299"/>
      <c r="T882" s="300"/>
      <c r="U882" s="300"/>
      <c r="V882" s="300"/>
      <c r="W882" s="300"/>
      <c r="X882" s="300"/>
      <c r="Y882" s="300"/>
      <c r="Z882" s="300"/>
      <c r="AA882" s="300"/>
      <c r="AB882" s="301"/>
    </row>
    <row r="883" spans="2:28" customFormat="1" ht="15" customHeight="1" x14ac:dyDescent="0.3">
      <c r="B883" s="270"/>
      <c r="C883" s="269"/>
      <c r="D883" s="327"/>
      <c r="E883" s="327"/>
      <c r="F883" s="327"/>
      <c r="G883" s="327"/>
      <c r="H883" s="327"/>
      <c r="I883" s="356"/>
      <c r="J883" s="356"/>
      <c r="K883" s="328"/>
      <c r="L883" s="356"/>
      <c r="M883" s="327"/>
      <c r="N883" s="327"/>
      <c r="O883" s="327"/>
      <c r="P883" s="357"/>
      <c r="Q883" s="214"/>
      <c r="R883" s="358"/>
      <c r="S883" s="299"/>
      <c r="T883" s="300"/>
      <c r="U883" s="300"/>
      <c r="V883" s="300"/>
      <c r="W883" s="300"/>
      <c r="X883" s="300"/>
      <c r="Y883" s="300"/>
      <c r="Z883" s="300"/>
      <c r="AA883" s="300"/>
      <c r="AB883" s="301"/>
    </row>
    <row r="884" spans="2:28" customFormat="1" ht="15" customHeight="1" x14ac:dyDescent="0.3">
      <c r="B884" s="270"/>
      <c r="C884" s="269"/>
      <c r="D884" s="327"/>
      <c r="E884" s="327"/>
      <c r="F884" s="327"/>
      <c r="G884" s="327"/>
      <c r="H884" s="327"/>
      <c r="I884" s="356"/>
      <c r="J884" s="356"/>
      <c r="K884" s="328"/>
      <c r="L884" s="356"/>
      <c r="M884" s="327"/>
      <c r="N884" s="327"/>
      <c r="O884" s="327"/>
      <c r="P884" s="357"/>
      <c r="Q884" s="214"/>
      <c r="R884" s="358"/>
      <c r="S884" s="299"/>
      <c r="T884" s="300"/>
      <c r="U884" s="300"/>
      <c r="V884" s="300"/>
      <c r="W884" s="300"/>
      <c r="X884" s="300"/>
      <c r="Y884" s="300"/>
      <c r="Z884" s="300"/>
      <c r="AA884" s="300"/>
      <c r="AB884" s="301"/>
    </row>
    <row r="885" spans="2:28" customFormat="1" ht="15" customHeight="1" x14ac:dyDescent="0.3">
      <c r="B885" s="270"/>
      <c r="C885" s="269"/>
      <c r="D885" s="327"/>
      <c r="E885" s="327"/>
      <c r="F885" s="327"/>
      <c r="G885" s="327"/>
      <c r="H885" s="327"/>
      <c r="I885" s="356"/>
      <c r="J885" s="356"/>
      <c r="K885" s="328"/>
      <c r="L885" s="356"/>
      <c r="M885" s="327"/>
      <c r="N885" s="327"/>
      <c r="O885" s="327"/>
      <c r="P885" s="357"/>
      <c r="Q885" s="214"/>
      <c r="R885" s="358"/>
      <c r="S885" s="299"/>
      <c r="T885" s="300"/>
      <c r="U885" s="300"/>
      <c r="V885" s="300"/>
      <c r="W885" s="300"/>
      <c r="X885" s="300"/>
      <c r="Y885" s="300"/>
      <c r="Z885" s="300"/>
      <c r="AA885" s="300"/>
      <c r="AB885" s="301"/>
    </row>
    <row r="886" spans="2:28" customFormat="1" ht="15" customHeight="1" x14ac:dyDescent="0.3">
      <c r="B886" s="270"/>
      <c r="C886" s="269"/>
      <c r="D886" s="327"/>
      <c r="E886" s="327"/>
      <c r="F886" s="327"/>
      <c r="G886" s="327"/>
      <c r="H886" s="327"/>
      <c r="I886" s="356"/>
      <c r="J886" s="356"/>
      <c r="K886" s="328"/>
      <c r="L886" s="356"/>
      <c r="M886" s="327"/>
      <c r="N886" s="327"/>
      <c r="O886" s="327"/>
      <c r="P886" s="357"/>
      <c r="Q886" s="214"/>
      <c r="R886" s="358"/>
      <c r="S886" s="299"/>
      <c r="T886" s="300"/>
      <c r="U886" s="300"/>
      <c r="V886" s="300"/>
      <c r="W886" s="300"/>
      <c r="X886" s="300"/>
      <c r="Y886" s="300"/>
      <c r="Z886" s="300"/>
      <c r="AA886" s="300"/>
      <c r="AB886" s="301"/>
    </row>
    <row r="887" spans="2:28" customFormat="1" ht="15" customHeight="1" x14ac:dyDescent="0.3">
      <c r="B887" s="270"/>
      <c r="C887" s="269"/>
      <c r="D887" s="327"/>
      <c r="E887" s="327"/>
      <c r="F887" s="327"/>
      <c r="G887" s="327"/>
      <c r="H887" s="327"/>
      <c r="I887" s="356"/>
      <c r="J887" s="356"/>
      <c r="K887" s="328"/>
      <c r="L887" s="356"/>
      <c r="M887" s="327"/>
      <c r="N887" s="327"/>
      <c r="O887" s="327"/>
      <c r="P887" s="357"/>
      <c r="Q887" s="214"/>
      <c r="R887" s="358"/>
      <c r="S887" s="299"/>
      <c r="T887" s="300"/>
      <c r="U887" s="300"/>
      <c r="V887" s="300"/>
      <c r="W887" s="300"/>
      <c r="X887" s="300"/>
      <c r="Y887" s="300"/>
      <c r="Z887" s="300"/>
      <c r="AA887" s="300"/>
      <c r="AB887" s="301"/>
    </row>
    <row r="888" spans="2:28" customFormat="1" ht="15" customHeight="1" x14ac:dyDescent="0.3">
      <c r="B888" s="270"/>
      <c r="C888" s="269"/>
      <c r="D888" s="327"/>
      <c r="E888" s="327"/>
      <c r="F888" s="327"/>
      <c r="G888" s="327"/>
      <c r="H888" s="327"/>
      <c r="I888" s="356"/>
      <c r="J888" s="356"/>
      <c r="K888" s="328"/>
      <c r="L888" s="356"/>
      <c r="M888" s="327"/>
      <c r="N888" s="327"/>
      <c r="O888" s="327"/>
      <c r="P888" s="357"/>
      <c r="Q888" s="214"/>
      <c r="R888" s="358"/>
      <c r="S888" s="299"/>
      <c r="T888" s="300"/>
      <c r="U888" s="300"/>
      <c r="V888" s="300"/>
      <c r="W888" s="300"/>
      <c r="X888" s="300"/>
      <c r="Y888" s="300"/>
      <c r="Z888" s="300"/>
      <c r="AA888" s="300"/>
      <c r="AB888" s="301"/>
    </row>
    <row r="889" spans="2:28" customFormat="1" ht="15" customHeight="1" x14ac:dyDescent="0.3">
      <c r="B889" s="270"/>
      <c r="C889" s="269"/>
      <c r="D889" s="327"/>
      <c r="E889" s="327"/>
      <c r="F889" s="327"/>
      <c r="G889" s="327"/>
      <c r="H889" s="327"/>
      <c r="I889" s="356"/>
      <c r="J889" s="356"/>
      <c r="K889" s="328"/>
      <c r="L889" s="356"/>
      <c r="M889" s="327"/>
      <c r="N889" s="327"/>
      <c r="O889" s="327"/>
      <c r="P889" s="357"/>
      <c r="Q889" s="214"/>
      <c r="R889" s="358"/>
      <c r="S889" s="299"/>
      <c r="T889" s="300"/>
      <c r="U889" s="300"/>
      <c r="V889" s="300"/>
      <c r="W889" s="300"/>
      <c r="X889" s="300"/>
      <c r="Y889" s="300"/>
      <c r="Z889" s="300"/>
      <c r="AA889" s="300"/>
      <c r="AB889" s="301"/>
    </row>
    <row r="890" spans="2:28" customFormat="1" ht="15" customHeight="1" x14ac:dyDescent="0.3">
      <c r="B890" s="270"/>
      <c r="C890" s="269"/>
      <c r="D890" s="327"/>
      <c r="E890" s="327"/>
      <c r="F890" s="327"/>
      <c r="G890" s="327"/>
      <c r="H890" s="327"/>
      <c r="I890" s="356"/>
      <c r="J890" s="356"/>
      <c r="K890" s="328"/>
      <c r="L890" s="356"/>
      <c r="M890" s="327"/>
      <c r="N890" s="327"/>
      <c r="O890" s="327"/>
      <c r="P890" s="357"/>
      <c r="Q890" s="214"/>
      <c r="R890" s="358"/>
      <c r="S890" s="299"/>
      <c r="T890" s="300"/>
      <c r="U890" s="300"/>
      <c r="V890" s="300"/>
      <c r="W890" s="300"/>
      <c r="X890" s="300"/>
      <c r="Y890" s="300"/>
      <c r="Z890" s="300"/>
      <c r="AA890" s="300"/>
      <c r="AB890" s="301"/>
    </row>
    <row r="891" spans="2:28" customFormat="1" ht="15" customHeight="1" x14ac:dyDescent="0.3">
      <c r="B891" s="270"/>
      <c r="C891" s="269"/>
      <c r="D891" s="327"/>
      <c r="E891" s="327"/>
      <c r="F891" s="327"/>
      <c r="G891" s="327"/>
      <c r="H891" s="327"/>
      <c r="I891" s="356"/>
      <c r="J891" s="356"/>
      <c r="K891" s="328"/>
      <c r="L891" s="356"/>
      <c r="M891" s="327"/>
      <c r="N891" s="327"/>
      <c r="O891" s="327"/>
      <c r="P891" s="357"/>
      <c r="Q891" s="214"/>
      <c r="R891" s="358"/>
      <c r="S891" s="299"/>
      <c r="T891" s="300"/>
      <c r="U891" s="300"/>
      <c r="V891" s="300"/>
      <c r="W891" s="300"/>
      <c r="X891" s="300"/>
      <c r="Y891" s="300"/>
      <c r="Z891" s="300"/>
      <c r="AA891" s="300"/>
      <c r="AB891" s="301"/>
    </row>
    <row r="892" spans="2:28" customFormat="1" ht="15" customHeight="1" x14ac:dyDescent="0.3">
      <c r="B892" s="270"/>
      <c r="C892" s="269"/>
      <c r="D892" s="327"/>
      <c r="E892" s="327"/>
      <c r="F892" s="327"/>
      <c r="G892" s="327"/>
      <c r="H892" s="327"/>
      <c r="I892" s="356"/>
      <c r="J892" s="356"/>
      <c r="K892" s="328"/>
      <c r="L892" s="356"/>
      <c r="M892" s="327"/>
      <c r="N892" s="327"/>
      <c r="O892" s="327"/>
      <c r="P892" s="357"/>
      <c r="Q892" s="214"/>
      <c r="R892" s="358"/>
      <c r="S892" s="299"/>
      <c r="T892" s="300"/>
      <c r="U892" s="300"/>
      <c r="V892" s="300"/>
      <c r="W892" s="300"/>
      <c r="X892" s="300"/>
      <c r="Y892" s="300"/>
      <c r="Z892" s="300"/>
      <c r="AA892" s="300"/>
      <c r="AB892" s="301"/>
    </row>
    <row r="893" spans="2:28" customFormat="1" ht="15" customHeight="1" x14ac:dyDescent="0.3">
      <c r="B893" s="270"/>
      <c r="C893" s="269"/>
      <c r="D893" s="327"/>
      <c r="E893" s="327"/>
      <c r="F893" s="327"/>
      <c r="G893" s="327"/>
      <c r="H893" s="327"/>
      <c r="I893" s="356"/>
      <c r="J893" s="356"/>
      <c r="K893" s="328"/>
      <c r="L893" s="356"/>
      <c r="M893" s="327"/>
      <c r="N893" s="327"/>
      <c r="O893" s="327"/>
      <c r="P893" s="357"/>
      <c r="Q893" s="214"/>
      <c r="R893" s="358"/>
      <c r="S893" s="299"/>
      <c r="T893" s="300"/>
      <c r="U893" s="300"/>
      <c r="V893" s="300"/>
      <c r="W893" s="300"/>
      <c r="X893" s="300"/>
      <c r="Y893" s="300"/>
      <c r="Z893" s="300"/>
      <c r="AA893" s="300"/>
      <c r="AB893" s="301"/>
    </row>
    <row r="894" spans="2:28" customFormat="1" ht="15" customHeight="1" x14ac:dyDescent="0.3">
      <c r="B894" s="270"/>
      <c r="C894" s="269"/>
      <c r="D894" s="327"/>
      <c r="E894" s="327"/>
      <c r="F894" s="327"/>
      <c r="G894" s="327"/>
      <c r="H894" s="327"/>
      <c r="I894" s="356"/>
      <c r="J894" s="356"/>
      <c r="K894" s="328"/>
      <c r="L894" s="356"/>
      <c r="M894" s="327"/>
      <c r="N894" s="327"/>
      <c r="O894" s="327"/>
      <c r="P894" s="357"/>
      <c r="Q894" s="214"/>
      <c r="R894" s="358"/>
      <c r="S894" s="299"/>
      <c r="T894" s="300"/>
      <c r="U894" s="300"/>
      <c r="V894" s="300"/>
      <c r="W894" s="300"/>
      <c r="X894" s="300"/>
      <c r="Y894" s="300"/>
      <c r="Z894" s="300"/>
      <c r="AA894" s="300"/>
      <c r="AB894" s="301"/>
    </row>
    <row r="895" spans="2:28" customFormat="1" ht="15" customHeight="1" x14ac:dyDescent="0.3">
      <c r="B895" s="270"/>
      <c r="C895" s="269"/>
      <c r="D895" s="327"/>
      <c r="E895" s="327"/>
      <c r="F895" s="327"/>
      <c r="G895" s="327"/>
      <c r="H895" s="327"/>
      <c r="I895" s="356"/>
      <c r="J895" s="356"/>
      <c r="K895" s="328"/>
      <c r="L895" s="356"/>
      <c r="M895" s="327"/>
      <c r="N895" s="327"/>
      <c r="O895" s="327"/>
      <c r="P895" s="357"/>
      <c r="Q895" s="214"/>
      <c r="R895" s="358"/>
      <c r="S895" s="299"/>
      <c r="T895" s="300"/>
      <c r="U895" s="300"/>
      <c r="V895" s="300"/>
      <c r="W895" s="300"/>
      <c r="X895" s="300"/>
      <c r="Y895" s="300"/>
      <c r="Z895" s="300"/>
      <c r="AA895" s="300"/>
      <c r="AB895" s="301"/>
    </row>
    <row r="896" spans="2:28" customFormat="1" ht="15" customHeight="1" x14ac:dyDescent="0.3">
      <c r="B896" s="270"/>
      <c r="C896" s="269"/>
      <c r="D896" s="327"/>
      <c r="E896" s="327"/>
      <c r="F896" s="327"/>
      <c r="G896" s="327"/>
      <c r="H896" s="327"/>
      <c r="I896" s="356"/>
      <c r="J896" s="356"/>
      <c r="K896" s="328"/>
      <c r="L896" s="356"/>
      <c r="M896" s="327"/>
      <c r="N896" s="327"/>
      <c r="O896" s="327"/>
      <c r="P896" s="357"/>
      <c r="Q896" s="214"/>
      <c r="R896" s="358"/>
      <c r="S896" s="299"/>
      <c r="T896" s="300"/>
      <c r="U896" s="300"/>
      <c r="V896" s="300"/>
      <c r="W896" s="300"/>
      <c r="X896" s="300"/>
      <c r="Y896" s="300"/>
      <c r="Z896" s="300"/>
      <c r="AA896" s="300"/>
      <c r="AB896" s="301"/>
    </row>
    <row r="897" spans="2:28" customFormat="1" ht="15" customHeight="1" x14ac:dyDescent="0.3">
      <c r="B897" s="270"/>
      <c r="C897" s="269"/>
      <c r="D897" s="327"/>
      <c r="E897" s="327"/>
      <c r="F897" s="327"/>
      <c r="G897" s="327"/>
      <c r="H897" s="327"/>
      <c r="I897" s="356"/>
      <c r="J897" s="356"/>
      <c r="K897" s="328"/>
      <c r="L897" s="356"/>
      <c r="M897" s="327"/>
      <c r="N897" s="327"/>
      <c r="O897" s="327"/>
      <c r="P897" s="357"/>
      <c r="Q897" s="214"/>
      <c r="R897" s="358"/>
      <c r="S897" s="299"/>
      <c r="T897" s="300"/>
      <c r="U897" s="300"/>
      <c r="V897" s="300"/>
      <c r="W897" s="300"/>
      <c r="X897" s="300"/>
      <c r="Y897" s="300"/>
      <c r="Z897" s="300"/>
      <c r="AA897" s="300"/>
      <c r="AB897" s="301"/>
    </row>
    <row r="898" spans="2:28" customFormat="1" ht="15" customHeight="1" x14ac:dyDescent="0.3">
      <c r="B898" s="270"/>
      <c r="C898" s="269"/>
      <c r="D898" s="327"/>
      <c r="E898" s="327"/>
      <c r="F898" s="327"/>
      <c r="G898" s="327"/>
      <c r="H898" s="327"/>
      <c r="I898" s="356"/>
      <c r="J898" s="356"/>
      <c r="K898" s="328"/>
      <c r="L898" s="356"/>
      <c r="M898" s="327"/>
      <c r="N898" s="327"/>
      <c r="O898" s="327"/>
      <c r="P898" s="357"/>
      <c r="Q898" s="214"/>
      <c r="R898" s="358"/>
      <c r="S898" s="299"/>
      <c r="T898" s="300"/>
      <c r="U898" s="300"/>
      <c r="V898" s="300"/>
      <c r="W898" s="300"/>
      <c r="X898" s="300"/>
      <c r="Y898" s="300"/>
      <c r="Z898" s="300"/>
      <c r="AA898" s="300"/>
      <c r="AB898" s="301"/>
    </row>
    <row r="899" spans="2:28" customFormat="1" ht="15" customHeight="1" x14ac:dyDescent="0.3">
      <c r="B899" s="270"/>
      <c r="C899" s="269"/>
      <c r="D899" s="327"/>
      <c r="E899" s="327"/>
      <c r="F899" s="327"/>
      <c r="G899" s="327"/>
      <c r="H899" s="327"/>
      <c r="I899" s="356"/>
      <c r="J899" s="356"/>
      <c r="K899" s="328"/>
      <c r="L899" s="356"/>
      <c r="M899" s="327"/>
      <c r="N899" s="327"/>
      <c r="O899" s="327"/>
      <c r="P899" s="357"/>
      <c r="Q899" s="214"/>
      <c r="R899" s="358"/>
      <c r="S899" s="299"/>
      <c r="T899" s="300"/>
      <c r="U899" s="300"/>
      <c r="V899" s="300"/>
      <c r="W899" s="300"/>
      <c r="X899" s="300"/>
      <c r="Y899" s="300"/>
      <c r="Z899" s="300"/>
      <c r="AA899" s="300"/>
      <c r="AB899" s="301"/>
    </row>
    <row r="900" spans="2:28" customFormat="1" ht="15" customHeight="1" x14ac:dyDescent="0.3">
      <c r="B900" s="270"/>
      <c r="C900" s="269"/>
      <c r="D900" s="327"/>
      <c r="E900" s="327"/>
      <c r="F900" s="327"/>
      <c r="G900" s="327"/>
      <c r="H900" s="327"/>
      <c r="I900" s="356"/>
      <c r="J900" s="356"/>
      <c r="K900" s="328"/>
      <c r="L900" s="356"/>
      <c r="M900" s="327"/>
      <c r="N900" s="327"/>
      <c r="O900" s="327"/>
      <c r="P900" s="357"/>
      <c r="Q900" s="214"/>
      <c r="R900" s="358"/>
      <c r="S900" s="299"/>
      <c r="T900" s="300"/>
      <c r="U900" s="300"/>
      <c r="V900" s="300"/>
      <c r="W900" s="300"/>
      <c r="X900" s="300"/>
      <c r="Y900" s="300"/>
      <c r="Z900" s="300"/>
      <c r="AA900" s="300"/>
      <c r="AB900" s="301"/>
    </row>
    <row r="901" spans="2:28" customFormat="1" ht="15" customHeight="1" x14ac:dyDescent="0.3">
      <c r="B901" s="270"/>
      <c r="C901" s="269"/>
      <c r="D901" s="327"/>
      <c r="E901" s="327"/>
      <c r="F901" s="327"/>
      <c r="G901" s="327"/>
      <c r="H901" s="327"/>
      <c r="I901" s="356"/>
      <c r="J901" s="356"/>
      <c r="K901" s="328"/>
      <c r="L901" s="356"/>
      <c r="M901" s="327"/>
      <c r="N901" s="327"/>
      <c r="O901" s="327"/>
      <c r="P901" s="357"/>
      <c r="Q901" s="214"/>
      <c r="R901" s="358"/>
      <c r="S901" s="299"/>
      <c r="T901" s="300"/>
      <c r="U901" s="300"/>
      <c r="V901" s="300"/>
      <c r="W901" s="300"/>
      <c r="X901" s="300"/>
      <c r="Y901" s="300"/>
      <c r="Z901" s="300"/>
      <c r="AA901" s="300"/>
      <c r="AB901" s="301"/>
    </row>
    <row r="902" spans="2:28" customFormat="1" ht="15" customHeight="1" x14ac:dyDescent="0.3">
      <c r="B902" s="270"/>
      <c r="C902" s="269"/>
      <c r="D902" s="327"/>
      <c r="E902" s="327"/>
      <c r="F902" s="327"/>
      <c r="G902" s="327"/>
      <c r="H902" s="327"/>
      <c r="I902" s="356"/>
      <c r="J902" s="356"/>
      <c r="K902" s="328"/>
      <c r="L902" s="356"/>
      <c r="M902" s="327"/>
      <c r="N902" s="327"/>
      <c r="O902" s="327"/>
      <c r="P902" s="357"/>
      <c r="Q902" s="214"/>
      <c r="R902" s="358"/>
      <c r="S902" s="299"/>
      <c r="T902" s="300"/>
      <c r="U902" s="300"/>
      <c r="V902" s="300"/>
      <c r="W902" s="300"/>
      <c r="X902" s="300"/>
      <c r="Y902" s="300"/>
      <c r="Z902" s="300"/>
      <c r="AA902" s="300"/>
      <c r="AB902" s="301"/>
    </row>
    <row r="903" spans="2:28" customFormat="1" ht="15" customHeight="1" x14ac:dyDescent="0.3">
      <c r="B903" s="270"/>
      <c r="C903" s="269"/>
      <c r="D903" s="327"/>
      <c r="E903" s="327"/>
      <c r="F903" s="327"/>
      <c r="G903" s="327"/>
      <c r="H903" s="327"/>
      <c r="I903" s="356"/>
      <c r="J903" s="356"/>
      <c r="K903" s="328"/>
      <c r="L903" s="356"/>
      <c r="M903" s="327"/>
      <c r="N903" s="327"/>
      <c r="O903" s="327"/>
      <c r="P903" s="357"/>
      <c r="Q903" s="214"/>
      <c r="R903" s="358"/>
      <c r="S903" s="299"/>
      <c r="T903" s="300"/>
      <c r="U903" s="300"/>
      <c r="V903" s="300"/>
      <c r="W903" s="300"/>
      <c r="X903" s="300"/>
      <c r="Y903" s="300"/>
      <c r="Z903" s="300"/>
      <c r="AA903" s="300"/>
      <c r="AB903" s="301"/>
    </row>
    <row r="904" spans="2:28" customFormat="1" ht="15" customHeight="1" x14ac:dyDescent="0.3">
      <c r="B904" s="270"/>
      <c r="C904" s="269"/>
      <c r="D904" s="327"/>
      <c r="E904" s="327"/>
      <c r="F904" s="327"/>
      <c r="G904" s="327"/>
      <c r="H904" s="327"/>
      <c r="I904" s="356"/>
      <c r="J904" s="356"/>
      <c r="K904" s="328"/>
      <c r="L904" s="356"/>
      <c r="M904" s="327"/>
      <c r="N904" s="327"/>
      <c r="O904" s="327"/>
      <c r="P904" s="357"/>
      <c r="Q904" s="214"/>
      <c r="R904" s="358"/>
      <c r="S904" s="299"/>
      <c r="T904" s="300"/>
      <c r="U904" s="300"/>
      <c r="V904" s="300"/>
      <c r="W904" s="300"/>
      <c r="X904" s="300"/>
      <c r="Y904" s="300"/>
      <c r="Z904" s="300"/>
      <c r="AA904" s="300"/>
      <c r="AB904" s="301"/>
    </row>
    <row r="905" spans="2:28" customFormat="1" ht="15" customHeight="1" x14ac:dyDescent="0.3">
      <c r="B905" s="270"/>
      <c r="C905" s="269"/>
      <c r="D905" s="327"/>
      <c r="E905" s="327"/>
      <c r="F905" s="327"/>
      <c r="G905" s="327"/>
      <c r="H905" s="327"/>
      <c r="I905" s="356"/>
      <c r="J905" s="356"/>
      <c r="K905" s="328"/>
      <c r="L905" s="356"/>
      <c r="M905" s="327"/>
      <c r="N905" s="327"/>
      <c r="O905" s="327"/>
      <c r="P905" s="357"/>
      <c r="Q905" s="214"/>
      <c r="R905" s="358"/>
      <c r="S905" s="299"/>
      <c r="T905" s="300"/>
      <c r="U905" s="300"/>
      <c r="V905" s="300"/>
      <c r="W905" s="300"/>
      <c r="X905" s="300"/>
      <c r="Y905" s="300"/>
      <c r="Z905" s="300"/>
      <c r="AA905" s="300"/>
      <c r="AB905" s="301"/>
    </row>
    <row r="906" spans="2:28" customFormat="1" ht="15" customHeight="1" x14ac:dyDescent="0.3">
      <c r="B906" s="270"/>
      <c r="C906" s="269"/>
      <c r="D906" s="327"/>
      <c r="E906" s="327"/>
      <c r="F906" s="327"/>
      <c r="G906" s="327"/>
      <c r="H906" s="327"/>
      <c r="I906" s="356"/>
      <c r="J906" s="356"/>
      <c r="K906" s="328"/>
      <c r="L906" s="356"/>
      <c r="M906" s="327"/>
      <c r="N906" s="327"/>
      <c r="O906" s="327"/>
      <c r="P906" s="357"/>
      <c r="Q906" s="214"/>
      <c r="R906" s="358"/>
      <c r="S906" s="299"/>
      <c r="T906" s="300"/>
      <c r="U906" s="300"/>
      <c r="V906" s="300"/>
      <c r="W906" s="300"/>
      <c r="X906" s="300"/>
      <c r="Y906" s="300"/>
      <c r="Z906" s="300"/>
      <c r="AA906" s="300"/>
      <c r="AB906" s="301"/>
    </row>
    <row r="907" spans="2:28" customFormat="1" ht="15" customHeight="1" x14ac:dyDescent="0.3">
      <c r="B907" s="270"/>
      <c r="C907" s="269"/>
      <c r="D907" s="327"/>
      <c r="E907" s="327"/>
      <c r="F907" s="327"/>
      <c r="G907" s="327"/>
      <c r="H907" s="327"/>
      <c r="I907" s="356"/>
      <c r="J907" s="356"/>
      <c r="K907" s="328"/>
      <c r="L907" s="356"/>
      <c r="M907" s="327"/>
      <c r="N907" s="327"/>
      <c r="O907" s="327"/>
      <c r="P907" s="357"/>
      <c r="Q907" s="214"/>
      <c r="R907" s="358"/>
      <c r="S907" s="299"/>
      <c r="T907" s="300"/>
      <c r="U907" s="300"/>
      <c r="V907" s="300"/>
      <c r="W907" s="300"/>
      <c r="X907" s="300"/>
      <c r="Y907" s="300"/>
      <c r="Z907" s="300"/>
      <c r="AA907" s="300"/>
      <c r="AB907" s="301"/>
    </row>
    <row r="908" spans="2:28" customFormat="1" ht="15" customHeight="1" x14ac:dyDescent="0.3">
      <c r="B908" s="270"/>
      <c r="C908" s="269"/>
      <c r="D908" s="327"/>
      <c r="E908" s="327"/>
      <c r="F908" s="327"/>
      <c r="G908" s="327"/>
      <c r="H908" s="327"/>
      <c r="I908" s="356"/>
      <c r="J908" s="356"/>
      <c r="K908" s="328"/>
      <c r="L908" s="356"/>
      <c r="M908" s="327"/>
      <c r="N908" s="327"/>
      <c r="O908" s="327"/>
      <c r="P908" s="357"/>
      <c r="Q908" s="214"/>
      <c r="R908" s="358"/>
      <c r="S908" s="299"/>
      <c r="T908" s="300"/>
      <c r="U908" s="300"/>
      <c r="V908" s="300"/>
      <c r="W908" s="300"/>
      <c r="X908" s="300"/>
      <c r="Y908" s="300"/>
      <c r="Z908" s="300"/>
      <c r="AA908" s="300"/>
      <c r="AB908" s="301"/>
    </row>
    <row r="909" spans="2:28" customFormat="1" ht="15" customHeight="1" x14ac:dyDescent="0.3">
      <c r="B909" s="270"/>
      <c r="C909" s="269"/>
      <c r="D909" s="327"/>
      <c r="E909" s="327"/>
      <c r="F909" s="327"/>
      <c r="G909" s="327"/>
      <c r="H909" s="327"/>
      <c r="I909" s="356"/>
      <c r="J909" s="356"/>
      <c r="K909" s="328"/>
      <c r="L909" s="356"/>
      <c r="M909" s="327"/>
      <c r="N909" s="327"/>
      <c r="O909" s="327"/>
      <c r="P909" s="357"/>
      <c r="Q909" s="214"/>
      <c r="R909" s="358"/>
      <c r="S909" s="299"/>
      <c r="T909" s="300"/>
      <c r="U909" s="300"/>
      <c r="V909" s="300"/>
      <c r="W909" s="300"/>
      <c r="X909" s="300"/>
      <c r="Y909" s="300"/>
      <c r="Z909" s="300"/>
      <c r="AA909" s="300"/>
      <c r="AB909" s="301"/>
    </row>
    <row r="910" spans="2:28" customFormat="1" ht="15" customHeight="1" x14ac:dyDescent="0.25">
      <c r="B910" s="270"/>
      <c r="C910" s="269"/>
      <c r="D910" s="327"/>
      <c r="E910" s="327"/>
      <c r="F910" s="327"/>
      <c r="G910" s="327"/>
      <c r="H910" s="327"/>
      <c r="I910" s="356"/>
      <c r="J910" s="356"/>
      <c r="K910" s="328"/>
      <c r="L910" s="356"/>
      <c r="M910" s="327"/>
      <c r="N910" s="327"/>
      <c r="O910" s="327"/>
      <c r="P910" s="357"/>
      <c r="Q910" s="357"/>
      <c r="R910" s="358"/>
      <c r="S910" s="299"/>
      <c r="T910" s="300"/>
      <c r="U910" s="300"/>
      <c r="V910" s="300"/>
      <c r="W910" s="300"/>
      <c r="X910" s="300"/>
      <c r="Y910" s="300"/>
      <c r="Z910" s="300"/>
      <c r="AA910" s="300"/>
      <c r="AB910" s="301"/>
    </row>
    <row r="911" spans="2:28" customFormat="1" ht="15" customHeight="1" x14ac:dyDescent="0.25">
      <c r="B911" s="270"/>
      <c r="C911" s="269"/>
      <c r="D911" s="327"/>
      <c r="E911" s="327"/>
      <c r="F911" s="327"/>
      <c r="G911" s="327"/>
      <c r="H911" s="327"/>
      <c r="I911" s="356"/>
      <c r="J911" s="356"/>
      <c r="K911" s="328"/>
      <c r="L911" s="356"/>
      <c r="M911" s="327"/>
      <c r="N911" s="327"/>
      <c r="O911" s="327"/>
      <c r="P911" s="357"/>
      <c r="Q911" s="357"/>
      <c r="R911" s="358"/>
      <c r="S911" s="299"/>
      <c r="T911" s="300"/>
      <c r="U911" s="300"/>
      <c r="V911" s="300"/>
      <c r="W911" s="300"/>
      <c r="X911" s="300"/>
      <c r="Y911" s="300"/>
      <c r="Z911" s="300"/>
      <c r="AA911" s="300"/>
      <c r="AB911" s="301"/>
    </row>
    <row r="912" spans="2:28" customFormat="1" ht="15" customHeight="1" x14ac:dyDescent="0.25">
      <c r="B912" s="270"/>
      <c r="C912" s="269"/>
      <c r="D912" s="327"/>
      <c r="E912" s="327"/>
      <c r="F912" s="327"/>
      <c r="G912" s="327"/>
      <c r="H912" s="327"/>
      <c r="I912" s="356"/>
      <c r="J912" s="356"/>
      <c r="K912" s="328"/>
      <c r="L912" s="356"/>
      <c r="M912" s="327"/>
      <c r="N912" s="327"/>
      <c r="O912" s="327"/>
      <c r="P912" s="357"/>
      <c r="Q912" s="357"/>
      <c r="R912" s="358"/>
      <c r="S912" s="299"/>
      <c r="T912" s="300"/>
      <c r="U912" s="300"/>
      <c r="V912" s="300"/>
      <c r="W912" s="300"/>
      <c r="X912" s="300"/>
      <c r="Y912" s="300"/>
      <c r="Z912" s="300"/>
      <c r="AA912" s="300"/>
      <c r="AB912" s="301"/>
    </row>
    <row r="913" spans="2:28" customFormat="1" ht="15" customHeight="1" x14ac:dyDescent="0.25">
      <c r="B913" s="270"/>
      <c r="C913" s="269"/>
      <c r="D913" s="327"/>
      <c r="E913" s="327"/>
      <c r="F913" s="327"/>
      <c r="G913" s="327"/>
      <c r="H913" s="327"/>
      <c r="I913" s="356"/>
      <c r="J913" s="356"/>
      <c r="K913" s="328"/>
      <c r="L913" s="356"/>
      <c r="M913" s="327"/>
      <c r="N913" s="327"/>
      <c r="O913" s="327"/>
      <c r="P913" s="357"/>
      <c r="Q913" s="357"/>
      <c r="R913" s="358"/>
      <c r="S913" s="299"/>
      <c r="T913" s="300"/>
      <c r="U913" s="300"/>
      <c r="V913" s="300"/>
      <c r="W913" s="300"/>
      <c r="X913" s="300"/>
      <c r="Y913" s="300"/>
      <c r="Z913" s="300"/>
      <c r="AA913" s="300"/>
      <c r="AB913" s="301"/>
    </row>
    <row r="914" spans="2:28" customFormat="1" ht="15" customHeight="1" x14ac:dyDescent="0.25">
      <c r="B914" s="270"/>
      <c r="C914" s="269"/>
      <c r="D914" s="327"/>
      <c r="E914" s="327"/>
      <c r="F914" s="327"/>
      <c r="G914" s="327"/>
      <c r="H914" s="327"/>
      <c r="I914" s="356"/>
      <c r="J914" s="356"/>
      <c r="K914" s="328"/>
      <c r="L914" s="356"/>
      <c r="M914" s="327"/>
      <c r="N914" s="327"/>
      <c r="O914" s="327"/>
      <c r="P914" s="357"/>
      <c r="Q914" s="357"/>
      <c r="R914" s="358"/>
      <c r="S914" s="299"/>
      <c r="T914" s="300"/>
      <c r="U914" s="300"/>
      <c r="V914" s="300"/>
      <c r="W914" s="300"/>
      <c r="X914" s="300"/>
      <c r="Y914" s="300"/>
      <c r="Z914" s="300"/>
      <c r="AA914" s="300"/>
      <c r="AB914" s="301"/>
    </row>
    <row r="915" spans="2:28" customFormat="1" ht="15" customHeight="1" x14ac:dyDescent="0.25">
      <c r="B915" s="270"/>
      <c r="C915" s="269"/>
      <c r="D915" s="327"/>
      <c r="E915" s="327"/>
      <c r="F915" s="327"/>
      <c r="G915" s="327"/>
      <c r="H915" s="327"/>
      <c r="I915" s="356"/>
      <c r="J915" s="356"/>
      <c r="K915" s="328"/>
      <c r="L915" s="356"/>
      <c r="M915" s="327"/>
      <c r="N915" s="327"/>
      <c r="O915" s="327"/>
      <c r="P915" s="357"/>
      <c r="Q915" s="357"/>
      <c r="R915" s="358"/>
      <c r="S915" s="299"/>
      <c r="T915" s="300"/>
      <c r="U915" s="300"/>
      <c r="V915" s="300"/>
      <c r="W915" s="300"/>
      <c r="X915" s="300"/>
      <c r="Y915" s="300"/>
      <c r="Z915" s="300"/>
      <c r="AA915" s="300"/>
      <c r="AB915" s="301"/>
    </row>
    <row r="916" spans="2:28" customFormat="1" ht="15" customHeight="1" x14ac:dyDescent="0.25">
      <c r="B916" s="270"/>
      <c r="C916" s="269"/>
      <c r="D916" s="327"/>
      <c r="E916" s="327"/>
      <c r="F916" s="327"/>
      <c r="G916" s="327"/>
      <c r="H916" s="327"/>
      <c r="I916" s="356"/>
      <c r="J916" s="356"/>
      <c r="K916" s="328"/>
      <c r="L916" s="356"/>
      <c r="M916" s="327"/>
      <c r="N916" s="327"/>
      <c r="O916" s="327"/>
      <c r="P916" s="357"/>
      <c r="Q916" s="357"/>
      <c r="R916" s="358"/>
      <c r="S916" s="299"/>
      <c r="T916" s="300"/>
      <c r="U916" s="300"/>
      <c r="V916" s="300"/>
      <c r="W916" s="300"/>
      <c r="X916" s="300"/>
      <c r="Y916" s="300"/>
      <c r="Z916" s="300"/>
      <c r="AA916" s="300"/>
      <c r="AB916" s="301"/>
    </row>
    <row r="917" spans="2:28" customFormat="1" ht="15" customHeight="1" x14ac:dyDescent="0.25">
      <c r="B917" s="270"/>
      <c r="C917" s="269"/>
      <c r="D917" s="327"/>
      <c r="E917" s="327"/>
      <c r="F917" s="327"/>
      <c r="G917" s="327"/>
      <c r="H917" s="327"/>
      <c r="I917" s="356"/>
      <c r="J917" s="356"/>
      <c r="K917" s="328"/>
      <c r="L917" s="356"/>
      <c r="M917" s="327"/>
      <c r="N917" s="327"/>
      <c r="O917" s="327"/>
      <c r="P917" s="357"/>
      <c r="Q917" s="357"/>
      <c r="R917" s="358"/>
      <c r="S917" s="299"/>
      <c r="T917" s="300"/>
      <c r="U917" s="300"/>
      <c r="V917" s="300"/>
      <c r="W917" s="300"/>
      <c r="X917" s="300"/>
      <c r="Y917" s="300"/>
      <c r="Z917" s="300"/>
      <c r="AA917" s="300"/>
      <c r="AB917" s="301"/>
    </row>
    <row r="918" spans="2:28" customFormat="1" ht="15" customHeight="1" x14ac:dyDescent="0.25">
      <c r="B918" s="270"/>
      <c r="C918" s="269"/>
      <c r="D918" s="327"/>
      <c r="E918" s="327"/>
      <c r="F918" s="327"/>
      <c r="G918" s="327"/>
      <c r="H918" s="327"/>
      <c r="I918" s="356"/>
      <c r="J918" s="356"/>
      <c r="K918" s="328"/>
      <c r="L918" s="356"/>
      <c r="M918" s="327"/>
      <c r="N918" s="327"/>
      <c r="O918" s="327"/>
      <c r="P918" s="357"/>
      <c r="Q918" s="357"/>
      <c r="R918" s="358"/>
      <c r="S918" s="299"/>
      <c r="T918" s="300"/>
      <c r="U918" s="300"/>
      <c r="V918" s="300"/>
      <c r="W918" s="300"/>
      <c r="X918" s="300"/>
      <c r="Y918" s="300"/>
      <c r="Z918" s="300"/>
      <c r="AA918" s="300"/>
      <c r="AB918" s="301"/>
    </row>
    <row r="919" spans="2:28" customFormat="1" ht="15" customHeight="1" x14ac:dyDescent="0.25">
      <c r="B919" s="270"/>
      <c r="C919" s="269"/>
      <c r="D919" s="327"/>
      <c r="E919" s="327"/>
      <c r="F919" s="327"/>
      <c r="G919" s="327"/>
      <c r="H919" s="327"/>
      <c r="I919" s="356"/>
      <c r="J919" s="356"/>
      <c r="K919" s="328"/>
      <c r="L919" s="356"/>
      <c r="M919" s="327"/>
      <c r="N919" s="327"/>
      <c r="O919" s="327"/>
      <c r="P919" s="357"/>
      <c r="Q919" s="357"/>
      <c r="R919" s="358"/>
      <c r="S919" s="299"/>
      <c r="T919" s="300"/>
      <c r="U919" s="300"/>
      <c r="V919" s="300"/>
      <c r="W919" s="300"/>
      <c r="X919" s="300"/>
      <c r="Y919" s="300"/>
      <c r="Z919" s="300"/>
      <c r="AA919" s="300"/>
      <c r="AB919" s="301"/>
    </row>
    <row r="920" spans="2:28" customFormat="1" ht="15" customHeight="1" x14ac:dyDescent="0.25">
      <c r="B920" s="270"/>
      <c r="C920" s="269"/>
      <c r="D920" s="327"/>
      <c r="E920" s="327"/>
      <c r="F920" s="327"/>
      <c r="G920" s="327"/>
      <c r="H920" s="327"/>
      <c r="I920" s="356"/>
      <c r="J920" s="356"/>
      <c r="K920" s="328"/>
      <c r="L920" s="356"/>
      <c r="M920" s="327"/>
      <c r="N920" s="327"/>
      <c r="O920" s="327"/>
      <c r="P920" s="357"/>
      <c r="Q920" s="357"/>
      <c r="R920" s="358"/>
      <c r="S920" s="299"/>
      <c r="T920" s="300"/>
      <c r="U920" s="300"/>
      <c r="V920" s="300"/>
      <c r="W920" s="300"/>
      <c r="X920" s="300"/>
      <c r="Y920" s="300"/>
      <c r="Z920" s="300"/>
      <c r="AA920" s="300"/>
      <c r="AB920" s="301"/>
    </row>
    <row r="921" spans="2:28" customFormat="1" ht="15" customHeight="1" x14ac:dyDescent="0.25">
      <c r="B921" s="270"/>
      <c r="C921" s="269"/>
      <c r="D921" s="327"/>
      <c r="E921" s="327"/>
      <c r="F921" s="327"/>
      <c r="G921" s="327"/>
      <c r="H921" s="327"/>
      <c r="I921" s="356"/>
      <c r="J921" s="356"/>
      <c r="K921" s="328"/>
      <c r="L921" s="356"/>
      <c r="M921" s="327"/>
      <c r="N921" s="327"/>
      <c r="O921" s="327"/>
      <c r="P921" s="357"/>
      <c r="Q921" s="357"/>
      <c r="R921" s="358"/>
      <c r="S921" s="299"/>
      <c r="T921" s="300"/>
      <c r="U921" s="300"/>
      <c r="V921" s="300"/>
      <c r="W921" s="300"/>
      <c r="X921" s="300"/>
      <c r="Y921" s="300"/>
      <c r="Z921" s="300"/>
      <c r="AA921" s="300"/>
      <c r="AB921" s="301"/>
    </row>
    <row r="922" spans="2:28" customFormat="1" ht="15" customHeight="1" x14ac:dyDescent="0.25">
      <c r="B922" s="270"/>
      <c r="C922" s="269"/>
      <c r="D922" s="327"/>
      <c r="E922" s="327"/>
      <c r="F922" s="327"/>
      <c r="G922" s="327"/>
      <c r="H922" s="327"/>
      <c r="I922" s="356"/>
      <c r="J922" s="356"/>
      <c r="K922" s="328"/>
      <c r="L922" s="356"/>
      <c r="M922" s="327"/>
      <c r="N922" s="327"/>
      <c r="O922" s="327"/>
      <c r="P922" s="357"/>
      <c r="Q922" s="357"/>
      <c r="R922" s="358"/>
      <c r="S922" s="299"/>
      <c r="T922" s="300"/>
      <c r="U922" s="300"/>
      <c r="V922" s="300"/>
      <c r="W922" s="300"/>
      <c r="X922" s="300"/>
      <c r="Y922" s="300"/>
      <c r="Z922" s="300"/>
      <c r="AA922" s="300"/>
      <c r="AB922" s="301"/>
    </row>
    <row r="923" spans="2:28" customFormat="1" ht="15" customHeight="1" x14ac:dyDescent="0.25">
      <c r="B923" s="270"/>
      <c r="C923" s="269"/>
      <c r="D923" s="327"/>
      <c r="E923" s="327"/>
      <c r="F923" s="327"/>
      <c r="G923" s="327"/>
      <c r="H923" s="327"/>
      <c r="I923" s="356"/>
      <c r="J923" s="356"/>
      <c r="K923" s="328"/>
      <c r="L923" s="356"/>
      <c r="M923" s="327"/>
      <c r="N923" s="327"/>
      <c r="O923" s="327"/>
      <c r="P923" s="357"/>
      <c r="Q923" s="357"/>
      <c r="R923" s="358"/>
      <c r="S923" s="299"/>
      <c r="T923" s="300"/>
      <c r="U923" s="300"/>
      <c r="V923" s="300"/>
      <c r="W923" s="300"/>
      <c r="X923" s="300"/>
      <c r="Y923" s="300"/>
      <c r="Z923" s="300"/>
      <c r="AA923" s="300"/>
      <c r="AB923" s="301"/>
    </row>
    <row r="924" spans="2:28" customFormat="1" ht="15" customHeight="1" x14ac:dyDescent="0.25">
      <c r="B924" s="270"/>
      <c r="C924" s="269"/>
      <c r="D924" s="327"/>
      <c r="E924" s="327"/>
      <c r="F924" s="327"/>
      <c r="G924" s="327"/>
      <c r="H924" s="327"/>
      <c r="I924" s="356"/>
      <c r="J924" s="356"/>
      <c r="K924" s="328"/>
      <c r="L924" s="356"/>
      <c r="M924" s="327"/>
      <c r="N924" s="327"/>
      <c r="O924" s="327"/>
      <c r="P924" s="357"/>
      <c r="Q924" s="357"/>
      <c r="R924" s="358"/>
      <c r="S924" s="299"/>
      <c r="T924" s="300"/>
      <c r="U924" s="300"/>
      <c r="V924" s="300"/>
      <c r="W924" s="300"/>
      <c r="X924" s="300"/>
      <c r="Y924" s="300"/>
      <c r="Z924" s="300"/>
      <c r="AA924" s="300"/>
      <c r="AB924" s="301"/>
    </row>
    <row r="925" spans="2:28" customFormat="1" ht="15" customHeight="1" x14ac:dyDescent="0.25">
      <c r="B925" s="270"/>
      <c r="C925" s="269"/>
      <c r="D925" s="327"/>
      <c r="E925" s="327"/>
      <c r="F925" s="327"/>
      <c r="G925" s="327"/>
      <c r="H925" s="327"/>
      <c r="I925" s="356"/>
      <c r="J925" s="356"/>
      <c r="K925" s="328"/>
      <c r="L925" s="356"/>
      <c r="M925" s="327"/>
      <c r="N925" s="327"/>
      <c r="O925" s="327"/>
      <c r="P925" s="357"/>
      <c r="Q925" s="357"/>
      <c r="R925" s="358"/>
      <c r="S925" s="299"/>
      <c r="T925" s="300"/>
      <c r="U925" s="300"/>
      <c r="V925" s="300"/>
      <c r="W925" s="300"/>
      <c r="X925" s="300"/>
      <c r="Y925" s="300"/>
      <c r="Z925" s="300"/>
      <c r="AA925" s="300"/>
      <c r="AB925" s="301"/>
    </row>
    <row r="926" spans="2:28" customFormat="1" ht="15" customHeight="1" x14ac:dyDescent="0.25">
      <c r="B926" s="270"/>
      <c r="C926" s="269"/>
      <c r="D926" s="327"/>
      <c r="E926" s="327"/>
      <c r="F926" s="327"/>
      <c r="G926" s="327"/>
      <c r="H926" s="327"/>
      <c r="I926" s="356"/>
      <c r="J926" s="356"/>
      <c r="K926" s="328"/>
      <c r="L926" s="356"/>
      <c r="M926" s="327"/>
      <c r="N926" s="327"/>
      <c r="O926" s="327"/>
      <c r="P926" s="357"/>
      <c r="Q926" s="357"/>
      <c r="R926" s="358"/>
      <c r="S926" s="299"/>
      <c r="T926" s="300"/>
      <c r="U926" s="300"/>
      <c r="V926" s="300"/>
      <c r="W926" s="300"/>
      <c r="X926" s="300"/>
      <c r="Y926" s="300"/>
      <c r="Z926" s="300"/>
      <c r="AA926" s="300"/>
      <c r="AB926" s="301"/>
    </row>
    <row r="927" spans="2:28" customFormat="1" ht="15" customHeight="1" x14ac:dyDescent="0.25">
      <c r="B927" s="270"/>
      <c r="C927" s="269"/>
      <c r="D927" s="327"/>
      <c r="E927" s="327"/>
      <c r="F927" s="327"/>
      <c r="G927" s="327"/>
      <c r="H927" s="327"/>
      <c r="I927" s="356"/>
      <c r="J927" s="356"/>
      <c r="K927" s="328"/>
      <c r="L927" s="356"/>
      <c r="M927" s="327"/>
      <c r="N927" s="327"/>
      <c r="O927" s="327"/>
      <c r="P927" s="357"/>
      <c r="Q927" s="357"/>
      <c r="R927" s="358"/>
      <c r="S927" s="299"/>
      <c r="T927" s="300"/>
      <c r="U927" s="300"/>
      <c r="V927" s="300"/>
      <c r="W927" s="300"/>
      <c r="X927" s="300"/>
      <c r="Y927" s="300"/>
      <c r="Z927" s="300"/>
      <c r="AA927" s="300"/>
      <c r="AB927" s="301"/>
    </row>
    <row r="928" spans="2:28" customFormat="1" ht="15" customHeight="1" x14ac:dyDescent="0.25">
      <c r="B928" s="270"/>
      <c r="C928" s="269"/>
      <c r="D928" s="327"/>
      <c r="E928" s="327"/>
      <c r="F928" s="327"/>
      <c r="G928" s="327"/>
      <c r="H928" s="327"/>
      <c r="I928" s="356"/>
      <c r="J928" s="356"/>
      <c r="K928" s="328"/>
      <c r="L928" s="356"/>
      <c r="M928" s="327"/>
      <c r="N928" s="327"/>
      <c r="O928" s="327"/>
      <c r="P928" s="357"/>
      <c r="Q928" s="357"/>
      <c r="R928" s="358"/>
      <c r="S928" s="299"/>
      <c r="T928" s="300"/>
      <c r="U928" s="300"/>
      <c r="V928" s="300"/>
      <c r="W928" s="300"/>
      <c r="X928" s="300"/>
      <c r="Y928" s="300"/>
      <c r="Z928" s="300"/>
      <c r="AA928" s="300"/>
      <c r="AB928" s="301"/>
    </row>
    <row r="929" spans="2:28" customFormat="1" ht="15" customHeight="1" x14ac:dyDescent="0.25">
      <c r="B929" s="270"/>
      <c r="C929" s="269"/>
      <c r="D929" s="327"/>
      <c r="E929" s="327"/>
      <c r="F929" s="327"/>
      <c r="G929" s="327"/>
      <c r="H929" s="327"/>
      <c r="I929" s="356"/>
      <c r="J929" s="356"/>
      <c r="K929" s="328"/>
      <c r="L929" s="356"/>
      <c r="M929" s="327"/>
      <c r="N929" s="327"/>
      <c r="O929" s="327"/>
      <c r="P929" s="357"/>
      <c r="Q929" s="357"/>
      <c r="R929" s="358"/>
      <c r="S929" s="299"/>
      <c r="T929" s="300"/>
      <c r="U929" s="300"/>
      <c r="V929" s="300"/>
      <c r="W929" s="300"/>
      <c r="X929" s="300"/>
      <c r="Y929" s="300"/>
      <c r="Z929" s="300"/>
      <c r="AA929" s="300"/>
      <c r="AB929" s="301"/>
    </row>
    <row r="930" spans="2:28" customFormat="1" ht="15" customHeight="1" x14ac:dyDescent="0.25">
      <c r="B930" s="270"/>
      <c r="C930" s="269"/>
      <c r="D930" s="327"/>
      <c r="E930" s="327"/>
      <c r="F930" s="327"/>
      <c r="G930" s="327"/>
      <c r="H930" s="327"/>
      <c r="I930" s="356"/>
      <c r="J930" s="356"/>
      <c r="K930" s="328"/>
      <c r="L930" s="356"/>
      <c r="M930" s="327"/>
      <c r="N930" s="327"/>
      <c r="O930" s="327"/>
      <c r="P930" s="357"/>
      <c r="Q930" s="357"/>
      <c r="R930" s="358"/>
      <c r="S930" s="299"/>
      <c r="T930" s="300"/>
      <c r="U930" s="300"/>
      <c r="V930" s="300"/>
      <c r="W930" s="300"/>
      <c r="X930" s="300"/>
      <c r="Y930" s="300"/>
      <c r="Z930" s="300"/>
      <c r="AA930" s="300"/>
      <c r="AB930" s="301"/>
    </row>
    <row r="931" spans="2:28" customFormat="1" ht="15" customHeight="1" x14ac:dyDescent="0.25">
      <c r="B931" s="270"/>
      <c r="C931" s="269"/>
      <c r="D931" s="327"/>
      <c r="E931" s="327"/>
      <c r="F931" s="327"/>
      <c r="G931" s="327"/>
      <c r="H931" s="327"/>
      <c r="I931" s="356"/>
      <c r="J931" s="356"/>
      <c r="K931" s="328"/>
      <c r="L931" s="356"/>
      <c r="M931" s="327"/>
      <c r="N931" s="327"/>
      <c r="O931" s="327"/>
      <c r="P931" s="357"/>
      <c r="Q931" s="357"/>
      <c r="R931" s="358"/>
      <c r="S931" s="299"/>
      <c r="T931" s="300"/>
      <c r="U931" s="300"/>
      <c r="V931" s="300"/>
      <c r="W931" s="300"/>
      <c r="X931" s="300"/>
      <c r="Y931" s="300"/>
      <c r="Z931" s="300"/>
      <c r="AA931" s="300"/>
      <c r="AB931" s="301"/>
    </row>
    <row r="932" spans="2:28" customFormat="1" ht="15" customHeight="1" x14ac:dyDescent="0.25">
      <c r="B932" s="270"/>
      <c r="C932" s="269"/>
      <c r="D932" s="327"/>
      <c r="E932" s="327"/>
      <c r="F932" s="327"/>
      <c r="G932" s="327"/>
      <c r="H932" s="327"/>
      <c r="I932" s="356"/>
      <c r="J932" s="356"/>
      <c r="K932" s="328"/>
      <c r="L932" s="356"/>
      <c r="M932" s="327"/>
      <c r="N932" s="327"/>
      <c r="O932" s="327"/>
      <c r="P932" s="357"/>
      <c r="Q932" s="357"/>
      <c r="R932" s="358"/>
      <c r="S932" s="299"/>
      <c r="T932" s="300"/>
      <c r="U932" s="300"/>
      <c r="V932" s="300"/>
      <c r="W932" s="300"/>
      <c r="X932" s="300"/>
      <c r="Y932" s="300"/>
      <c r="Z932" s="300"/>
      <c r="AA932" s="300"/>
      <c r="AB932" s="301"/>
    </row>
    <row r="933" spans="2:28" customFormat="1" ht="15" customHeight="1" x14ac:dyDescent="0.25">
      <c r="B933" s="270"/>
      <c r="C933" s="269"/>
      <c r="D933" s="327"/>
      <c r="E933" s="327"/>
      <c r="F933" s="327"/>
      <c r="G933" s="327"/>
      <c r="H933" s="327"/>
      <c r="I933" s="356"/>
      <c r="J933" s="356"/>
      <c r="K933" s="328"/>
      <c r="L933" s="356"/>
      <c r="M933" s="327"/>
      <c r="N933" s="327"/>
      <c r="O933" s="327"/>
      <c r="P933" s="357"/>
      <c r="Q933" s="357"/>
      <c r="R933" s="358"/>
      <c r="S933" s="299"/>
      <c r="T933" s="300"/>
      <c r="U933" s="300"/>
      <c r="V933" s="300"/>
      <c r="W933" s="300"/>
      <c r="X933" s="300"/>
      <c r="Y933" s="300"/>
      <c r="Z933" s="300"/>
      <c r="AA933" s="300"/>
      <c r="AB933" s="301"/>
    </row>
    <row r="934" spans="2:28" customFormat="1" ht="15" customHeight="1" x14ac:dyDescent="0.25">
      <c r="B934" s="270"/>
      <c r="C934" s="269"/>
      <c r="D934" s="327"/>
      <c r="E934" s="327"/>
      <c r="F934" s="327"/>
      <c r="G934" s="327"/>
      <c r="H934" s="327"/>
      <c r="I934" s="356"/>
      <c r="J934" s="356"/>
      <c r="K934" s="328"/>
      <c r="L934" s="356"/>
      <c r="M934" s="327"/>
      <c r="N934" s="327"/>
      <c r="O934" s="327"/>
      <c r="P934" s="357"/>
      <c r="Q934" s="357"/>
      <c r="R934" s="358"/>
      <c r="S934" s="299"/>
      <c r="T934" s="300"/>
      <c r="U934" s="300"/>
      <c r="V934" s="300"/>
      <c r="W934" s="300"/>
      <c r="X934" s="300"/>
      <c r="Y934" s="300"/>
      <c r="Z934" s="300"/>
      <c r="AA934" s="300"/>
      <c r="AB934" s="301"/>
    </row>
    <row r="935" spans="2:28" customFormat="1" ht="15" customHeight="1" x14ac:dyDescent="0.25">
      <c r="B935" s="270"/>
      <c r="C935" s="269"/>
      <c r="D935" s="327"/>
      <c r="E935" s="327"/>
      <c r="F935" s="327"/>
      <c r="G935" s="327"/>
      <c r="H935" s="327"/>
      <c r="I935" s="356"/>
      <c r="J935" s="356"/>
      <c r="K935" s="328"/>
      <c r="L935" s="356"/>
      <c r="M935" s="327"/>
      <c r="N935" s="327"/>
      <c r="O935" s="327"/>
      <c r="P935" s="357"/>
      <c r="Q935" s="357"/>
      <c r="R935" s="358"/>
      <c r="S935" s="299"/>
      <c r="T935" s="300"/>
      <c r="U935" s="300"/>
      <c r="V935" s="300"/>
      <c r="W935" s="300"/>
      <c r="X935" s="300"/>
      <c r="Y935" s="300"/>
      <c r="Z935" s="300"/>
      <c r="AA935" s="300"/>
      <c r="AB935" s="301"/>
    </row>
    <row r="936" spans="2:28" customFormat="1" ht="15" customHeight="1" x14ac:dyDescent="0.25">
      <c r="B936" s="270"/>
      <c r="C936" s="269"/>
      <c r="D936" s="327"/>
      <c r="E936" s="327"/>
      <c r="F936" s="327"/>
      <c r="G936" s="327"/>
      <c r="H936" s="327"/>
      <c r="I936" s="356"/>
      <c r="J936" s="356"/>
      <c r="K936" s="328"/>
      <c r="L936" s="356"/>
      <c r="M936" s="327"/>
      <c r="N936" s="327"/>
      <c r="O936" s="327"/>
      <c r="P936" s="357"/>
      <c r="Q936" s="357"/>
      <c r="R936" s="358"/>
      <c r="S936" s="299"/>
      <c r="T936" s="300"/>
      <c r="U936" s="300"/>
      <c r="V936" s="300"/>
      <c r="W936" s="300"/>
      <c r="X936" s="300"/>
      <c r="Y936" s="300"/>
      <c r="Z936" s="300"/>
      <c r="AA936" s="300"/>
      <c r="AB936" s="301"/>
    </row>
    <row r="937" spans="2:28" customFormat="1" ht="15" customHeight="1" x14ac:dyDescent="0.25">
      <c r="B937" s="270"/>
      <c r="C937" s="269"/>
      <c r="D937" s="327"/>
      <c r="E937" s="327"/>
      <c r="F937" s="327"/>
      <c r="G937" s="327"/>
      <c r="H937" s="327"/>
      <c r="I937" s="356"/>
      <c r="J937" s="356"/>
      <c r="K937" s="328"/>
      <c r="L937" s="356"/>
      <c r="M937" s="327"/>
      <c r="N937" s="327"/>
      <c r="O937" s="327"/>
      <c r="P937" s="357"/>
      <c r="Q937" s="357"/>
      <c r="R937" s="358"/>
      <c r="S937" s="299"/>
      <c r="T937" s="300"/>
      <c r="U937" s="300"/>
      <c r="V937" s="300"/>
      <c r="W937" s="300"/>
      <c r="X937" s="300"/>
      <c r="Y937" s="300"/>
      <c r="Z937" s="300"/>
      <c r="AA937" s="300"/>
      <c r="AB937" s="301"/>
    </row>
    <row r="938" spans="2:28" customFormat="1" ht="15" customHeight="1" x14ac:dyDescent="0.25">
      <c r="B938" s="270"/>
      <c r="C938" s="269"/>
      <c r="D938" s="327"/>
      <c r="E938" s="327"/>
      <c r="F938" s="327"/>
      <c r="G938" s="327"/>
      <c r="H938" s="327"/>
      <c r="I938" s="356"/>
      <c r="J938" s="356"/>
      <c r="K938" s="328"/>
      <c r="L938" s="356"/>
      <c r="M938" s="327"/>
      <c r="N938" s="327"/>
      <c r="O938" s="327"/>
      <c r="P938" s="357"/>
      <c r="Q938" s="357"/>
      <c r="R938" s="358"/>
      <c r="S938" s="299"/>
      <c r="T938" s="300"/>
      <c r="U938" s="300"/>
      <c r="V938" s="300"/>
      <c r="W938" s="300"/>
      <c r="X938" s="300"/>
      <c r="Y938" s="300"/>
      <c r="Z938" s="300"/>
      <c r="AA938" s="300"/>
      <c r="AB938" s="301"/>
    </row>
    <row r="939" spans="2:28" customFormat="1" ht="15" customHeight="1" x14ac:dyDescent="0.25">
      <c r="B939" s="270"/>
      <c r="C939" s="269"/>
      <c r="D939" s="327"/>
      <c r="E939" s="327"/>
      <c r="F939" s="327"/>
      <c r="G939" s="327"/>
      <c r="H939" s="327"/>
      <c r="I939" s="356"/>
      <c r="J939" s="356"/>
      <c r="K939" s="328"/>
      <c r="L939" s="356"/>
      <c r="M939" s="327"/>
      <c r="N939" s="327"/>
      <c r="O939" s="327"/>
      <c r="P939" s="357"/>
      <c r="Q939" s="357"/>
      <c r="R939" s="358"/>
      <c r="S939" s="299"/>
      <c r="T939" s="300"/>
      <c r="U939" s="300"/>
      <c r="V939" s="300"/>
      <c r="W939" s="300"/>
      <c r="X939" s="300"/>
      <c r="Y939" s="300"/>
      <c r="Z939" s="300"/>
      <c r="AA939" s="300"/>
      <c r="AB939" s="301"/>
    </row>
    <row r="940" spans="2:28" customFormat="1" ht="15" customHeight="1" x14ac:dyDescent="0.25">
      <c r="B940" s="270"/>
      <c r="C940" s="269"/>
      <c r="D940" s="327"/>
      <c r="E940" s="327"/>
      <c r="F940" s="327"/>
      <c r="G940" s="327"/>
      <c r="H940" s="327"/>
      <c r="I940" s="356"/>
      <c r="J940" s="356"/>
      <c r="K940" s="328"/>
      <c r="L940" s="356"/>
      <c r="M940" s="327"/>
      <c r="N940" s="327"/>
      <c r="O940" s="327"/>
      <c r="P940" s="357"/>
      <c r="Q940" s="357"/>
      <c r="R940" s="358"/>
      <c r="S940" s="299"/>
      <c r="T940" s="300"/>
      <c r="U940" s="300"/>
      <c r="V940" s="300"/>
      <c r="W940" s="300"/>
      <c r="X940" s="300"/>
      <c r="Y940" s="300"/>
      <c r="Z940" s="300"/>
      <c r="AA940" s="300"/>
      <c r="AB940" s="301"/>
    </row>
    <row r="941" spans="2:28" customFormat="1" ht="15" customHeight="1" x14ac:dyDescent="0.25">
      <c r="B941" s="270"/>
      <c r="C941" s="269"/>
      <c r="D941" s="327"/>
      <c r="E941" s="327"/>
      <c r="F941" s="327"/>
      <c r="G941" s="327"/>
      <c r="H941" s="327"/>
      <c r="I941" s="356"/>
      <c r="J941" s="356"/>
      <c r="K941" s="328"/>
      <c r="L941" s="356"/>
      <c r="M941" s="327"/>
      <c r="N941" s="327"/>
      <c r="O941" s="327"/>
      <c r="P941" s="357"/>
      <c r="Q941" s="357"/>
      <c r="R941" s="358"/>
      <c r="S941" s="299"/>
      <c r="T941" s="300"/>
      <c r="U941" s="300"/>
      <c r="V941" s="300"/>
      <c r="W941" s="300"/>
      <c r="X941" s="300"/>
      <c r="Y941" s="300"/>
      <c r="Z941" s="300"/>
      <c r="AA941" s="300"/>
      <c r="AB941" s="301"/>
    </row>
    <row r="942" spans="2:28" customFormat="1" ht="15" customHeight="1" x14ac:dyDescent="0.25">
      <c r="B942" s="270"/>
      <c r="C942" s="269"/>
      <c r="D942" s="327"/>
      <c r="E942" s="327"/>
      <c r="F942" s="327"/>
      <c r="G942" s="327"/>
      <c r="H942" s="327"/>
      <c r="I942" s="356"/>
      <c r="J942" s="356"/>
      <c r="K942" s="328"/>
      <c r="L942" s="356"/>
      <c r="M942" s="327"/>
      <c r="N942" s="327"/>
      <c r="O942" s="327"/>
      <c r="P942" s="357"/>
      <c r="Q942" s="357"/>
      <c r="R942" s="358"/>
      <c r="S942" s="299"/>
      <c r="T942" s="300"/>
      <c r="U942" s="300"/>
      <c r="V942" s="300"/>
      <c r="W942" s="300"/>
      <c r="X942" s="300"/>
      <c r="Y942" s="300"/>
      <c r="Z942" s="300"/>
      <c r="AA942" s="300"/>
      <c r="AB942" s="301"/>
    </row>
    <row r="943" spans="2:28" customFormat="1" ht="15" customHeight="1" x14ac:dyDescent="0.25">
      <c r="B943" s="270"/>
      <c r="C943" s="269"/>
      <c r="D943" s="327"/>
      <c r="E943" s="327"/>
      <c r="F943" s="327"/>
      <c r="G943" s="327"/>
      <c r="H943" s="327"/>
      <c r="I943" s="356"/>
      <c r="J943" s="356"/>
      <c r="K943" s="328"/>
      <c r="L943" s="356"/>
      <c r="M943" s="327"/>
      <c r="N943" s="327"/>
      <c r="O943" s="327"/>
      <c r="P943" s="357"/>
      <c r="Q943" s="357"/>
      <c r="R943" s="358"/>
      <c r="S943" s="299"/>
      <c r="T943" s="300"/>
      <c r="U943" s="300"/>
      <c r="V943" s="300"/>
      <c r="W943" s="300"/>
      <c r="X943" s="300"/>
      <c r="Y943" s="300"/>
      <c r="Z943" s="300"/>
      <c r="AA943" s="300"/>
      <c r="AB943" s="301"/>
    </row>
    <row r="944" spans="2:28" customFormat="1" ht="15" customHeight="1" x14ac:dyDescent="0.25">
      <c r="B944" s="270"/>
      <c r="C944" s="269"/>
      <c r="D944" s="327"/>
      <c r="E944" s="327"/>
      <c r="F944" s="327"/>
      <c r="G944" s="327"/>
      <c r="H944" s="327"/>
      <c r="I944" s="356"/>
      <c r="J944" s="356"/>
      <c r="K944" s="328"/>
      <c r="L944" s="356"/>
      <c r="M944" s="327"/>
      <c r="N944" s="327"/>
      <c r="O944" s="327"/>
      <c r="P944" s="357"/>
      <c r="Q944" s="357"/>
      <c r="R944" s="358"/>
      <c r="S944" s="299"/>
      <c r="T944" s="300"/>
      <c r="U944" s="300"/>
      <c r="V944" s="300"/>
      <c r="W944" s="300"/>
      <c r="X944" s="300"/>
      <c r="Y944" s="300"/>
      <c r="Z944" s="300"/>
      <c r="AA944" s="300"/>
      <c r="AB944" s="301"/>
    </row>
    <row r="945" spans="2:28" customFormat="1" ht="15" customHeight="1" x14ac:dyDescent="0.25">
      <c r="B945" s="270"/>
      <c r="C945" s="269"/>
      <c r="D945" s="327"/>
      <c r="E945" s="327"/>
      <c r="F945" s="327"/>
      <c r="G945" s="327"/>
      <c r="H945" s="327"/>
      <c r="I945" s="356"/>
      <c r="J945" s="356"/>
      <c r="K945" s="328"/>
      <c r="L945" s="356"/>
      <c r="M945" s="327"/>
      <c r="N945" s="327"/>
      <c r="O945" s="327"/>
      <c r="P945" s="357"/>
      <c r="Q945" s="357"/>
      <c r="R945" s="358"/>
      <c r="S945" s="299"/>
      <c r="T945" s="300"/>
      <c r="U945" s="300"/>
      <c r="V945" s="300"/>
      <c r="W945" s="300"/>
      <c r="X945" s="300"/>
      <c r="Y945" s="300"/>
      <c r="Z945" s="300"/>
      <c r="AA945" s="300"/>
      <c r="AB945" s="301"/>
    </row>
    <row r="946" spans="2:28" customFormat="1" ht="15" customHeight="1" x14ac:dyDescent="0.25">
      <c r="B946" s="270"/>
      <c r="C946" s="269"/>
      <c r="D946" s="327"/>
      <c r="E946" s="327"/>
      <c r="F946" s="327"/>
      <c r="G946" s="327"/>
      <c r="H946" s="327"/>
      <c r="I946" s="356"/>
      <c r="J946" s="356"/>
      <c r="K946" s="328"/>
      <c r="L946" s="356"/>
      <c r="M946" s="327"/>
      <c r="N946" s="327"/>
      <c r="O946" s="327"/>
      <c r="P946" s="357"/>
      <c r="Q946" s="357"/>
      <c r="R946" s="358"/>
      <c r="S946" s="299"/>
      <c r="T946" s="300"/>
      <c r="U946" s="300"/>
      <c r="V946" s="300"/>
      <c r="W946" s="300"/>
      <c r="X946" s="300"/>
      <c r="Y946" s="300"/>
      <c r="Z946" s="300"/>
      <c r="AA946" s="300"/>
      <c r="AB946" s="301"/>
    </row>
    <row r="947" spans="2:28" customFormat="1" ht="15" customHeight="1" x14ac:dyDescent="0.25">
      <c r="B947" s="270"/>
      <c r="C947" s="269"/>
      <c r="D947" s="327"/>
      <c r="E947" s="327"/>
      <c r="F947" s="327"/>
      <c r="G947" s="327"/>
      <c r="H947" s="327"/>
      <c r="I947" s="356"/>
      <c r="J947" s="356"/>
      <c r="K947" s="328"/>
      <c r="L947" s="356"/>
      <c r="M947" s="327"/>
      <c r="N947" s="327"/>
      <c r="O947" s="327"/>
      <c r="P947" s="357"/>
      <c r="Q947" s="357"/>
      <c r="R947" s="358"/>
      <c r="S947" s="299"/>
      <c r="T947" s="300"/>
      <c r="U947" s="300"/>
      <c r="V947" s="300"/>
      <c r="W947" s="300"/>
      <c r="X947" s="300"/>
      <c r="Y947" s="300"/>
      <c r="Z947" s="300"/>
      <c r="AA947" s="300"/>
      <c r="AB947" s="301"/>
    </row>
    <row r="948" spans="2:28" customFormat="1" ht="15" customHeight="1" x14ac:dyDescent="0.25">
      <c r="B948" s="270"/>
      <c r="C948" s="269"/>
      <c r="D948" s="327"/>
      <c r="E948" s="327"/>
      <c r="F948" s="327"/>
      <c r="G948" s="327"/>
      <c r="H948" s="327"/>
      <c r="I948" s="356"/>
      <c r="J948" s="356"/>
      <c r="K948" s="328"/>
      <c r="L948" s="356"/>
      <c r="M948" s="327"/>
      <c r="N948" s="327"/>
      <c r="O948" s="327"/>
      <c r="P948" s="357"/>
      <c r="Q948" s="357"/>
      <c r="R948" s="358"/>
      <c r="S948" s="299"/>
      <c r="T948" s="300"/>
      <c r="U948" s="300"/>
      <c r="V948" s="300"/>
      <c r="W948" s="300"/>
      <c r="X948" s="300"/>
      <c r="Y948" s="300"/>
      <c r="Z948" s="300"/>
      <c r="AA948" s="300"/>
      <c r="AB948" s="301"/>
    </row>
    <row r="949" spans="2:28" customFormat="1" ht="15" customHeight="1" x14ac:dyDescent="0.25">
      <c r="B949" s="270"/>
      <c r="C949" s="269"/>
      <c r="D949" s="327"/>
      <c r="E949" s="327"/>
      <c r="F949" s="327"/>
      <c r="G949" s="327"/>
      <c r="H949" s="327"/>
      <c r="I949" s="356"/>
      <c r="J949" s="356"/>
      <c r="K949" s="328"/>
      <c r="L949" s="356"/>
      <c r="M949" s="327"/>
      <c r="N949" s="327"/>
      <c r="O949" s="327"/>
      <c r="P949" s="357"/>
      <c r="Q949" s="357"/>
      <c r="R949" s="358"/>
      <c r="S949" s="299"/>
      <c r="T949" s="300"/>
      <c r="U949" s="300"/>
      <c r="V949" s="300"/>
      <c r="W949" s="300"/>
      <c r="X949" s="300"/>
      <c r="Y949" s="300"/>
      <c r="Z949" s="300"/>
      <c r="AA949" s="300"/>
      <c r="AB949" s="301"/>
    </row>
    <row r="950" spans="2:28" customFormat="1" ht="15" customHeight="1" x14ac:dyDescent="0.25">
      <c r="B950" s="270"/>
      <c r="C950" s="269"/>
      <c r="D950" s="327"/>
      <c r="E950" s="327"/>
      <c r="F950" s="327"/>
      <c r="G950" s="327"/>
      <c r="H950" s="327"/>
      <c r="I950" s="356"/>
      <c r="J950" s="356"/>
      <c r="K950" s="328"/>
      <c r="L950" s="356"/>
      <c r="M950" s="327"/>
      <c r="N950" s="327"/>
      <c r="O950" s="327"/>
      <c r="P950" s="357"/>
      <c r="Q950" s="357"/>
      <c r="R950" s="358"/>
      <c r="S950" s="299"/>
      <c r="T950" s="300"/>
      <c r="U950" s="300"/>
      <c r="V950" s="300"/>
      <c r="W950" s="300"/>
      <c r="X950" s="300"/>
      <c r="Y950" s="300"/>
      <c r="Z950" s="300"/>
      <c r="AA950" s="300"/>
      <c r="AB950" s="301"/>
    </row>
    <row r="951" spans="2:28" customFormat="1" ht="15" customHeight="1" x14ac:dyDescent="0.25">
      <c r="B951" s="270"/>
      <c r="C951" s="269"/>
      <c r="D951" s="327"/>
      <c r="E951" s="327"/>
      <c r="F951" s="327"/>
      <c r="G951" s="327"/>
      <c r="H951" s="327"/>
      <c r="I951" s="356"/>
      <c r="J951" s="356"/>
      <c r="K951" s="328"/>
      <c r="L951" s="356"/>
      <c r="M951" s="327"/>
      <c r="N951" s="327"/>
      <c r="O951" s="327"/>
      <c r="P951" s="357"/>
      <c r="Q951" s="357"/>
      <c r="R951" s="358"/>
      <c r="S951" s="299"/>
      <c r="T951" s="300"/>
      <c r="U951" s="300"/>
      <c r="V951" s="300"/>
      <c r="W951" s="300"/>
      <c r="X951" s="300"/>
      <c r="Y951" s="300"/>
      <c r="Z951" s="300"/>
      <c r="AA951" s="300"/>
      <c r="AB951" s="301"/>
    </row>
    <row r="952" spans="2:28" customFormat="1" ht="15" customHeight="1" x14ac:dyDescent="0.25">
      <c r="B952" s="270"/>
      <c r="C952" s="269"/>
      <c r="D952" s="327"/>
      <c r="E952" s="327"/>
      <c r="F952" s="327"/>
      <c r="G952" s="327"/>
      <c r="H952" s="327"/>
      <c r="I952" s="356"/>
      <c r="J952" s="356"/>
      <c r="K952" s="328"/>
      <c r="L952" s="356"/>
      <c r="M952" s="327"/>
      <c r="N952" s="327"/>
      <c r="O952" s="327"/>
      <c r="P952" s="357"/>
      <c r="Q952" s="357"/>
      <c r="R952" s="358"/>
      <c r="S952" s="299"/>
      <c r="T952" s="300"/>
      <c r="U952" s="300"/>
      <c r="V952" s="300"/>
      <c r="W952" s="300"/>
      <c r="X952" s="300"/>
      <c r="Y952" s="300"/>
      <c r="Z952" s="300"/>
      <c r="AA952" s="300"/>
      <c r="AB952" s="301"/>
    </row>
    <row r="953" spans="2:28" customFormat="1" ht="15" customHeight="1" x14ac:dyDescent="0.25">
      <c r="B953" s="270"/>
      <c r="C953" s="269"/>
      <c r="D953" s="327"/>
      <c r="E953" s="327"/>
      <c r="F953" s="327"/>
      <c r="G953" s="327"/>
      <c r="H953" s="327"/>
      <c r="I953" s="356"/>
      <c r="J953" s="356"/>
      <c r="K953" s="328"/>
      <c r="L953" s="356"/>
      <c r="M953" s="327"/>
      <c r="N953" s="327"/>
      <c r="O953" s="327"/>
      <c r="P953" s="357"/>
      <c r="Q953" s="357"/>
      <c r="R953" s="358"/>
      <c r="S953" s="299"/>
      <c r="T953" s="300"/>
      <c r="U953" s="300"/>
      <c r="V953" s="300"/>
      <c r="W953" s="300"/>
      <c r="X953" s="300"/>
      <c r="Y953" s="300"/>
      <c r="Z953" s="300"/>
      <c r="AA953" s="300"/>
      <c r="AB953" s="301"/>
    </row>
    <row r="954" spans="2:28" customFormat="1" ht="15" customHeight="1" x14ac:dyDescent="0.25">
      <c r="B954" s="270"/>
      <c r="C954" s="269"/>
      <c r="D954" s="327"/>
      <c r="E954" s="327"/>
      <c r="F954" s="327"/>
      <c r="G954" s="327"/>
      <c r="H954" s="327"/>
      <c r="I954" s="356"/>
      <c r="J954" s="356"/>
      <c r="K954" s="328"/>
      <c r="L954" s="356"/>
      <c r="M954" s="327"/>
      <c r="N954" s="327"/>
      <c r="O954" s="327"/>
      <c r="P954" s="357"/>
      <c r="Q954" s="357"/>
      <c r="R954" s="358"/>
      <c r="S954" s="299"/>
      <c r="T954" s="300"/>
      <c r="U954" s="300"/>
      <c r="V954" s="300"/>
      <c r="W954" s="300"/>
      <c r="X954" s="300"/>
      <c r="Y954" s="300"/>
      <c r="Z954" s="300"/>
      <c r="AA954" s="300"/>
      <c r="AB954" s="301"/>
    </row>
    <row r="955" spans="2:28" customFormat="1" ht="15" customHeight="1" x14ac:dyDescent="0.25">
      <c r="B955" s="270"/>
      <c r="C955" s="269"/>
      <c r="D955" s="327"/>
      <c r="E955" s="327"/>
      <c r="F955" s="327"/>
      <c r="G955" s="327"/>
      <c r="H955" s="327"/>
      <c r="I955" s="356"/>
      <c r="J955" s="356"/>
      <c r="K955" s="328"/>
      <c r="L955" s="356"/>
      <c r="M955" s="327"/>
      <c r="N955" s="327"/>
      <c r="O955" s="327"/>
      <c r="P955" s="357"/>
      <c r="Q955" s="357"/>
      <c r="R955" s="358"/>
      <c r="S955" s="299"/>
      <c r="T955" s="300"/>
      <c r="U955" s="300"/>
      <c r="V955" s="300"/>
      <c r="W955" s="300"/>
      <c r="X955" s="300"/>
      <c r="Y955" s="300"/>
      <c r="Z955" s="300"/>
      <c r="AA955" s="300"/>
      <c r="AB955" s="301"/>
    </row>
    <row r="956" spans="2:28" customFormat="1" ht="15" customHeight="1" x14ac:dyDescent="0.25">
      <c r="B956" s="270"/>
      <c r="C956" s="269"/>
      <c r="D956" s="327"/>
      <c r="E956" s="327"/>
      <c r="F956" s="327"/>
      <c r="G956" s="327"/>
      <c r="H956" s="327"/>
      <c r="I956" s="356"/>
      <c r="J956" s="356"/>
      <c r="K956" s="328"/>
      <c r="L956" s="356"/>
      <c r="M956" s="327"/>
      <c r="N956" s="327"/>
      <c r="O956" s="327"/>
      <c r="P956" s="357"/>
      <c r="Q956" s="357"/>
      <c r="R956" s="358"/>
      <c r="S956" s="299"/>
      <c r="T956" s="300"/>
      <c r="U956" s="300"/>
      <c r="V956" s="300"/>
      <c r="W956" s="300"/>
      <c r="X956" s="300"/>
      <c r="Y956" s="300"/>
      <c r="Z956" s="300"/>
      <c r="AA956" s="300"/>
      <c r="AB956" s="301"/>
    </row>
    <row r="957" spans="2:28" customFormat="1" ht="15" customHeight="1" x14ac:dyDescent="0.25">
      <c r="B957" s="270"/>
      <c r="C957" s="269"/>
      <c r="D957" s="327"/>
      <c r="E957" s="327"/>
      <c r="F957" s="327"/>
      <c r="G957" s="327"/>
      <c r="H957" s="327"/>
      <c r="I957" s="356"/>
      <c r="J957" s="356"/>
      <c r="K957" s="328"/>
      <c r="L957" s="356"/>
      <c r="M957" s="327"/>
      <c r="N957" s="327"/>
      <c r="O957" s="327"/>
      <c r="P957" s="357"/>
      <c r="Q957" s="357"/>
      <c r="R957" s="358"/>
      <c r="S957" s="299"/>
      <c r="T957" s="300"/>
      <c r="U957" s="300"/>
      <c r="V957" s="300"/>
      <c r="W957" s="300"/>
      <c r="X957" s="300"/>
      <c r="Y957" s="300"/>
      <c r="Z957" s="300"/>
      <c r="AA957" s="300"/>
      <c r="AB957" s="301"/>
    </row>
    <row r="958" spans="2:28" customFormat="1" ht="15" customHeight="1" x14ac:dyDescent="0.25">
      <c r="B958" s="270"/>
      <c r="C958" s="269"/>
      <c r="D958" s="327"/>
      <c r="E958" s="327"/>
      <c r="F958" s="327"/>
      <c r="G958" s="327"/>
      <c r="H958" s="327"/>
      <c r="I958" s="356"/>
      <c r="J958" s="356"/>
      <c r="K958" s="328"/>
      <c r="L958" s="356"/>
      <c r="M958" s="327"/>
      <c r="N958" s="327"/>
      <c r="O958" s="327"/>
      <c r="P958" s="357"/>
      <c r="Q958" s="357"/>
      <c r="R958" s="358"/>
      <c r="S958" s="299"/>
      <c r="T958" s="300"/>
      <c r="U958" s="300"/>
      <c r="V958" s="300"/>
      <c r="W958" s="300"/>
      <c r="X958" s="300"/>
      <c r="Y958" s="300"/>
      <c r="Z958" s="300"/>
      <c r="AA958" s="300"/>
      <c r="AB958" s="301"/>
    </row>
    <row r="959" spans="2:28" customFormat="1" ht="15" customHeight="1" x14ac:dyDescent="0.25">
      <c r="B959" s="270"/>
      <c r="C959" s="269"/>
      <c r="D959" s="327"/>
      <c r="E959" s="327"/>
      <c r="F959" s="327"/>
      <c r="G959" s="327"/>
      <c r="H959" s="327"/>
      <c r="I959" s="356"/>
      <c r="J959" s="356"/>
      <c r="K959" s="328"/>
      <c r="L959" s="356"/>
      <c r="M959" s="327"/>
      <c r="N959" s="327"/>
      <c r="O959" s="327"/>
      <c r="P959" s="357"/>
      <c r="Q959" s="357"/>
      <c r="R959" s="358"/>
      <c r="S959" s="299"/>
      <c r="T959" s="300"/>
      <c r="U959" s="300"/>
      <c r="V959" s="300"/>
      <c r="W959" s="300"/>
      <c r="X959" s="300"/>
      <c r="Y959" s="300"/>
      <c r="Z959" s="300"/>
      <c r="AA959" s="300"/>
      <c r="AB959" s="301"/>
    </row>
    <row r="960" spans="2:28" customFormat="1" ht="15" customHeight="1" x14ac:dyDescent="0.25">
      <c r="B960" s="270"/>
      <c r="C960" s="269"/>
      <c r="D960" s="327"/>
      <c r="E960" s="327"/>
      <c r="F960" s="327"/>
      <c r="G960" s="327"/>
      <c r="H960" s="327"/>
      <c r="I960" s="356"/>
      <c r="J960" s="356"/>
      <c r="K960" s="328"/>
      <c r="L960" s="356"/>
      <c r="M960" s="327"/>
      <c r="N960" s="327"/>
      <c r="O960" s="327"/>
      <c r="P960" s="357"/>
      <c r="Q960" s="357"/>
      <c r="R960" s="358"/>
      <c r="S960" s="299"/>
      <c r="T960" s="300"/>
      <c r="U960" s="300"/>
      <c r="V960" s="300"/>
      <c r="W960" s="300"/>
      <c r="X960" s="300"/>
      <c r="Y960" s="300"/>
      <c r="Z960" s="300"/>
      <c r="AA960" s="300"/>
      <c r="AB960" s="301"/>
    </row>
    <row r="961" spans="2:28" customFormat="1" ht="15" customHeight="1" x14ac:dyDescent="0.25">
      <c r="B961" s="270"/>
      <c r="C961" s="269"/>
      <c r="D961" s="327"/>
      <c r="E961" s="327"/>
      <c r="F961" s="327"/>
      <c r="G961" s="327"/>
      <c r="H961" s="327"/>
      <c r="I961" s="356"/>
      <c r="J961" s="356"/>
      <c r="K961" s="328"/>
      <c r="L961" s="356"/>
      <c r="M961" s="327"/>
      <c r="N961" s="327"/>
      <c r="O961" s="327"/>
      <c r="P961" s="357"/>
      <c r="Q961" s="357"/>
      <c r="R961" s="358"/>
      <c r="S961" s="299"/>
      <c r="T961" s="300"/>
      <c r="U961" s="300"/>
      <c r="V961" s="300"/>
      <c r="W961" s="300"/>
      <c r="X961" s="300"/>
      <c r="Y961" s="300"/>
      <c r="Z961" s="300"/>
      <c r="AA961" s="300"/>
      <c r="AB961" s="301"/>
    </row>
    <row r="962" spans="2:28" customFormat="1" ht="15" customHeight="1" x14ac:dyDescent="0.25">
      <c r="B962" s="270"/>
      <c r="C962" s="269"/>
      <c r="D962" s="327"/>
      <c r="E962" s="327"/>
      <c r="F962" s="327"/>
      <c r="G962" s="327"/>
      <c r="H962" s="327"/>
      <c r="I962" s="356"/>
      <c r="J962" s="356"/>
      <c r="K962" s="328"/>
      <c r="L962" s="356"/>
      <c r="M962" s="327"/>
      <c r="N962" s="327"/>
      <c r="O962" s="327"/>
      <c r="P962" s="357"/>
      <c r="Q962" s="357"/>
      <c r="R962" s="358"/>
      <c r="S962" s="299"/>
      <c r="T962" s="300"/>
      <c r="U962" s="300"/>
      <c r="V962" s="300"/>
      <c r="W962" s="300"/>
      <c r="X962" s="300"/>
      <c r="Y962" s="300"/>
      <c r="Z962" s="300"/>
      <c r="AA962" s="300"/>
      <c r="AB962" s="301"/>
    </row>
    <row r="963" spans="2:28" customFormat="1" ht="15" customHeight="1" x14ac:dyDescent="0.25">
      <c r="B963" s="270"/>
      <c r="C963" s="269"/>
      <c r="D963" s="327"/>
      <c r="E963" s="327"/>
      <c r="F963" s="327"/>
      <c r="G963" s="327"/>
      <c r="H963" s="327"/>
      <c r="I963" s="356"/>
      <c r="J963" s="356"/>
      <c r="K963" s="328"/>
      <c r="L963" s="356"/>
      <c r="M963" s="327"/>
      <c r="N963" s="327"/>
      <c r="O963" s="327"/>
      <c r="P963" s="357"/>
      <c r="Q963" s="357"/>
      <c r="R963" s="358"/>
      <c r="S963" s="299"/>
      <c r="T963" s="300"/>
      <c r="U963" s="300"/>
      <c r="V963" s="300"/>
      <c r="W963" s="300"/>
      <c r="X963" s="300"/>
      <c r="Y963" s="300"/>
      <c r="Z963" s="300"/>
      <c r="AA963" s="300"/>
      <c r="AB963" s="301"/>
    </row>
    <row r="964" spans="2:28" customFormat="1" ht="15" customHeight="1" x14ac:dyDescent="0.25">
      <c r="B964" s="270"/>
      <c r="C964" s="269"/>
      <c r="D964" s="327"/>
      <c r="E964" s="327"/>
      <c r="F964" s="327"/>
      <c r="G964" s="327"/>
      <c r="H964" s="327"/>
      <c r="I964" s="356"/>
      <c r="J964" s="356"/>
      <c r="K964" s="328"/>
      <c r="L964" s="356"/>
      <c r="M964" s="327"/>
      <c r="N964" s="327"/>
      <c r="O964" s="327"/>
      <c r="P964" s="357"/>
      <c r="Q964" s="357"/>
      <c r="R964" s="358"/>
      <c r="S964" s="299"/>
      <c r="T964" s="300"/>
      <c r="U964" s="300"/>
      <c r="V964" s="300"/>
      <c r="W964" s="300"/>
      <c r="X964" s="300"/>
      <c r="Y964" s="300"/>
      <c r="Z964" s="300"/>
      <c r="AA964" s="300"/>
      <c r="AB964" s="301"/>
    </row>
    <row r="965" spans="2:28" customFormat="1" ht="15" customHeight="1" x14ac:dyDescent="0.25">
      <c r="B965" s="270"/>
      <c r="C965" s="269"/>
      <c r="D965" s="327"/>
      <c r="E965" s="327"/>
      <c r="F965" s="327"/>
      <c r="G965" s="327"/>
      <c r="H965" s="327"/>
      <c r="I965" s="356"/>
      <c r="J965" s="356"/>
      <c r="K965" s="328"/>
      <c r="L965" s="356"/>
      <c r="M965" s="327"/>
      <c r="N965" s="327"/>
      <c r="O965" s="327"/>
      <c r="P965" s="357"/>
      <c r="Q965" s="357"/>
      <c r="R965" s="358"/>
      <c r="S965" s="299"/>
      <c r="T965" s="300"/>
      <c r="U965" s="300"/>
      <c r="V965" s="300"/>
      <c r="W965" s="300"/>
      <c r="X965" s="300"/>
      <c r="Y965" s="300"/>
      <c r="Z965" s="300"/>
      <c r="AA965" s="300"/>
      <c r="AB965" s="301"/>
    </row>
    <row r="966" spans="2:28" customFormat="1" ht="15" customHeight="1" x14ac:dyDescent="0.25">
      <c r="B966" s="270"/>
      <c r="C966" s="269"/>
      <c r="D966" s="327"/>
      <c r="E966" s="327"/>
      <c r="F966" s="327"/>
      <c r="G966" s="327"/>
      <c r="H966" s="327"/>
      <c r="I966" s="356"/>
      <c r="J966" s="356"/>
      <c r="K966" s="328"/>
      <c r="L966" s="356"/>
      <c r="M966" s="327"/>
      <c r="N966" s="327"/>
      <c r="O966" s="327"/>
      <c r="P966" s="357"/>
      <c r="Q966" s="357"/>
      <c r="R966" s="358"/>
      <c r="S966" s="299"/>
      <c r="T966" s="300"/>
      <c r="U966" s="300"/>
      <c r="V966" s="300"/>
      <c r="W966" s="300"/>
      <c r="X966" s="300"/>
      <c r="Y966" s="300"/>
      <c r="Z966" s="300"/>
      <c r="AA966" s="300"/>
      <c r="AB966" s="301"/>
    </row>
    <row r="967" spans="2:28" customFormat="1" ht="15" customHeight="1" x14ac:dyDescent="0.25">
      <c r="B967" s="270"/>
      <c r="C967" s="269"/>
      <c r="D967" s="327"/>
      <c r="E967" s="327"/>
      <c r="F967" s="327"/>
      <c r="G967" s="327"/>
      <c r="H967" s="327"/>
      <c r="I967" s="356"/>
      <c r="J967" s="356"/>
      <c r="K967" s="328"/>
      <c r="L967" s="356"/>
      <c r="M967" s="327"/>
      <c r="N967" s="327"/>
      <c r="O967" s="327"/>
      <c r="P967" s="357"/>
      <c r="Q967" s="357"/>
      <c r="R967" s="358"/>
      <c r="S967" s="299"/>
      <c r="T967" s="300"/>
      <c r="U967" s="300"/>
      <c r="V967" s="300"/>
      <c r="W967" s="300"/>
      <c r="X967" s="300"/>
      <c r="Y967" s="300"/>
      <c r="Z967" s="300"/>
      <c r="AA967" s="300"/>
      <c r="AB967" s="301"/>
    </row>
    <row r="968" spans="2:28" customFormat="1" ht="15" customHeight="1" x14ac:dyDescent="0.25">
      <c r="B968" s="270"/>
      <c r="C968" s="269"/>
      <c r="D968" s="327"/>
      <c r="E968" s="327"/>
      <c r="F968" s="327"/>
      <c r="G968" s="327"/>
      <c r="H968" s="327"/>
      <c r="I968" s="356"/>
      <c r="J968" s="356"/>
      <c r="K968" s="328"/>
      <c r="L968" s="356"/>
      <c r="M968" s="327"/>
      <c r="N968" s="327"/>
      <c r="O968" s="327"/>
      <c r="P968" s="357"/>
      <c r="Q968" s="357"/>
      <c r="R968" s="358"/>
      <c r="S968" s="299"/>
      <c r="T968" s="300"/>
      <c r="U968" s="300"/>
      <c r="V968" s="300"/>
      <c r="W968" s="300"/>
      <c r="X968" s="300"/>
      <c r="Y968" s="300"/>
      <c r="Z968" s="300"/>
      <c r="AA968" s="300"/>
      <c r="AB968" s="301"/>
    </row>
    <row r="969" spans="2:28" customFormat="1" ht="15" customHeight="1" x14ac:dyDescent="0.25">
      <c r="B969" s="270"/>
      <c r="C969" s="269"/>
      <c r="D969" s="327"/>
      <c r="E969" s="327"/>
      <c r="F969" s="327"/>
      <c r="G969" s="327"/>
      <c r="H969" s="327"/>
      <c r="I969" s="356"/>
      <c r="J969" s="356"/>
      <c r="K969" s="328"/>
      <c r="L969" s="356"/>
      <c r="M969" s="327"/>
      <c r="N969" s="327"/>
      <c r="O969" s="327"/>
      <c r="P969" s="357"/>
      <c r="Q969" s="357"/>
      <c r="R969" s="358"/>
      <c r="S969" s="299"/>
      <c r="T969" s="300"/>
      <c r="U969" s="300"/>
      <c r="V969" s="300"/>
      <c r="W969" s="300"/>
      <c r="X969" s="300"/>
      <c r="Y969" s="300"/>
      <c r="Z969" s="300"/>
      <c r="AA969" s="300"/>
      <c r="AB969" s="301"/>
    </row>
    <row r="970" spans="2:28" customFormat="1" ht="15" customHeight="1" x14ac:dyDescent="0.25">
      <c r="B970" s="270"/>
      <c r="C970" s="269"/>
      <c r="D970" s="327"/>
      <c r="E970" s="327"/>
      <c r="F970" s="327"/>
      <c r="G970" s="327"/>
      <c r="H970" s="327"/>
      <c r="I970" s="356"/>
      <c r="J970" s="356"/>
      <c r="K970" s="328"/>
      <c r="L970" s="356"/>
      <c r="M970" s="327"/>
      <c r="N970" s="327"/>
      <c r="O970" s="327"/>
      <c r="P970" s="357"/>
      <c r="Q970" s="357"/>
      <c r="R970" s="358"/>
      <c r="S970" s="299"/>
      <c r="T970" s="300"/>
      <c r="U970" s="300"/>
      <c r="V970" s="300"/>
      <c r="W970" s="300"/>
      <c r="X970" s="300"/>
      <c r="Y970" s="300"/>
      <c r="Z970" s="300"/>
      <c r="AA970" s="300"/>
      <c r="AB970" s="301"/>
    </row>
    <row r="971" spans="2:28" customFormat="1" ht="15" customHeight="1" x14ac:dyDescent="0.25">
      <c r="B971" s="270"/>
      <c r="C971" s="269"/>
      <c r="D971" s="327"/>
      <c r="E971" s="327"/>
      <c r="F971" s="327"/>
      <c r="G971" s="327"/>
      <c r="H971" s="327"/>
      <c r="I971" s="356"/>
      <c r="J971" s="356"/>
      <c r="K971" s="328"/>
      <c r="L971" s="356"/>
      <c r="M971" s="327"/>
      <c r="N971" s="327"/>
      <c r="O971" s="327"/>
      <c r="P971" s="357"/>
      <c r="Q971" s="357"/>
      <c r="R971" s="358"/>
      <c r="S971" s="299"/>
      <c r="T971" s="300"/>
      <c r="U971" s="300"/>
      <c r="V971" s="300"/>
      <c r="W971" s="300"/>
      <c r="X971" s="300"/>
      <c r="Y971" s="300"/>
      <c r="Z971" s="300"/>
      <c r="AA971" s="300"/>
      <c r="AB971" s="301"/>
    </row>
    <row r="972" spans="2:28" customFormat="1" ht="15" customHeight="1" x14ac:dyDescent="0.25">
      <c r="B972" s="270"/>
      <c r="C972" s="269"/>
      <c r="D972" s="327"/>
      <c r="E972" s="327"/>
      <c r="F972" s="327"/>
      <c r="G972" s="327"/>
      <c r="H972" s="327"/>
      <c r="I972" s="356"/>
      <c r="J972" s="356"/>
      <c r="K972" s="328"/>
      <c r="L972" s="356"/>
      <c r="M972" s="327"/>
      <c r="N972" s="327"/>
      <c r="O972" s="327"/>
      <c r="P972" s="357"/>
      <c r="Q972" s="357"/>
      <c r="R972" s="358"/>
      <c r="S972" s="299"/>
      <c r="T972" s="300"/>
      <c r="U972" s="300"/>
      <c r="V972" s="300"/>
      <c r="W972" s="300"/>
      <c r="X972" s="300"/>
      <c r="Y972" s="300"/>
      <c r="Z972" s="300"/>
      <c r="AA972" s="300"/>
      <c r="AB972" s="301"/>
    </row>
    <row r="973" spans="2:28" customFormat="1" ht="15" customHeight="1" x14ac:dyDescent="0.25">
      <c r="B973" s="270"/>
      <c r="C973" s="269"/>
      <c r="D973" s="327"/>
      <c r="E973" s="327"/>
      <c r="F973" s="327"/>
      <c r="G973" s="327"/>
      <c r="H973" s="327"/>
      <c r="I973" s="356"/>
      <c r="J973" s="356"/>
      <c r="K973" s="328"/>
      <c r="L973" s="356"/>
      <c r="M973" s="327"/>
      <c r="N973" s="327"/>
      <c r="O973" s="327"/>
      <c r="P973" s="357"/>
      <c r="Q973" s="357"/>
      <c r="R973" s="358"/>
      <c r="S973" s="299"/>
      <c r="T973" s="300"/>
      <c r="U973" s="300"/>
      <c r="V973" s="300"/>
      <c r="W973" s="300"/>
      <c r="X973" s="300"/>
      <c r="Y973" s="300"/>
      <c r="Z973" s="300"/>
      <c r="AA973" s="300"/>
      <c r="AB973" s="301"/>
    </row>
    <row r="974" spans="2:28" customFormat="1" ht="15" customHeight="1" x14ac:dyDescent="0.25">
      <c r="B974" s="270"/>
      <c r="C974" s="269"/>
      <c r="D974" s="327"/>
      <c r="E974" s="327"/>
      <c r="F974" s="327"/>
      <c r="G974" s="327"/>
      <c r="H974" s="327"/>
      <c r="I974" s="356"/>
      <c r="J974" s="356"/>
      <c r="K974" s="328"/>
      <c r="L974" s="356"/>
      <c r="M974" s="327"/>
      <c r="N974" s="327"/>
      <c r="O974" s="327"/>
      <c r="P974" s="357"/>
      <c r="Q974" s="357"/>
      <c r="R974" s="358"/>
      <c r="S974" s="299"/>
      <c r="T974" s="300"/>
      <c r="U974" s="300"/>
      <c r="V974" s="300"/>
      <c r="W974" s="300"/>
      <c r="X974" s="300"/>
      <c r="Y974" s="300"/>
      <c r="Z974" s="300"/>
      <c r="AA974" s="300"/>
      <c r="AB974" s="301"/>
    </row>
    <row r="975" spans="2:28" customFormat="1" ht="15" customHeight="1" x14ac:dyDescent="0.25">
      <c r="B975" s="270"/>
      <c r="C975" s="269"/>
      <c r="D975" s="327"/>
      <c r="E975" s="327"/>
      <c r="F975" s="327"/>
      <c r="G975" s="327"/>
      <c r="H975" s="327"/>
      <c r="I975" s="356"/>
      <c r="J975" s="356"/>
      <c r="K975" s="328"/>
      <c r="L975" s="356"/>
      <c r="M975" s="327"/>
      <c r="N975" s="327"/>
      <c r="O975" s="327"/>
      <c r="P975" s="357"/>
      <c r="Q975" s="357"/>
      <c r="R975" s="358"/>
      <c r="S975" s="299"/>
      <c r="T975" s="300"/>
      <c r="U975" s="300"/>
      <c r="V975" s="300"/>
      <c r="W975" s="300"/>
      <c r="X975" s="300"/>
      <c r="Y975" s="300"/>
      <c r="Z975" s="300"/>
      <c r="AA975" s="300"/>
      <c r="AB975" s="301"/>
    </row>
    <row r="976" spans="2:28" customFormat="1" ht="15" customHeight="1" x14ac:dyDescent="0.25">
      <c r="B976" s="270"/>
      <c r="C976" s="269"/>
      <c r="D976" s="327"/>
      <c r="E976" s="327"/>
      <c r="F976" s="327"/>
      <c r="G976" s="327"/>
      <c r="H976" s="327"/>
      <c r="I976" s="356"/>
      <c r="J976" s="356"/>
      <c r="K976" s="328"/>
      <c r="L976" s="356"/>
      <c r="M976" s="327"/>
      <c r="N976" s="327"/>
      <c r="O976" s="327"/>
      <c r="P976" s="357"/>
      <c r="Q976" s="357"/>
      <c r="R976" s="358"/>
      <c r="S976" s="299"/>
      <c r="T976" s="300"/>
      <c r="U976" s="300"/>
      <c r="V976" s="300"/>
      <c r="W976" s="300"/>
      <c r="X976" s="300"/>
      <c r="Y976" s="300"/>
      <c r="Z976" s="300"/>
      <c r="AA976" s="300"/>
      <c r="AB976" s="301"/>
    </row>
    <row r="977" spans="2:28" customFormat="1" ht="15" customHeight="1" x14ac:dyDescent="0.25">
      <c r="B977" s="270"/>
      <c r="C977" s="269"/>
      <c r="D977" s="327"/>
      <c r="E977" s="327"/>
      <c r="F977" s="327"/>
      <c r="G977" s="327"/>
      <c r="H977" s="327"/>
      <c r="I977" s="356"/>
      <c r="J977" s="356"/>
      <c r="K977" s="328"/>
      <c r="L977" s="356"/>
      <c r="M977" s="327"/>
      <c r="N977" s="327"/>
      <c r="O977" s="327"/>
      <c r="P977" s="357"/>
      <c r="Q977" s="357"/>
      <c r="R977" s="358"/>
      <c r="S977" s="299"/>
      <c r="T977" s="300"/>
      <c r="U977" s="300"/>
      <c r="V977" s="300"/>
      <c r="W977" s="300"/>
      <c r="X977" s="300"/>
      <c r="Y977" s="300"/>
      <c r="Z977" s="300"/>
      <c r="AA977" s="300"/>
      <c r="AB977" s="301"/>
    </row>
    <row r="978" spans="2:28" customFormat="1" ht="15" customHeight="1" x14ac:dyDescent="0.25">
      <c r="B978" s="270"/>
      <c r="C978" s="269"/>
      <c r="D978" s="327"/>
      <c r="E978" s="327"/>
      <c r="F978" s="327"/>
      <c r="G978" s="327"/>
      <c r="H978" s="327"/>
      <c r="I978" s="356"/>
      <c r="J978" s="356"/>
      <c r="K978" s="328"/>
      <c r="L978" s="356"/>
      <c r="M978" s="327"/>
      <c r="N978" s="327"/>
      <c r="O978" s="327"/>
      <c r="P978" s="357"/>
      <c r="Q978" s="357"/>
      <c r="R978" s="358"/>
      <c r="S978" s="299"/>
      <c r="T978" s="300"/>
      <c r="U978" s="300"/>
      <c r="V978" s="300"/>
      <c r="W978" s="300"/>
      <c r="X978" s="300"/>
      <c r="Y978" s="300"/>
      <c r="Z978" s="300"/>
      <c r="AA978" s="300"/>
      <c r="AB978" s="301"/>
    </row>
    <row r="979" spans="2:28" customFormat="1" ht="15" customHeight="1" x14ac:dyDescent="0.25">
      <c r="B979" s="270"/>
      <c r="C979" s="269"/>
      <c r="D979" s="327"/>
      <c r="E979" s="327"/>
      <c r="F979" s="327"/>
      <c r="G979" s="327"/>
      <c r="H979" s="327"/>
      <c r="I979" s="356"/>
      <c r="J979" s="356"/>
      <c r="K979" s="328"/>
      <c r="L979" s="356"/>
      <c r="M979" s="327"/>
      <c r="N979" s="327"/>
      <c r="O979" s="327"/>
      <c r="P979" s="357"/>
      <c r="Q979" s="357"/>
      <c r="R979" s="358"/>
      <c r="S979" s="299"/>
      <c r="T979" s="300"/>
      <c r="U979" s="300"/>
      <c r="V979" s="300"/>
      <c r="W979" s="300"/>
      <c r="X979" s="300"/>
      <c r="Y979" s="300"/>
      <c r="Z979" s="300"/>
      <c r="AA979" s="300"/>
      <c r="AB979" s="301"/>
    </row>
    <row r="980" spans="2:28" customFormat="1" ht="15" customHeight="1" x14ac:dyDescent="0.25">
      <c r="B980" s="270"/>
      <c r="C980" s="269"/>
      <c r="D980" s="327"/>
      <c r="E980" s="327"/>
      <c r="F980" s="327"/>
      <c r="G980" s="327"/>
      <c r="H980" s="327"/>
      <c r="I980" s="356"/>
      <c r="J980" s="356"/>
      <c r="K980" s="328"/>
      <c r="L980" s="356"/>
      <c r="M980" s="327"/>
      <c r="N980" s="327"/>
      <c r="O980" s="327"/>
      <c r="P980" s="357"/>
      <c r="Q980" s="357"/>
      <c r="R980" s="358"/>
      <c r="S980" s="299"/>
      <c r="T980" s="300"/>
      <c r="U980" s="300"/>
      <c r="V980" s="300"/>
      <c r="W980" s="300"/>
      <c r="X980" s="300"/>
      <c r="Y980" s="300"/>
      <c r="Z980" s="300"/>
      <c r="AA980" s="300"/>
      <c r="AB980" s="301"/>
    </row>
    <row r="981" spans="2:28" customFormat="1" ht="15" customHeight="1" x14ac:dyDescent="0.25">
      <c r="B981" s="270"/>
      <c r="C981" s="269"/>
      <c r="D981" s="327"/>
      <c r="E981" s="327"/>
      <c r="F981" s="327"/>
      <c r="G981" s="327"/>
      <c r="H981" s="327"/>
      <c r="I981" s="356"/>
      <c r="J981" s="356"/>
      <c r="K981" s="328"/>
      <c r="L981" s="356"/>
      <c r="M981" s="327"/>
      <c r="N981" s="327"/>
      <c r="O981" s="327"/>
      <c r="P981" s="357"/>
      <c r="Q981" s="357"/>
      <c r="R981" s="358"/>
      <c r="S981" s="299"/>
      <c r="T981" s="300"/>
      <c r="U981" s="300"/>
      <c r="V981" s="300"/>
      <c r="W981" s="300"/>
      <c r="X981" s="300"/>
      <c r="Y981" s="300"/>
      <c r="Z981" s="300"/>
      <c r="AA981" s="300"/>
      <c r="AB981" s="301"/>
    </row>
    <row r="982" spans="2:28" customFormat="1" ht="15" customHeight="1" x14ac:dyDescent="0.25">
      <c r="B982" s="270"/>
      <c r="C982" s="269"/>
      <c r="D982" s="327"/>
      <c r="E982" s="327"/>
      <c r="F982" s="327"/>
      <c r="G982" s="327"/>
      <c r="H982" s="327"/>
      <c r="I982" s="356"/>
      <c r="J982" s="356"/>
      <c r="K982" s="328"/>
      <c r="L982" s="356"/>
      <c r="M982" s="327"/>
      <c r="N982" s="327"/>
      <c r="O982" s="327"/>
      <c r="P982" s="357"/>
      <c r="Q982" s="357"/>
      <c r="R982" s="358"/>
      <c r="S982" s="299"/>
      <c r="T982" s="300"/>
      <c r="U982" s="300"/>
      <c r="V982" s="300"/>
      <c r="W982" s="300"/>
      <c r="X982" s="300"/>
      <c r="Y982" s="300"/>
      <c r="Z982" s="300"/>
      <c r="AA982" s="300"/>
      <c r="AB982" s="301"/>
    </row>
    <row r="983" spans="2:28" customFormat="1" ht="15" customHeight="1" x14ac:dyDescent="0.25">
      <c r="B983" s="270"/>
      <c r="C983" s="269"/>
      <c r="D983" s="327"/>
      <c r="E983" s="327"/>
      <c r="F983" s="327"/>
      <c r="G983" s="327"/>
      <c r="H983" s="327"/>
      <c r="I983" s="356"/>
      <c r="J983" s="356"/>
      <c r="K983" s="328"/>
      <c r="L983" s="356"/>
      <c r="M983" s="327"/>
      <c r="N983" s="327"/>
      <c r="O983" s="327"/>
      <c r="P983" s="357"/>
      <c r="Q983" s="357"/>
      <c r="R983" s="358"/>
      <c r="S983" s="299"/>
      <c r="T983" s="300"/>
      <c r="U983" s="300"/>
      <c r="V983" s="300"/>
      <c r="W983" s="300"/>
      <c r="X983" s="300"/>
      <c r="Y983" s="300"/>
      <c r="Z983" s="300"/>
      <c r="AA983" s="300"/>
      <c r="AB983" s="301"/>
    </row>
    <row r="984" spans="2:28" customFormat="1" ht="15" customHeight="1" x14ac:dyDescent="0.25">
      <c r="B984" s="270"/>
      <c r="C984" s="269"/>
      <c r="D984" s="327"/>
      <c r="E984" s="327"/>
      <c r="F984" s="327"/>
      <c r="G984" s="327"/>
      <c r="H984" s="327"/>
      <c r="I984" s="356"/>
      <c r="J984" s="356"/>
      <c r="K984" s="328"/>
      <c r="L984" s="356"/>
      <c r="M984" s="327"/>
      <c r="N984" s="327"/>
      <c r="O984" s="327"/>
      <c r="P984" s="357"/>
      <c r="Q984" s="357"/>
      <c r="R984" s="358"/>
      <c r="S984" s="299"/>
      <c r="T984" s="300"/>
      <c r="U984" s="300"/>
      <c r="V984" s="300"/>
      <c r="W984" s="300"/>
      <c r="X984" s="300"/>
      <c r="Y984" s="300"/>
      <c r="Z984" s="300"/>
      <c r="AA984" s="300"/>
      <c r="AB984" s="301"/>
    </row>
    <row r="985" spans="2:28" customFormat="1" ht="15" customHeight="1" x14ac:dyDescent="0.25">
      <c r="B985" s="270"/>
      <c r="C985" s="269"/>
      <c r="D985" s="327"/>
      <c r="E985" s="327"/>
      <c r="F985" s="327"/>
      <c r="G985" s="327"/>
      <c r="H985" s="327"/>
      <c r="I985" s="356"/>
      <c r="J985" s="356"/>
      <c r="K985" s="328"/>
      <c r="L985" s="356"/>
      <c r="M985" s="327"/>
      <c r="N985" s="327"/>
      <c r="O985" s="327"/>
      <c r="P985" s="357"/>
      <c r="Q985" s="357"/>
      <c r="R985" s="358"/>
      <c r="S985" s="299"/>
      <c r="T985" s="300"/>
      <c r="U985" s="300"/>
      <c r="V985" s="300"/>
      <c r="W985" s="300"/>
      <c r="X985" s="300"/>
      <c r="Y985" s="300"/>
      <c r="Z985" s="300"/>
      <c r="AA985" s="300"/>
      <c r="AB985" s="301"/>
    </row>
    <row r="986" spans="2:28" customFormat="1" ht="15" customHeight="1" x14ac:dyDescent="0.25">
      <c r="B986" s="270"/>
      <c r="C986" s="269"/>
      <c r="D986" s="327"/>
      <c r="E986" s="327"/>
      <c r="F986" s="327"/>
      <c r="G986" s="327"/>
      <c r="H986" s="327"/>
      <c r="I986" s="356"/>
      <c r="J986" s="356"/>
      <c r="K986" s="328"/>
      <c r="L986" s="356"/>
      <c r="M986" s="327"/>
      <c r="N986" s="327"/>
      <c r="O986" s="327"/>
      <c r="P986" s="357"/>
      <c r="Q986" s="357"/>
      <c r="R986" s="358"/>
      <c r="S986" s="299"/>
      <c r="T986" s="300"/>
      <c r="U986" s="300"/>
      <c r="V986" s="300"/>
      <c r="W986" s="300"/>
      <c r="X986" s="300"/>
      <c r="Y986" s="300"/>
      <c r="Z986" s="300"/>
      <c r="AA986" s="300"/>
      <c r="AB986" s="301"/>
    </row>
    <row r="987" spans="2:28" customFormat="1" ht="15" customHeight="1" x14ac:dyDescent="0.25">
      <c r="B987" s="270"/>
      <c r="C987" s="269"/>
      <c r="D987" s="327"/>
      <c r="E987" s="327"/>
      <c r="F987" s="327"/>
      <c r="G987" s="327"/>
      <c r="H987" s="327"/>
      <c r="I987" s="356"/>
      <c r="J987" s="356"/>
      <c r="K987" s="328"/>
      <c r="L987" s="356"/>
      <c r="M987" s="327"/>
      <c r="N987" s="327"/>
      <c r="O987" s="327"/>
      <c r="P987" s="357"/>
      <c r="Q987" s="357"/>
      <c r="R987" s="358"/>
      <c r="S987" s="299"/>
      <c r="T987" s="300"/>
      <c r="U987" s="300"/>
      <c r="V987" s="300"/>
      <c r="W987" s="300"/>
      <c r="X987" s="300"/>
      <c r="Y987" s="300"/>
      <c r="Z987" s="300"/>
      <c r="AA987" s="300"/>
      <c r="AB987" s="301"/>
    </row>
    <row r="988" spans="2:28" customFormat="1" ht="15" customHeight="1" x14ac:dyDescent="0.25">
      <c r="B988" s="270"/>
      <c r="C988" s="269"/>
      <c r="D988" s="327"/>
      <c r="E988" s="327"/>
      <c r="F988" s="327"/>
      <c r="G988" s="327"/>
      <c r="H988" s="327"/>
      <c r="I988" s="356"/>
      <c r="J988" s="356"/>
      <c r="K988" s="328"/>
      <c r="L988" s="356"/>
      <c r="M988" s="327"/>
      <c r="N988" s="327"/>
      <c r="O988" s="327"/>
      <c r="P988" s="357"/>
      <c r="Q988" s="357"/>
      <c r="R988" s="358"/>
      <c r="S988" s="299"/>
      <c r="T988" s="300"/>
      <c r="U988" s="300"/>
      <c r="V988" s="300"/>
      <c r="W988" s="300"/>
      <c r="X988" s="300"/>
      <c r="Y988" s="300"/>
      <c r="Z988" s="300"/>
      <c r="AA988" s="300"/>
      <c r="AB988" s="301"/>
    </row>
    <row r="989" spans="2:28" customFormat="1" ht="15" customHeight="1" x14ac:dyDescent="0.25">
      <c r="B989" s="270"/>
      <c r="C989" s="269"/>
      <c r="D989" s="327"/>
      <c r="E989" s="327"/>
      <c r="F989" s="327"/>
      <c r="G989" s="327"/>
      <c r="H989" s="327"/>
      <c r="I989" s="356"/>
      <c r="J989" s="356"/>
      <c r="K989" s="328"/>
      <c r="L989" s="356"/>
      <c r="M989" s="327"/>
      <c r="N989" s="327"/>
      <c r="O989" s="327"/>
      <c r="P989" s="357"/>
      <c r="Q989" s="357"/>
      <c r="R989" s="358"/>
      <c r="S989" s="299"/>
      <c r="T989" s="300"/>
      <c r="U989" s="300"/>
      <c r="V989" s="300"/>
      <c r="W989" s="300"/>
      <c r="X989" s="300"/>
      <c r="Y989" s="300"/>
      <c r="Z989" s="300"/>
      <c r="AA989" s="300"/>
      <c r="AB989" s="301"/>
    </row>
    <row r="990" spans="2:28" customFormat="1" ht="15" customHeight="1" x14ac:dyDescent="0.25">
      <c r="B990" s="270"/>
      <c r="C990" s="269"/>
      <c r="D990" s="327"/>
      <c r="E990" s="327"/>
      <c r="F990" s="327"/>
      <c r="G990" s="327"/>
      <c r="H990" s="327"/>
      <c r="I990" s="356"/>
      <c r="J990" s="356"/>
      <c r="K990" s="328"/>
      <c r="L990" s="356"/>
      <c r="M990" s="327"/>
      <c r="N990" s="327"/>
      <c r="O990" s="327"/>
      <c r="P990" s="357"/>
      <c r="Q990" s="357"/>
      <c r="R990" s="358"/>
      <c r="S990" s="299"/>
      <c r="T990" s="300"/>
      <c r="U990" s="300"/>
      <c r="V990" s="300"/>
      <c r="W990" s="300"/>
      <c r="X990" s="300"/>
      <c r="Y990" s="300"/>
      <c r="Z990" s="300"/>
      <c r="AA990" s="300"/>
      <c r="AB990" s="301"/>
    </row>
    <row r="991" spans="2:28" customFormat="1" ht="15" customHeight="1" x14ac:dyDescent="0.25">
      <c r="B991" s="270"/>
      <c r="C991" s="269"/>
      <c r="D991" s="327"/>
      <c r="E991" s="327"/>
      <c r="F991" s="327"/>
      <c r="G991" s="327"/>
      <c r="H991" s="327"/>
      <c r="I991" s="356"/>
      <c r="J991" s="356"/>
      <c r="K991" s="328"/>
      <c r="L991" s="356"/>
      <c r="M991" s="327"/>
      <c r="N991" s="327"/>
      <c r="O991" s="327"/>
      <c r="P991" s="357"/>
      <c r="Q991" s="357"/>
      <c r="R991" s="358"/>
      <c r="S991" s="299"/>
      <c r="T991" s="300"/>
      <c r="U991" s="300"/>
      <c r="V991" s="300"/>
      <c r="W991" s="300"/>
      <c r="X991" s="300"/>
      <c r="Y991" s="300"/>
      <c r="Z991" s="300"/>
      <c r="AA991" s="300"/>
      <c r="AB991" s="301"/>
    </row>
    <row r="992" spans="2:28" customFormat="1" ht="15" customHeight="1" x14ac:dyDescent="0.25">
      <c r="B992" s="270"/>
      <c r="C992" s="269"/>
      <c r="D992" s="327"/>
      <c r="E992" s="327"/>
      <c r="F992" s="327"/>
      <c r="G992" s="327"/>
      <c r="H992" s="327"/>
      <c r="I992" s="356"/>
      <c r="J992" s="356"/>
      <c r="K992" s="328"/>
      <c r="L992" s="356"/>
      <c r="M992" s="327"/>
      <c r="N992" s="327"/>
      <c r="O992" s="327"/>
      <c r="P992" s="357"/>
      <c r="Q992" s="357"/>
      <c r="R992" s="358"/>
      <c r="S992" s="299"/>
      <c r="T992" s="300"/>
      <c r="U992" s="300"/>
      <c r="V992" s="300"/>
      <c r="W992" s="300"/>
      <c r="X992" s="300"/>
      <c r="Y992" s="300"/>
      <c r="Z992" s="300"/>
      <c r="AA992" s="300"/>
      <c r="AB992" s="301"/>
    </row>
    <row r="993" spans="2:28" customFormat="1" ht="15" customHeight="1" x14ac:dyDescent="0.25">
      <c r="B993" s="270"/>
      <c r="C993" s="269"/>
      <c r="D993" s="327"/>
      <c r="E993" s="327"/>
      <c r="F993" s="327"/>
      <c r="G993" s="327"/>
      <c r="H993" s="327"/>
      <c r="I993" s="356"/>
      <c r="J993" s="356"/>
      <c r="K993" s="328"/>
      <c r="L993" s="356"/>
      <c r="M993" s="327"/>
      <c r="N993" s="327"/>
      <c r="O993" s="327"/>
      <c r="P993" s="357"/>
      <c r="Q993" s="357"/>
      <c r="R993" s="358"/>
      <c r="S993" s="299"/>
      <c r="T993" s="300"/>
      <c r="U993" s="300"/>
      <c r="V993" s="300"/>
      <c r="W993" s="300"/>
      <c r="X993" s="300"/>
      <c r="Y993" s="300"/>
      <c r="Z993" s="300"/>
      <c r="AA993" s="300"/>
      <c r="AB993" s="301"/>
    </row>
    <row r="994" spans="2:28" customFormat="1" ht="15" customHeight="1" x14ac:dyDescent="0.25">
      <c r="B994" s="270"/>
      <c r="C994" s="269"/>
      <c r="D994" s="327"/>
      <c r="E994" s="327"/>
      <c r="F994" s="327"/>
      <c r="G994" s="327"/>
      <c r="H994" s="327"/>
      <c r="I994" s="356"/>
      <c r="J994" s="356"/>
      <c r="K994" s="328"/>
      <c r="L994" s="356"/>
      <c r="M994" s="327"/>
      <c r="N994" s="327"/>
      <c r="O994" s="327"/>
      <c r="P994" s="357"/>
      <c r="Q994" s="357"/>
      <c r="R994" s="358"/>
      <c r="S994" s="299"/>
      <c r="T994" s="300"/>
      <c r="U994" s="300"/>
      <c r="V994" s="300"/>
      <c r="W994" s="300"/>
      <c r="X994" s="300"/>
      <c r="Y994" s="300"/>
      <c r="Z994" s="300"/>
      <c r="AA994" s="300"/>
      <c r="AB994" s="301"/>
    </row>
    <row r="995" spans="2:28" customFormat="1" ht="15" customHeight="1" x14ac:dyDescent="0.25">
      <c r="B995" s="270"/>
      <c r="C995" s="269"/>
      <c r="D995" s="327"/>
      <c r="E995" s="327"/>
      <c r="F995" s="327"/>
      <c r="G995" s="327"/>
      <c r="H995" s="327"/>
      <c r="I995" s="356"/>
      <c r="J995" s="356"/>
      <c r="K995" s="328"/>
      <c r="L995" s="356"/>
      <c r="M995" s="327"/>
      <c r="N995" s="327"/>
      <c r="O995" s="327"/>
      <c r="P995" s="357"/>
      <c r="Q995" s="357"/>
      <c r="R995" s="358"/>
      <c r="S995" s="299"/>
      <c r="T995" s="300"/>
      <c r="U995" s="300"/>
      <c r="V995" s="300"/>
      <c r="W995" s="300"/>
      <c r="X995" s="300"/>
      <c r="Y995" s="300"/>
      <c r="Z995" s="300"/>
      <c r="AA995" s="300"/>
      <c r="AB995" s="301"/>
    </row>
    <row r="996" spans="2:28" customFormat="1" ht="15" customHeight="1" x14ac:dyDescent="0.25">
      <c r="B996" s="270"/>
      <c r="C996" s="269"/>
      <c r="D996" s="327"/>
      <c r="E996" s="327"/>
      <c r="F996" s="327"/>
      <c r="G996" s="327"/>
      <c r="H996" s="327"/>
      <c r="I996" s="356"/>
      <c r="J996" s="356"/>
      <c r="K996" s="328"/>
      <c r="L996" s="356"/>
      <c r="M996" s="327"/>
      <c r="N996" s="327"/>
      <c r="O996" s="327"/>
      <c r="P996" s="357"/>
      <c r="Q996" s="357"/>
      <c r="R996" s="358"/>
      <c r="S996" s="299"/>
      <c r="T996" s="300"/>
      <c r="U996" s="300"/>
      <c r="V996" s="300"/>
      <c r="W996" s="300"/>
      <c r="X996" s="300"/>
      <c r="Y996" s="300"/>
      <c r="Z996" s="300"/>
      <c r="AA996" s="300"/>
      <c r="AB996" s="301"/>
    </row>
    <row r="997" spans="2:28" customFormat="1" ht="15" customHeight="1" x14ac:dyDescent="0.25">
      <c r="B997" s="270"/>
      <c r="C997" s="269"/>
      <c r="D997" s="327"/>
      <c r="E997" s="327"/>
      <c r="F997" s="327"/>
      <c r="G997" s="327"/>
      <c r="H997" s="327"/>
      <c r="I997" s="356"/>
      <c r="J997" s="356"/>
      <c r="K997" s="328"/>
      <c r="L997" s="356"/>
      <c r="M997" s="327"/>
      <c r="N997" s="327"/>
      <c r="O997" s="327"/>
      <c r="P997" s="357"/>
      <c r="Q997" s="357"/>
      <c r="R997" s="358"/>
      <c r="S997" s="299"/>
      <c r="T997" s="300"/>
      <c r="U997" s="300"/>
      <c r="V997" s="300"/>
      <c r="W997" s="300"/>
      <c r="X997" s="300"/>
      <c r="Y997" s="300"/>
      <c r="Z997" s="300"/>
      <c r="AA997" s="300"/>
      <c r="AB997" s="301"/>
    </row>
    <row r="998" spans="2:28" customFormat="1" ht="15" customHeight="1" x14ac:dyDescent="0.25">
      <c r="B998" s="270"/>
      <c r="C998" s="269"/>
      <c r="D998" s="327"/>
      <c r="E998" s="327"/>
      <c r="F998" s="327"/>
      <c r="G998" s="327"/>
      <c r="H998" s="327"/>
      <c r="I998" s="356"/>
      <c r="J998" s="356"/>
      <c r="K998" s="328"/>
      <c r="L998" s="356"/>
      <c r="M998" s="327"/>
      <c r="N998" s="327"/>
      <c r="O998" s="327"/>
      <c r="P998" s="357"/>
      <c r="Q998" s="357"/>
      <c r="R998" s="358"/>
      <c r="S998" s="299"/>
      <c r="T998" s="300"/>
      <c r="U998" s="300"/>
      <c r="V998" s="300"/>
      <c r="W998" s="300"/>
      <c r="X998" s="300"/>
      <c r="Y998" s="300"/>
      <c r="Z998" s="300"/>
      <c r="AA998" s="300"/>
      <c r="AB998" s="301"/>
    </row>
    <row r="999" spans="2:28" customFormat="1" ht="15" customHeight="1" x14ac:dyDescent="0.25">
      <c r="B999" s="270"/>
      <c r="C999" s="269"/>
      <c r="D999" s="327"/>
      <c r="E999" s="327"/>
      <c r="F999" s="327"/>
      <c r="G999" s="327"/>
      <c r="H999" s="327"/>
      <c r="I999" s="356"/>
      <c r="J999" s="356"/>
      <c r="K999" s="328"/>
      <c r="L999" s="356"/>
      <c r="M999" s="327"/>
      <c r="N999" s="327"/>
      <c r="O999" s="327"/>
      <c r="P999" s="357"/>
      <c r="Q999" s="357"/>
      <c r="R999" s="358"/>
      <c r="S999" s="299"/>
      <c r="T999" s="300"/>
      <c r="U999" s="300"/>
      <c r="V999" s="300"/>
      <c r="W999" s="300"/>
      <c r="X999" s="300"/>
      <c r="Y999" s="300"/>
      <c r="Z999" s="300"/>
      <c r="AA999" s="300"/>
      <c r="AB999" s="301"/>
    </row>
    <row r="1000" spans="2:28" customFormat="1" ht="15" customHeight="1" x14ac:dyDescent="0.25">
      <c r="B1000" s="270"/>
      <c r="C1000" s="269"/>
      <c r="D1000" s="327"/>
      <c r="E1000" s="327"/>
      <c r="F1000" s="327"/>
      <c r="G1000" s="327"/>
      <c r="H1000" s="327"/>
      <c r="I1000" s="356"/>
      <c r="J1000" s="356"/>
      <c r="K1000" s="328"/>
      <c r="L1000" s="356"/>
      <c r="M1000" s="327"/>
      <c r="N1000" s="327"/>
      <c r="O1000" s="327"/>
      <c r="P1000" s="357"/>
      <c r="Q1000" s="357"/>
      <c r="R1000" s="358"/>
      <c r="S1000" s="299"/>
      <c r="T1000" s="300"/>
      <c r="U1000" s="300"/>
      <c r="V1000" s="300"/>
      <c r="W1000" s="300"/>
      <c r="X1000" s="300"/>
      <c r="Y1000" s="300"/>
      <c r="Z1000" s="300"/>
      <c r="AA1000" s="300"/>
      <c r="AB1000" s="301"/>
    </row>
    <row r="1001" spans="2:28" customFormat="1" ht="15" customHeight="1" x14ac:dyDescent="0.25">
      <c r="B1001" s="270"/>
      <c r="C1001" s="269"/>
      <c r="D1001" s="327"/>
      <c r="E1001" s="327"/>
      <c r="F1001" s="327"/>
      <c r="G1001" s="327"/>
      <c r="H1001" s="327"/>
      <c r="I1001" s="356"/>
      <c r="J1001" s="356"/>
      <c r="K1001" s="328"/>
      <c r="L1001" s="356"/>
      <c r="M1001" s="327"/>
      <c r="N1001" s="327"/>
      <c r="O1001" s="327"/>
      <c r="P1001" s="357"/>
      <c r="Q1001" s="357"/>
      <c r="R1001" s="358"/>
      <c r="S1001" s="299"/>
      <c r="T1001" s="300"/>
      <c r="U1001" s="300"/>
      <c r="V1001" s="300"/>
      <c r="W1001" s="300"/>
      <c r="X1001" s="300"/>
      <c r="Y1001" s="300"/>
      <c r="Z1001" s="300"/>
      <c r="AA1001" s="300"/>
      <c r="AB1001" s="301"/>
    </row>
    <row r="1002" spans="2:28" customFormat="1" ht="15" customHeight="1" x14ac:dyDescent="0.25">
      <c r="B1002" s="270"/>
      <c r="C1002" s="269"/>
      <c r="D1002" s="327"/>
      <c r="E1002" s="327"/>
      <c r="F1002" s="327"/>
      <c r="G1002" s="327"/>
      <c r="H1002" s="327"/>
      <c r="I1002" s="356"/>
      <c r="J1002" s="356"/>
      <c r="K1002" s="328"/>
      <c r="L1002" s="356"/>
      <c r="M1002" s="327"/>
      <c r="N1002" s="327"/>
      <c r="O1002" s="327"/>
      <c r="P1002" s="357"/>
      <c r="Q1002" s="357"/>
      <c r="R1002" s="358"/>
      <c r="S1002" s="299"/>
      <c r="T1002" s="300"/>
      <c r="U1002" s="300"/>
      <c r="V1002" s="300"/>
      <c r="W1002" s="300"/>
      <c r="X1002" s="300"/>
      <c r="Y1002" s="300"/>
      <c r="Z1002" s="300"/>
      <c r="AA1002" s="300"/>
      <c r="AB1002" s="301"/>
    </row>
    <row r="1003" spans="2:28" customFormat="1" ht="15" customHeight="1" x14ac:dyDescent="0.25">
      <c r="B1003" s="270"/>
      <c r="C1003" s="269"/>
      <c r="D1003" s="327"/>
      <c r="E1003" s="327"/>
      <c r="F1003" s="327"/>
      <c r="G1003" s="327"/>
      <c r="H1003" s="327"/>
      <c r="I1003" s="356"/>
      <c r="J1003" s="356"/>
      <c r="K1003" s="328"/>
      <c r="L1003" s="356"/>
      <c r="M1003" s="327"/>
      <c r="N1003" s="327"/>
      <c r="O1003" s="327"/>
      <c r="P1003" s="357"/>
      <c r="Q1003" s="357"/>
      <c r="R1003" s="358"/>
      <c r="S1003" s="299"/>
      <c r="T1003" s="300"/>
      <c r="U1003" s="300"/>
      <c r="V1003" s="300"/>
      <c r="W1003" s="300"/>
      <c r="X1003" s="300"/>
      <c r="Y1003" s="300"/>
      <c r="Z1003" s="300"/>
      <c r="AA1003" s="300"/>
      <c r="AB1003" s="301"/>
    </row>
    <row r="1004" spans="2:28" customFormat="1" ht="15" customHeight="1" x14ac:dyDescent="0.25">
      <c r="B1004" s="270"/>
      <c r="C1004" s="269"/>
      <c r="D1004" s="327"/>
      <c r="E1004" s="327"/>
      <c r="F1004" s="327"/>
      <c r="G1004" s="327"/>
      <c r="H1004" s="327"/>
      <c r="I1004" s="356"/>
      <c r="J1004" s="356"/>
      <c r="K1004" s="328"/>
      <c r="L1004" s="356"/>
      <c r="M1004" s="327"/>
      <c r="N1004" s="327"/>
      <c r="O1004" s="327"/>
      <c r="P1004" s="357"/>
      <c r="Q1004" s="357"/>
      <c r="R1004" s="358"/>
      <c r="S1004" s="299"/>
      <c r="T1004" s="300"/>
      <c r="U1004" s="300"/>
      <c r="V1004" s="300"/>
      <c r="W1004" s="300"/>
      <c r="X1004" s="300"/>
      <c r="Y1004" s="300"/>
      <c r="Z1004" s="300"/>
      <c r="AA1004" s="300"/>
      <c r="AB1004" s="301"/>
    </row>
    <row r="1005" spans="2:28" customFormat="1" ht="15" customHeight="1" x14ac:dyDescent="0.25">
      <c r="B1005" s="270"/>
      <c r="C1005" s="269"/>
      <c r="D1005" s="327"/>
      <c r="E1005" s="327"/>
      <c r="F1005" s="327"/>
      <c r="G1005" s="327"/>
      <c r="H1005" s="327"/>
      <c r="I1005" s="356"/>
      <c r="J1005" s="356"/>
      <c r="K1005" s="328"/>
      <c r="L1005" s="356"/>
      <c r="M1005" s="327"/>
      <c r="N1005" s="327"/>
      <c r="O1005" s="327"/>
      <c r="P1005" s="357"/>
      <c r="Q1005" s="357"/>
      <c r="R1005" s="358"/>
      <c r="S1005" s="299"/>
      <c r="T1005" s="300"/>
      <c r="U1005" s="300"/>
      <c r="V1005" s="300"/>
      <c r="W1005" s="300"/>
      <c r="X1005" s="300"/>
      <c r="Y1005" s="300"/>
      <c r="Z1005" s="300"/>
      <c r="AA1005" s="300"/>
      <c r="AB1005" s="301"/>
    </row>
    <row r="1006" spans="2:28" customFormat="1" ht="15" customHeight="1" x14ac:dyDescent="0.25">
      <c r="B1006" s="270"/>
      <c r="C1006" s="269"/>
      <c r="D1006" s="327"/>
      <c r="E1006" s="327"/>
      <c r="F1006" s="327"/>
      <c r="G1006" s="327"/>
      <c r="H1006" s="327"/>
      <c r="I1006" s="356"/>
      <c r="J1006" s="356"/>
      <c r="K1006" s="328"/>
      <c r="L1006" s="356"/>
      <c r="M1006" s="327"/>
      <c r="N1006" s="327"/>
      <c r="O1006" s="327"/>
      <c r="P1006" s="357"/>
      <c r="Q1006" s="357"/>
      <c r="R1006" s="358"/>
      <c r="S1006" s="299"/>
      <c r="T1006" s="300"/>
      <c r="U1006" s="300"/>
      <c r="V1006" s="300"/>
      <c r="W1006" s="300"/>
      <c r="X1006" s="300"/>
      <c r="Y1006" s="300"/>
      <c r="Z1006" s="300"/>
      <c r="AA1006" s="300"/>
      <c r="AB1006" s="301"/>
    </row>
    <row r="1007" spans="2:28" customFormat="1" ht="15" customHeight="1" x14ac:dyDescent="0.25">
      <c r="B1007" s="270"/>
      <c r="C1007" s="269"/>
      <c r="D1007" s="327"/>
      <c r="E1007" s="327"/>
      <c r="F1007" s="327"/>
      <c r="G1007" s="327"/>
      <c r="H1007" s="327"/>
      <c r="I1007" s="356"/>
      <c r="J1007" s="356"/>
      <c r="K1007" s="328"/>
      <c r="L1007" s="356"/>
      <c r="M1007" s="327"/>
      <c r="N1007" s="327"/>
      <c r="O1007" s="327"/>
      <c r="P1007" s="357"/>
      <c r="Q1007" s="357"/>
      <c r="R1007" s="358"/>
      <c r="S1007" s="299"/>
      <c r="T1007" s="300"/>
      <c r="U1007" s="300"/>
      <c r="V1007" s="300"/>
      <c r="W1007" s="300"/>
      <c r="X1007" s="300"/>
      <c r="Y1007" s="300"/>
      <c r="Z1007" s="300"/>
      <c r="AA1007" s="300"/>
      <c r="AB1007" s="301"/>
    </row>
    <row r="1008" spans="2:28" customFormat="1" ht="15" customHeight="1" x14ac:dyDescent="0.25">
      <c r="B1008" s="270"/>
      <c r="C1008" s="269"/>
      <c r="D1008" s="327"/>
      <c r="E1008" s="327"/>
      <c r="F1008" s="327"/>
      <c r="G1008" s="327"/>
      <c r="H1008" s="327"/>
      <c r="I1008" s="356"/>
      <c r="J1008" s="356"/>
      <c r="K1008" s="328"/>
      <c r="L1008" s="356"/>
      <c r="M1008" s="327"/>
      <c r="N1008" s="327"/>
      <c r="O1008" s="327"/>
      <c r="P1008" s="357"/>
      <c r="Q1008" s="357"/>
      <c r="R1008" s="358"/>
      <c r="S1008" s="299"/>
      <c r="T1008" s="300"/>
      <c r="U1008" s="300"/>
      <c r="V1008" s="300"/>
      <c r="W1008" s="300"/>
      <c r="X1008" s="300"/>
      <c r="Y1008" s="300"/>
      <c r="Z1008" s="300"/>
      <c r="AA1008" s="300"/>
      <c r="AB1008" s="301"/>
    </row>
    <row r="1009" spans="2:28" customFormat="1" ht="15" customHeight="1" x14ac:dyDescent="0.25">
      <c r="B1009" s="270"/>
      <c r="C1009" s="269"/>
      <c r="D1009" s="327"/>
      <c r="E1009" s="327"/>
      <c r="F1009" s="327"/>
      <c r="G1009" s="327"/>
      <c r="H1009" s="327"/>
      <c r="I1009" s="356"/>
      <c r="J1009" s="356"/>
      <c r="K1009" s="328"/>
      <c r="L1009" s="356"/>
      <c r="M1009" s="327"/>
      <c r="N1009" s="327"/>
      <c r="O1009" s="327"/>
      <c r="P1009" s="357"/>
      <c r="Q1009" s="357"/>
      <c r="R1009" s="358"/>
      <c r="S1009" s="299"/>
      <c r="T1009" s="300"/>
      <c r="U1009" s="300"/>
      <c r="V1009" s="300"/>
      <c r="W1009" s="300"/>
      <c r="X1009" s="300"/>
      <c r="Y1009" s="300"/>
      <c r="Z1009" s="300"/>
      <c r="AA1009" s="300"/>
      <c r="AB1009" s="301"/>
    </row>
    <row r="1010" spans="2:28" customFormat="1" ht="15" customHeight="1" x14ac:dyDescent="0.25">
      <c r="B1010" s="270"/>
      <c r="C1010" s="269"/>
      <c r="D1010" s="327"/>
      <c r="E1010" s="327"/>
      <c r="F1010" s="327"/>
      <c r="G1010" s="327"/>
      <c r="H1010" s="327"/>
      <c r="I1010" s="356"/>
      <c r="J1010" s="356"/>
      <c r="K1010" s="328"/>
      <c r="L1010" s="356"/>
      <c r="M1010" s="327"/>
      <c r="N1010" s="327"/>
      <c r="O1010" s="327"/>
      <c r="P1010" s="357"/>
      <c r="Q1010" s="357"/>
      <c r="R1010" s="358"/>
      <c r="S1010" s="299"/>
      <c r="T1010" s="300"/>
      <c r="U1010" s="300"/>
      <c r="V1010" s="300"/>
      <c r="W1010" s="300"/>
      <c r="X1010" s="300"/>
      <c r="Y1010" s="300"/>
      <c r="Z1010" s="300"/>
      <c r="AA1010" s="300"/>
      <c r="AB1010" s="301"/>
    </row>
    <row r="1011" spans="2:28" customFormat="1" ht="15" customHeight="1" x14ac:dyDescent="0.25">
      <c r="B1011" s="270"/>
      <c r="C1011" s="269"/>
      <c r="D1011" s="327"/>
      <c r="E1011" s="327"/>
      <c r="F1011" s="327"/>
      <c r="G1011" s="327"/>
      <c r="H1011" s="327"/>
      <c r="I1011" s="356"/>
      <c r="J1011" s="356"/>
      <c r="K1011" s="328"/>
      <c r="L1011" s="356"/>
      <c r="M1011" s="327"/>
      <c r="N1011" s="327"/>
      <c r="O1011" s="327"/>
      <c r="P1011" s="357"/>
      <c r="Q1011" s="357"/>
      <c r="R1011" s="358"/>
      <c r="S1011" s="299"/>
      <c r="T1011" s="300"/>
      <c r="U1011" s="300"/>
      <c r="V1011" s="300"/>
      <c r="W1011" s="300"/>
      <c r="X1011" s="300"/>
      <c r="Y1011" s="300"/>
      <c r="Z1011" s="300"/>
      <c r="AA1011" s="300"/>
      <c r="AB1011" s="301"/>
    </row>
    <row r="1012" spans="2:28" customFormat="1" ht="15" customHeight="1" x14ac:dyDescent="0.25">
      <c r="B1012" s="270"/>
      <c r="C1012" s="269"/>
      <c r="D1012" s="327"/>
      <c r="E1012" s="327"/>
      <c r="F1012" s="327"/>
      <c r="G1012" s="327"/>
      <c r="H1012" s="327"/>
      <c r="I1012" s="356"/>
      <c r="J1012" s="356"/>
      <c r="K1012" s="328"/>
      <c r="L1012" s="356"/>
      <c r="M1012" s="327"/>
      <c r="N1012" s="327"/>
      <c r="O1012" s="327"/>
      <c r="P1012" s="357"/>
      <c r="Q1012" s="357"/>
      <c r="R1012" s="358"/>
      <c r="S1012" s="299"/>
      <c r="T1012" s="300"/>
      <c r="U1012" s="300"/>
      <c r="V1012" s="300"/>
      <c r="W1012" s="300"/>
      <c r="X1012" s="300"/>
      <c r="Y1012" s="300"/>
      <c r="Z1012" s="300"/>
      <c r="AA1012" s="300"/>
      <c r="AB1012" s="301"/>
    </row>
    <row r="1013" spans="2:28" customFormat="1" ht="15" customHeight="1" x14ac:dyDescent="0.25">
      <c r="B1013" s="270"/>
      <c r="C1013" s="269"/>
      <c r="D1013" s="327"/>
      <c r="E1013" s="327"/>
      <c r="F1013" s="327"/>
      <c r="G1013" s="327"/>
      <c r="H1013" s="327"/>
      <c r="I1013" s="356"/>
      <c r="J1013" s="356"/>
      <c r="K1013" s="328"/>
      <c r="L1013" s="356"/>
      <c r="M1013" s="327"/>
      <c r="N1013" s="327"/>
      <c r="O1013" s="327"/>
      <c r="P1013" s="357"/>
      <c r="Q1013" s="357"/>
      <c r="R1013" s="358"/>
      <c r="S1013" s="299"/>
      <c r="T1013" s="300"/>
      <c r="U1013" s="300"/>
      <c r="V1013" s="300"/>
      <c r="W1013" s="300"/>
      <c r="X1013" s="300"/>
      <c r="Y1013" s="300"/>
      <c r="Z1013" s="300"/>
      <c r="AA1013" s="300"/>
      <c r="AB1013" s="301"/>
    </row>
    <row r="1014" spans="2:28" customFormat="1" ht="15" customHeight="1" x14ac:dyDescent="0.25">
      <c r="B1014" s="270"/>
      <c r="C1014" s="269"/>
      <c r="D1014" s="327"/>
      <c r="E1014" s="327"/>
      <c r="F1014" s="327"/>
      <c r="G1014" s="327"/>
      <c r="H1014" s="327"/>
      <c r="I1014" s="356"/>
      <c r="J1014" s="356"/>
      <c r="K1014" s="328"/>
      <c r="L1014" s="356"/>
      <c r="M1014" s="327"/>
      <c r="N1014" s="327"/>
      <c r="O1014" s="327"/>
      <c r="P1014" s="357"/>
      <c r="Q1014" s="357"/>
      <c r="R1014" s="358"/>
      <c r="S1014" s="299"/>
      <c r="T1014" s="300"/>
      <c r="U1014" s="300"/>
      <c r="V1014" s="300"/>
      <c r="W1014" s="300"/>
      <c r="X1014" s="300"/>
      <c r="Y1014" s="300"/>
      <c r="Z1014" s="300"/>
      <c r="AA1014" s="300"/>
      <c r="AB1014" s="301"/>
    </row>
    <row r="1015" spans="2:28" customFormat="1" ht="15" customHeight="1" x14ac:dyDescent="0.25">
      <c r="B1015" s="270"/>
      <c r="C1015" s="269"/>
      <c r="D1015" s="327"/>
      <c r="E1015" s="327"/>
      <c r="F1015" s="327"/>
      <c r="G1015" s="327"/>
      <c r="H1015" s="327"/>
      <c r="I1015" s="356"/>
      <c r="J1015" s="356"/>
      <c r="K1015" s="328"/>
      <c r="L1015" s="356"/>
      <c r="M1015" s="327"/>
      <c r="N1015" s="327"/>
      <c r="O1015" s="327"/>
      <c r="P1015" s="357"/>
      <c r="Q1015" s="357"/>
      <c r="R1015" s="358"/>
      <c r="S1015" s="299"/>
      <c r="T1015" s="300"/>
      <c r="U1015" s="300"/>
      <c r="V1015" s="300"/>
      <c r="W1015" s="300"/>
      <c r="X1015" s="300"/>
      <c r="Y1015" s="300"/>
      <c r="Z1015" s="300"/>
      <c r="AA1015" s="300"/>
      <c r="AB1015" s="301"/>
    </row>
    <row r="1016" spans="2:28" customFormat="1" ht="15" customHeight="1" x14ac:dyDescent="0.25">
      <c r="B1016" s="270"/>
      <c r="C1016" s="269"/>
      <c r="D1016" s="327"/>
      <c r="E1016" s="327"/>
      <c r="F1016" s="327"/>
      <c r="G1016" s="327"/>
      <c r="H1016" s="327"/>
      <c r="I1016" s="356"/>
      <c r="J1016" s="356"/>
      <c r="K1016" s="328"/>
      <c r="L1016" s="356"/>
      <c r="M1016" s="327"/>
      <c r="N1016" s="327"/>
      <c r="O1016" s="327"/>
      <c r="P1016" s="357"/>
      <c r="Q1016" s="357"/>
      <c r="R1016" s="358"/>
      <c r="S1016" s="299"/>
      <c r="T1016" s="300"/>
      <c r="U1016" s="300"/>
      <c r="V1016" s="300"/>
      <c r="W1016" s="300"/>
      <c r="X1016" s="300"/>
      <c r="Y1016" s="300"/>
      <c r="Z1016" s="300"/>
      <c r="AA1016" s="300"/>
      <c r="AB1016" s="301"/>
    </row>
    <row r="1017" spans="2:28" customFormat="1" ht="15" customHeight="1" x14ac:dyDescent="0.25">
      <c r="B1017" s="270"/>
      <c r="C1017" s="269"/>
      <c r="D1017" s="327"/>
      <c r="E1017" s="327"/>
      <c r="F1017" s="327"/>
      <c r="G1017" s="327"/>
      <c r="H1017" s="327"/>
      <c r="I1017" s="356"/>
      <c r="J1017" s="356"/>
      <c r="K1017" s="328"/>
      <c r="L1017" s="356"/>
      <c r="M1017" s="327"/>
      <c r="N1017" s="327"/>
      <c r="O1017" s="327"/>
      <c r="P1017" s="357"/>
      <c r="Q1017" s="357"/>
      <c r="R1017" s="358"/>
      <c r="S1017" s="299"/>
      <c r="T1017" s="300"/>
      <c r="U1017" s="300"/>
      <c r="V1017" s="300"/>
      <c r="W1017" s="300"/>
      <c r="X1017" s="300"/>
      <c r="Y1017" s="300"/>
      <c r="Z1017" s="300"/>
      <c r="AA1017" s="300"/>
      <c r="AB1017" s="301"/>
    </row>
    <row r="1018" spans="2:28" customFormat="1" ht="15" customHeight="1" x14ac:dyDescent="0.25">
      <c r="B1018" s="270"/>
      <c r="C1018" s="269"/>
      <c r="D1018" s="327"/>
      <c r="E1018" s="327"/>
      <c r="F1018" s="327"/>
      <c r="G1018" s="327"/>
      <c r="H1018" s="327"/>
      <c r="I1018" s="356"/>
      <c r="J1018" s="356"/>
      <c r="K1018" s="328"/>
      <c r="L1018" s="356"/>
      <c r="M1018" s="327"/>
      <c r="N1018" s="327"/>
      <c r="O1018" s="327"/>
      <c r="P1018" s="357"/>
      <c r="Q1018" s="357"/>
      <c r="R1018" s="358"/>
      <c r="S1018" s="299"/>
      <c r="T1018" s="300"/>
      <c r="U1018" s="300"/>
      <c r="V1018" s="300"/>
      <c r="W1018" s="300"/>
      <c r="X1018" s="300"/>
      <c r="Y1018" s="300"/>
      <c r="Z1018" s="300"/>
      <c r="AA1018" s="300"/>
      <c r="AB1018" s="301"/>
    </row>
    <row r="1019" spans="2:28" customFormat="1" ht="15" customHeight="1" x14ac:dyDescent="0.25">
      <c r="B1019" s="270"/>
      <c r="C1019" s="269"/>
      <c r="D1019" s="327"/>
      <c r="E1019" s="327"/>
      <c r="F1019" s="327"/>
      <c r="G1019" s="327"/>
      <c r="H1019" s="327"/>
      <c r="I1019" s="356"/>
      <c r="J1019" s="356"/>
      <c r="K1019" s="328"/>
      <c r="L1019" s="356"/>
      <c r="M1019" s="327"/>
      <c r="N1019" s="327"/>
      <c r="O1019" s="327"/>
      <c r="P1019" s="357"/>
      <c r="Q1019" s="357"/>
      <c r="R1019" s="358"/>
      <c r="S1019" s="299"/>
      <c r="T1019" s="300"/>
      <c r="U1019" s="300"/>
      <c r="V1019" s="300"/>
      <c r="W1019" s="300"/>
      <c r="X1019" s="300"/>
      <c r="Y1019" s="300"/>
      <c r="Z1019" s="300"/>
      <c r="AA1019" s="300"/>
      <c r="AB1019" s="301"/>
    </row>
    <row r="1020" spans="2:28" customFormat="1" ht="15" customHeight="1" x14ac:dyDescent="0.25">
      <c r="B1020" s="270"/>
      <c r="C1020" s="269"/>
      <c r="D1020" s="327"/>
      <c r="E1020" s="327"/>
      <c r="F1020" s="327"/>
      <c r="G1020" s="327"/>
      <c r="H1020" s="327"/>
      <c r="I1020" s="356"/>
      <c r="J1020" s="356"/>
      <c r="K1020" s="328"/>
      <c r="L1020" s="356"/>
      <c r="M1020" s="327"/>
      <c r="N1020" s="327"/>
      <c r="O1020" s="327"/>
      <c r="P1020" s="357"/>
      <c r="Q1020" s="357"/>
      <c r="R1020" s="358"/>
      <c r="S1020" s="299"/>
      <c r="T1020" s="300"/>
      <c r="U1020" s="300"/>
      <c r="V1020" s="300"/>
      <c r="W1020" s="300"/>
      <c r="X1020" s="300"/>
      <c r="Y1020" s="300"/>
      <c r="Z1020" s="300"/>
      <c r="AA1020" s="300"/>
      <c r="AB1020" s="301"/>
    </row>
    <row r="1021" spans="2:28" customFormat="1" ht="15" customHeight="1" x14ac:dyDescent="0.25">
      <c r="B1021" s="270"/>
      <c r="C1021" s="269"/>
      <c r="D1021" s="327"/>
      <c r="E1021" s="327"/>
      <c r="F1021" s="327"/>
      <c r="G1021" s="327"/>
      <c r="H1021" s="327"/>
      <c r="I1021" s="356"/>
      <c r="J1021" s="356"/>
      <c r="K1021" s="328"/>
      <c r="L1021" s="356"/>
      <c r="M1021" s="327"/>
      <c r="N1021" s="327"/>
      <c r="O1021" s="327"/>
      <c r="P1021" s="357"/>
      <c r="Q1021" s="357"/>
      <c r="R1021" s="358"/>
      <c r="S1021" s="299"/>
      <c r="T1021" s="300"/>
      <c r="U1021" s="300"/>
      <c r="V1021" s="300"/>
      <c r="W1021" s="300"/>
      <c r="X1021" s="300"/>
      <c r="Y1021" s="300"/>
      <c r="Z1021" s="300"/>
      <c r="AA1021" s="300"/>
      <c r="AB1021" s="301"/>
    </row>
    <row r="1022" spans="2:28" customFormat="1" ht="15" customHeight="1" x14ac:dyDescent="0.25">
      <c r="B1022" s="270"/>
      <c r="C1022" s="269"/>
      <c r="D1022" s="327"/>
      <c r="E1022" s="327"/>
      <c r="F1022" s="327"/>
      <c r="G1022" s="327"/>
      <c r="H1022" s="327"/>
      <c r="I1022" s="356"/>
      <c r="J1022" s="356"/>
      <c r="K1022" s="328"/>
      <c r="L1022" s="356"/>
      <c r="M1022" s="327"/>
      <c r="N1022" s="327"/>
      <c r="O1022" s="327"/>
      <c r="P1022" s="357"/>
      <c r="Q1022" s="357"/>
      <c r="R1022" s="358"/>
      <c r="S1022" s="299"/>
      <c r="T1022" s="300"/>
      <c r="U1022" s="300"/>
      <c r="V1022" s="300"/>
      <c r="W1022" s="300"/>
      <c r="X1022" s="300"/>
      <c r="Y1022" s="300"/>
      <c r="Z1022" s="300"/>
      <c r="AA1022" s="300"/>
      <c r="AB1022" s="301"/>
    </row>
    <row r="1023" spans="2:28" customFormat="1" ht="15" customHeight="1" x14ac:dyDescent="0.25">
      <c r="B1023" s="270"/>
      <c r="C1023" s="269"/>
      <c r="D1023" s="327"/>
      <c r="E1023" s="327"/>
      <c r="F1023" s="327"/>
      <c r="G1023" s="327"/>
      <c r="H1023" s="327"/>
      <c r="I1023" s="356"/>
      <c r="J1023" s="356"/>
      <c r="K1023" s="328"/>
      <c r="L1023" s="356"/>
      <c r="M1023" s="327"/>
      <c r="N1023" s="327"/>
      <c r="O1023" s="327"/>
      <c r="P1023" s="357"/>
      <c r="Q1023" s="357"/>
      <c r="R1023" s="358"/>
      <c r="S1023" s="299"/>
      <c r="T1023" s="300"/>
      <c r="U1023" s="300"/>
      <c r="V1023" s="300"/>
      <c r="W1023" s="300"/>
      <c r="X1023" s="300"/>
      <c r="Y1023" s="300"/>
      <c r="Z1023" s="300"/>
      <c r="AA1023" s="300"/>
      <c r="AB1023" s="301"/>
    </row>
    <row r="1024" spans="2:28" customFormat="1" ht="15" customHeight="1" x14ac:dyDescent="0.25">
      <c r="B1024" s="270"/>
      <c r="C1024" s="269"/>
      <c r="D1024" s="327"/>
      <c r="E1024" s="327"/>
      <c r="F1024" s="327"/>
      <c r="G1024" s="327"/>
      <c r="H1024" s="327"/>
      <c r="I1024" s="356"/>
      <c r="J1024" s="356"/>
      <c r="K1024" s="328"/>
      <c r="L1024" s="356"/>
      <c r="M1024" s="327"/>
      <c r="N1024" s="327"/>
      <c r="O1024" s="327"/>
      <c r="P1024" s="357"/>
      <c r="Q1024" s="357"/>
      <c r="R1024" s="358"/>
      <c r="S1024" s="299"/>
      <c r="T1024" s="300"/>
      <c r="U1024" s="300"/>
      <c r="V1024" s="300"/>
      <c r="W1024" s="300"/>
      <c r="X1024" s="300"/>
      <c r="Y1024" s="300"/>
      <c r="Z1024" s="300"/>
      <c r="AA1024" s="300"/>
      <c r="AB1024" s="301"/>
    </row>
    <row r="1025" spans="2:28" customFormat="1" ht="15" customHeight="1" x14ac:dyDescent="0.25">
      <c r="B1025" s="270"/>
      <c r="C1025" s="269"/>
      <c r="D1025" s="327"/>
      <c r="E1025" s="327"/>
      <c r="F1025" s="327"/>
      <c r="G1025" s="327"/>
      <c r="H1025" s="327"/>
      <c r="I1025" s="356"/>
      <c r="J1025" s="356"/>
      <c r="K1025" s="328"/>
      <c r="L1025" s="356"/>
      <c r="M1025" s="327"/>
      <c r="N1025" s="327"/>
      <c r="O1025" s="327"/>
      <c r="P1025" s="357"/>
      <c r="Q1025" s="357"/>
      <c r="R1025" s="358"/>
      <c r="S1025" s="299"/>
      <c r="T1025" s="300"/>
      <c r="U1025" s="300"/>
      <c r="V1025" s="300"/>
      <c r="W1025" s="300"/>
      <c r="X1025" s="300"/>
      <c r="Y1025" s="300"/>
      <c r="Z1025" s="300"/>
      <c r="AA1025" s="300"/>
      <c r="AB1025" s="301"/>
    </row>
    <row r="1026" spans="2:28" customFormat="1" ht="15" customHeight="1" x14ac:dyDescent="0.25">
      <c r="B1026" s="270"/>
      <c r="C1026" s="269"/>
      <c r="D1026" s="327"/>
      <c r="E1026" s="327"/>
      <c r="F1026" s="327"/>
      <c r="G1026" s="327"/>
      <c r="H1026" s="327"/>
      <c r="I1026" s="356"/>
      <c r="J1026" s="356"/>
      <c r="K1026" s="328"/>
      <c r="L1026" s="356"/>
      <c r="M1026" s="327"/>
      <c r="N1026" s="327"/>
      <c r="O1026" s="327"/>
      <c r="P1026" s="357"/>
      <c r="Q1026" s="357"/>
      <c r="R1026" s="358"/>
      <c r="S1026" s="299"/>
      <c r="T1026" s="300"/>
      <c r="U1026" s="300"/>
      <c r="V1026" s="300"/>
      <c r="W1026" s="300"/>
      <c r="X1026" s="300"/>
      <c r="Y1026" s="300"/>
      <c r="Z1026" s="300"/>
      <c r="AA1026" s="300"/>
      <c r="AB1026" s="301"/>
    </row>
    <row r="1027" spans="2:28" customFormat="1" ht="15" customHeight="1" x14ac:dyDescent="0.25">
      <c r="B1027" s="270"/>
      <c r="C1027" s="269"/>
      <c r="D1027" s="327"/>
      <c r="E1027" s="327"/>
      <c r="F1027" s="327"/>
      <c r="G1027" s="327"/>
      <c r="H1027" s="327"/>
      <c r="I1027" s="356"/>
      <c r="J1027" s="356"/>
      <c r="K1027" s="328"/>
      <c r="L1027" s="356"/>
      <c r="M1027" s="327"/>
      <c r="N1027" s="327"/>
      <c r="O1027" s="327"/>
      <c r="P1027" s="357"/>
      <c r="Q1027" s="357"/>
      <c r="R1027" s="358"/>
      <c r="S1027" s="299"/>
      <c r="T1027" s="300"/>
      <c r="U1027" s="300"/>
      <c r="V1027" s="300"/>
      <c r="W1027" s="300"/>
      <c r="X1027" s="300"/>
      <c r="Y1027" s="300"/>
      <c r="Z1027" s="300"/>
      <c r="AA1027" s="300"/>
      <c r="AB1027" s="301"/>
    </row>
    <row r="1028" spans="2:28" customFormat="1" ht="15" customHeight="1" x14ac:dyDescent="0.25">
      <c r="B1028" s="270"/>
      <c r="C1028" s="269"/>
      <c r="D1028" s="327"/>
      <c r="E1028" s="327"/>
      <c r="F1028" s="327"/>
      <c r="G1028" s="327"/>
      <c r="H1028" s="327"/>
      <c r="I1028" s="356"/>
      <c r="J1028" s="356"/>
      <c r="K1028" s="328"/>
      <c r="L1028" s="356"/>
      <c r="M1028" s="327"/>
      <c r="N1028" s="327"/>
      <c r="O1028" s="327"/>
      <c r="P1028" s="357"/>
      <c r="Q1028" s="357"/>
      <c r="R1028" s="358"/>
      <c r="S1028" s="299"/>
      <c r="T1028" s="300"/>
      <c r="U1028" s="300"/>
      <c r="V1028" s="300"/>
      <c r="W1028" s="300"/>
      <c r="X1028" s="300"/>
      <c r="Y1028" s="300"/>
      <c r="Z1028" s="300"/>
      <c r="AA1028" s="300"/>
      <c r="AB1028" s="301"/>
    </row>
    <row r="1029" spans="2:28" customFormat="1" ht="15" customHeight="1" x14ac:dyDescent="0.25">
      <c r="B1029" s="270"/>
      <c r="C1029" s="269"/>
      <c r="D1029" s="327"/>
      <c r="E1029" s="327"/>
      <c r="F1029" s="327"/>
      <c r="G1029" s="327"/>
      <c r="H1029" s="327"/>
      <c r="I1029" s="356"/>
      <c r="J1029" s="356"/>
      <c r="K1029" s="328"/>
      <c r="L1029" s="356"/>
      <c r="M1029" s="327"/>
      <c r="N1029" s="327"/>
      <c r="O1029" s="327"/>
      <c r="P1029" s="357"/>
      <c r="Q1029" s="357"/>
      <c r="R1029" s="358"/>
      <c r="S1029" s="299"/>
      <c r="T1029" s="300"/>
      <c r="U1029" s="300"/>
      <c r="V1029" s="300"/>
      <c r="W1029" s="300"/>
      <c r="X1029" s="300"/>
      <c r="Y1029" s="300"/>
      <c r="Z1029" s="300"/>
      <c r="AA1029" s="300"/>
      <c r="AB1029" s="301"/>
    </row>
    <row r="1030" spans="2:28" customFormat="1" ht="15" customHeight="1" x14ac:dyDescent="0.25">
      <c r="B1030" s="270"/>
      <c r="C1030" s="269"/>
      <c r="D1030" s="327"/>
      <c r="E1030" s="327"/>
      <c r="F1030" s="327"/>
      <c r="G1030" s="327"/>
      <c r="H1030" s="327"/>
      <c r="I1030" s="356"/>
      <c r="J1030" s="356"/>
      <c r="K1030" s="328"/>
      <c r="L1030" s="356"/>
      <c r="M1030" s="327"/>
      <c r="N1030" s="327"/>
      <c r="O1030" s="327"/>
      <c r="P1030" s="357"/>
      <c r="Q1030" s="357"/>
      <c r="R1030" s="358"/>
      <c r="S1030" s="299"/>
      <c r="T1030" s="300"/>
      <c r="U1030" s="300"/>
      <c r="V1030" s="300"/>
      <c r="W1030" s="300"/>
      <c r="X1030" s="300"/>
      <c r="Y1030" s="300"/>
      <c r="Z1030" s="300"/>
      <c r="AA1030" s="300"/>
      <c r="AB1030" s="301"/>
    </row>
    <row r="1031" spans="2:28" customFormat="1" ht="15" customHeight="1" x14ac:dyDescent="0.25">
      <c r="B1031" s="270"/>
      <c r="C1031" s="269"/>
      <c r="D1031" s="327"/>
      <c r="E1031" s="327"/>
      <c r="F1031" s="327"/>
      <c r="G1031" s="327"/>
      <c r="H1031" s="327"/>
      <c r="I1031" s="356"/>
      <c r="J1031" s="356"/>
      <c r="K1031" s="328"/>
      <c r="L1031" s="356"/>
      <c r="M1031" s="327"/>
      <c r="N1031" s="327"/>
      <c r="O1031" s="327"/>
      <c r="P1031" s="357"/>
      <c r="Q1031" s="357"/>
      <c r="R1031" s="358"/>
      <c r="S1031" s="299"/>
      <c r="T1031" s="300"/>
      <c r="U1031" s="300"/>
      <c r="V1031" s="300"/>
      <c r="W1031" s="300"/>
      <c r="X1031" s="300"/>
      <c r="Y1031" s="300"/>
      <c r="Z1031" s="300"/>
      <c r="AA1031" s="300"/>
      <c r="AB1031" s="301"/>
    </row>
    <row r="1032" spans="2:28" customFormat="1" ht="15" customHeight="1" x14ac:dyDescent="0.25">
      <c r="B1032" s="270"/>
      <c r="C1032" s="269"/>
      <c r="D1032" s="327"/>
      <c r="E1032" s="327"/>
      <c r="F1032" s="327"/>
      <c r="G1032" s="327"/>
      <c r="H1032" s="327"/>
      <c r="I1032" s="356"/>
      <c r="J1032" s="356"/>
      <c r="K1032" s="328"/>
      <c r="L1032" s="356"/>
      <c r="M1032" s="327"/>
      <c r="N1032" s="327"/>
      <c r="O1032" s="327"/>
      <c r="P1032" s="357"/>
      <c r="Q1032" s="357"/>
      <c r="R1032" s="358"/>
      <c r="S1032" s="299"/>
      <c r="T1032" s="300"/>
      <c r="U1032" s="300"/>
      <c r="V1032" s="300"/>
      <c r="W1032" s="300"/>
      <c r="X1032" s="300"/>
      <c r="Y1032" s="300"/>
      <c r="Z1032" s="300"/>
      <c r="AA1032" s="300"/>
      <c r="AB1032" s="301"/>
    </row>
    <row r="1033" spans="2:28" customFormat="1" ht="15" customHeight="1" x14ac:dyDescent="0.25">
      <c r="B1033" s="270"/>
      <c r="C1033" s="269"/>
      <c r="D1033" s="327"/>
      <c r="E1033" s="327"/>
      <c r="F1033" s="327"/>
      <c r="G1033" s="327"/>
      <c r="H1033" s="327"/>
      <c r="I1033" s="356"/>
      <c r="J1033" s="356"/>
      <c r="K1033" s="328"/>
      <c r="L1033" s="356"/>
      <c r="M1033" s="327"/>
      <c r="N1033" s="327"/>
      <c r="O1033" s="327"/>
      <c r="P1033" s="357"/>
      <c r="Q1033" s="357"/>
      <c r="R1033" s="358"/>
      <c r="S1033" s="299"/>
      <c r="T1033" s="300"/>
      <c r="U1033" s="300"/>
      <c r="V1033" s="300"/>
      <c r="W1033" s="300"/>
      <c r="X1033" s="300"/>
      <c r="Y1033" s="300"/>
      <c r="Z1033" s="300"/>
      <c r="AA1033" s="300"/>
      <c r="AB1033" s="301"/>
    </row>
    <row r="1034" spans="2:28" customFormat="1" ht="15" customHeight="1" x14ac:dyDescent="0.25">
      <c r="B1034" s="270"/>
      <c r="C1034" s="269"/>
      <c r="D1034" s="327"/>
      <c r="E1034" s="327"/>
      <c r="F1034" s="327"/>
      <c r="G1034" s="327"/>
      <c r="H1034" s="327"/>
      <c r="I1034" s="356"/>
      <c r="J1034" s="356"/>
      <c r="K1034" s="328"/>
      <c r="L1034" s="356"/>
      <c r="M1034" s="327"/>
      <c r="N1034" s="327"/>
      <c r="O1034" s="327"/>
      <c r="P1034" s="357"/>
      <c r="Q1034" s="357"/>
      <c r="R1034" s="358"/>
      <c r="S1034" s="299"/>
      <c r="T1034" s="300"/>
      <c r="U1034" s="300"/>
      <c r="V1034" s="300"/>
      <c r="W1034" s="300"/>
      <c r="X1034" s="300"/>
      <c r="Y1034" s="300"/>
      <c r="Z1034" s="300"/>
      <c r="AA1034" s="300"/>
      <c r="AB1034" s="301"/>
    </row>
    <row r="1035" spans="2:28" customFormat="1" ht="15" customHeight="1" x14ac:dyDescent="0.25">
      <c r="B1035" s="270"/>
      <c r="C1035" s="269"/>
      <c r="D1035" s="327"/>
      <c r="E1035" s="327"/>
      <c r="F1035" s="327"/>
      <c r="G1035" s="327"/>
      <c r="H1035" s="327"/>
      <c r="I1035" s="356"/>
      <c r="J1035" s="356"/>
      <c r="K1035" s="328"/>
      <c r="L1035" s="356"/>
      <c r="M1035" s="327"/>
      <c r="N1035" s="327"/>
      <c r="O1035" s="327"/>
      <c r="P1035" s="357"/>
      <c r="Q1035" s="357"/>
      <c r="R1035" s="358"/>
      <c r="S1035" s="299"/>
      <c r="T1035" s="300"/>
      <c r="U1035" s="300"/>
      <c r="V1035" s="300"/>
      <c r="W1035" s="300"/>
      <c r="X1035" s="300"/>
      <c r="Y1035" s="300"/>
      <c r="Z1035" s="300"/>
      <c r="AA1035" s="300"/>
      <c r="AB1035" s="301"/>
    </row>
    <row r="1036" spans="2:28" customFormat="1" ht="15" customHeight="1" x14ac:dyDescent="0.25">
      <c r="B1036" s="270"/>
      <c r="C1036" s="269"/>
      <c r="D1036" s="327"/>
      <c r="E1036" s="327"/>
      <c r="F1036" s="327"/>
      <c r="G1036" s="327"/>
      <c r="H1036" s="327"/>
      <c r="I1036" s="356"/>
      <c r="J1036" s="356"/>
      <c r="K1036" s="328"/>
      <c r="L1036" s="356"/>
      <c r="M1036" s="327"/>
      <c r="N1036" s="327"/>
      <c r="O1036" s="327"/>
      <c r="P1036" s="357"/>
      <c r="Q1036" s="357"/>
      <c r="R1036" s="358"/>
      <c r="S1036" s="299"/>
      <c r="T1036" s="300"/>
      <c r="U1036" s="300"/>
      <c r="V1036" s="300"/>
      <c r="W1036" s="300"/>
      <c r="X1036" s="300"/>
      <c r="Y1036" s="300"/>
      <c r="Z1036" s="300"/>
      <c r="AA1036" s="300"/>
      <c r="AB1036" s="301"/>
    </row>
    <row r="1037" spans="2:28" customFormat="1" ht="15" customHeight="1" x14ac:dyDescent="0.25">
      <c r="B1037" s="270"/>
      <c r="C1037" s="269"/>
      <c r="D1037" s="327"/>
      <c r="E1037" s="327"/>
      <c r="F1037" s="327"/>
      <c r="G1037" s="327"/>
      <c r="H1037" s="327"/>
      <c r="I1037" s="356"/>
      <c r="J1037" s="356"/>
      <c r="K1037" s="328"/>
      <c r="L1037" s="356"/>
      <c r="M1037" s="327"/>
      <c r="N1037" s="327"/>
      <c r="O1037" s="327"/>
      <c r="P1037" s="357"/>
      <c r="Q1037" s="357"/>
      <c r="R1037" s="358"/>
      <c r="S1037" s="299"/>
      <c r="T1037" s="300"/>
      <c r="U1037" s="300"/>
      <c r="V1037" s="300"/>
      <c r="W1037" s="300"/>
      <c r="X1037" s="300"/>
      <c r="Y1037" s="300"/>
      <c r="Z1037" s="300"/>
      <c r="AA1037" s="300"/>
      <c r="AB1037" s="301"/>
    </row>
    <row r="1038" spans="2:28" customFormat="1" ht="15" customHeight="1" x14ac:dyDescent="0.25">
      <c r="B1038" s="270"/>
      <c r="C1038" s="269"/>
      <c r="D1038" s="327"/>
      <c r="E1038" s="327"/>
      <c r="F1038" s="327"/>
      <c r="G1038" s="327"/>
      <c r="H1038" s="327"/>
      <c r="I1038" s="356"/>
      <c r="J1038" s="356"/>
      <c r="K1038" s="328"/>
      <c r="L1038" s="356"/>
      <c r="M1038" s="327"/>
      <c r="N1038" s="327"/>
      <c r="O1038" s="327"/>
      <c r="P1038" s="357"/>
      <c r="Q1038" s="357"/>
      <c r="R1038" s="358"/>
      <c r="S1038" s="299"/>
      <c r="T1038" s="300"/>
      <c r="U1038" s="300"/>
      <c r="V1038" s="300"/>
      <c r="W1038" s="300"/>
      <c r="X1038" s="300"/>
      <c r="Y1038" s="300"/>
      <c r="Z1038" s="300"/>
      <c r="AA1038" s="300"/>
      <c r="AB1038" s="301"/>
    </row>
    <row r="1039" spans="2:28" customFormat="1" ht="15" customHeight="1" x14ac:dyDescent="0.25">
      <c r="B1039" s="270"/>
      <c r="C1039" s="269"/>
      <c r="D1039" s="327"/>
      <c r="E1039" s="327"/>
      <c r="F1039" s="327"/>
      <c r="G1039" s="327"/>
      <c r="H1039" s="327"/>
      <c r="I1039" s="356"/>
      <c r="J1039" s="356"/>
      <c r="K1039" s="328"/>
      <c r="L1039" s="356"/>
      <c r="M1039" s="327"/>
      <c r="N1039" s="327"/>
      <c r="O1039" s="327"/>
      <c r="P1039" s="357"/>
      <c r="Q1039" s="357"/>
      <c r="R1039" s="358"/>
      <c r="S1039" s="299"/>
      <c r="T1039" s="300"/>
      <c r="U1039" s="300"/>
      <c r="V1039" s="300"/>
      <c r="W1039" s="300"/>
      <c r="X1039" s="300"/>
      <c r="Y1039" s="300"/>
      <c r="Z1039" s="300"/>
      <c r="AA1039" s="300"/>
      <c r="AB1039" s="301"/>
    </row>
    <row r="1040" spans="2:28" customFormat="1" ht="15" customHeight="1" x14ac:dyDescent="0.25">
      <c r="B1040" s="270"/>
      <c r="C1040" s="269"/>
      <c r="D1040" s="327"/>
      <c r="E1040" s="327"/>
      <c r="F1040" s="327"/>
      <c r="G1040" s="327"/>
      <c r="H1040" s="327"/>
      <c r="I1040" s="356"/>
      <c r="J1040" s="356"/>
      <c r="K1040" s="328"/>
      <c r="L1040" s="356"/>
      <c r="M1040" s="327"/>
      <c r="N1040" s="327"/>
      <c r="O1040" s="327"/>
      <c r="P1040" s="357"/>
      <c r="Q1040" s="357"/>
      <c r="R1040" s="358"/>
      <c r="S1040" s="299"/>
      <c r="T1040" s="300"/>
      <c r="U1040" s="300"/>
      <c r="V1040" s="300"/>
      <c r="W1040" s="300"/>
      <c r="X1040" s="300"/>
      <c r="Y1040" s="300"/>
      <c r="Z1040" s="300"/>
      <c r="AA1040" s="300"/>
      <c r="AB1040" s="301"/>
    </row>
    <row r="1041" spans="2:28" customFormat="1" ht="15" customHeight="1" x14ac:dyDescent="0.25">
      <c r="B1041" s="270"/>
      <c r="C1041" s="269"/>
      <c r="D1041" s="327"/>
      <c r="E1041" s="327"/>
      <c r="F1041" s="327"/>
      <c r="G1041" s="327"/>
      <c r="H1041" s="327"/>
      <c r="I1041" s="356"/>
      <c r="J1041" s="356"/>
      <c r="K1041" s="328"/>
      <c r="L1041" s="356"/>
      <c r="M1041" s="327"/>
      <c r="N1041" s="327"/>
      <c r="O1041" s="327"/>
      <c r="P1041" s="357"/>
      <c r="Q1041" s="357"/>
      <c r="R1041" s="358"/>
      <c r="S1041" s="299"/>
      <c r="T1041" s="300"/>
      <c r="U1041" s="300"/>
      <c r="V1041" s="300"/>
      <c r="W1041" s="300"/>
      <c r="X1041" s="300"/>
      <c r="Y1041" s="300"/>
      <c r="Z1041" s="300"/>
      <c r="AA1041" s="300"/>
      <c r="AB1041" s="301"/>
    </row>
    <row r="1042" spans="2:28" customFormat="1" ht="15" customHeight="1" x14ac:dyDescent="0.25">
      <c r="B1042" s="270"/>
      <c r="C1042" s="269"/>
      <c r="D1042" s="327"/>
      <c r="E1042" s="327"/>
      <c r="F1042" s="327"/>
      <c r="G1042" s="327"/>
      <c r="H1042" s="327"/>
      <c r="I1042" s="356"/>
      <c r="J1042" s="356"/>
      <c r="K1042" s="328"/>
      <c r="L1042" s="356"/>
      <c r="M1042" s="327"/>
      <c r="N1042" s="327"/>
      <c r="O1042" s="327"/>
      <c r="P1042" s="357"/>
      <c r="Q1042" s="357"/>
      <c r="R1042" s="358"/>
      <c r="S1042" s="299"/>
      <c r="T1042" s="300"/>
      <c r="U1042" s="300"/>
      <c r="V1042" s="300"/>
      <c r="W1042" s="300"/>
      <c r="X1042" s="300"/>
      <c r="Y1042" s="300"/>
      <c r="Z1042" s="300"/>
      <c r="AA1042" s="300"/>
      <c r="AB1042" s="301"/>
    </row>
    <row r="1043" spans="2:28" customFormat="1" ht="15" customHeight="1" x14ac:dyDescent="0.25">
      <c r="B1043" s="270"/>
      <c r="C1043" s="269"/>
      <c r="D1043" s="327"/>
      <c r="E1043" s="327"/>
      <c r="F1043" s="327"/>
      <c r="G1043" s="327"/>
      <c r="H1043" s="327"/>
      <c r="I1043" s="356"/>
      <c r="J1043" s="356"/>
      <c r="K1043" s="328"/>
      <c r="L1043" s="356"/>
      <c r="M1043" s="327"/>
      <c r="N1043" s="327"/>
      <c r="O1043" s="327"/>
      <c r="P1043" s="357"/>
      <c r="Q1043" s="357"/>
      <c r="R1043" s="358"/>
      <c r="S1043" s="299"/>
      <c r="T1043" s="300"/>
      <c r="U1043" s="300"/>
      <c r="V1043" s="300"/>
      <c r="W1043" s="300"/>
      <c r="X1043" s="300"/>
      <c r="Y1043" s="300"/>
      <c r="Z1043" s="300"/>
      <c r="AA1043" s="300"/>
      <c r="AB1043" s="301"/>
    </row>
    <row r="1044" spans="2:28" customFormat="1" ht="15" customHeight="1" x14ac:dyDescent="0.25">
      <c r="B1044" s="270"/>
      <c r="C1044" s="269"/>
      <c r="D1044" s="327"/>
      <c r="E1044" s="327"/>
      <c r="F1044" s="327"/>
      <c r="G1044" s="327"/>
      <c r="H1044" s="327"/>
      <c r="I1044" s="356"/>
      <c r="J1044" s="356"/>
      <c r="K1044" s="328"/>
      <c r="L1044" s="356"/>
      <c r="M1044" s="327"/>
      <c r="N1044" s="327"/>
      <c r="O1044" s="327"/>
      <c r="P1044" s="357"/>
      <c r="Q1044" s="357"/>
      <c r="R1044" s="358"/>
      <c r="S1044" s="299"/>
      <c r="T1044" s="300"/>
      <c r="U1044" s="300"/>
      <c r="V1044" s="300"/>
      <c r="W1044" s="300"/>
      <c r="X1044" s="300"/>
      <c r="Y1044" s="300"/>
      <c r="Z1044" s="300"/>
      <c r="AA1044" s="300"/>
      <c r="AB1044" s="301"/>
    </row>
    <row r="1045" spans="2:28" customFormat="1" ht="15" customHeight="1" x14ac:dyDescent="0.25">
      <c r="B1045" s="270"/>
      <c r="C1045" s="269"/>
      <c r="D1045" s="327"/>
      <c r="E1045" s="327"/>
      <c r="F1045" s="327"/>
      <c r="G1045" s="327"/>
      <c r="H1045" s="327"/>
      <c r="I1045" s="356"/>
      <c r="J1045" s="356"/>
      <c r="K1045" s="328"/>
      <c r="L1045" s="356"/>
      <c r="M1045" s="327"/>
      <c r="N1045" s="327"/>
      <c r="O1045" s="327"/>
      <c r="P1045" s="357"/>
      <c r="Q1045" s="357"/>
      <c r="R1045" s="358"/>
      <c r="S1045" s="299"/>
      <c r="T1045" s="300"/>
      <c r="U1045" s="300"/>
      <c r="V1045" s="300"/>
      <c r="W1045" s="300"/>
      <c r="X1045" s="300"/>
      <c r="Y1045" s="300"/>
      <c r="Z1045" s="300"/>
      <c r="AA1045" s="300"/>
      <c r="AB1045" s="301"/>
    </row>
    <row r="1046" spans="2:28" customFormat="1" ht="15" customHeight="1" x14ac:dyDescent="0.25">
      <c r="B1046" s="270"/>
      <c r="C1046" s="269"/>
      <c r="D1046" s="327"/>
      <c r="E1046" s="327"/>
      <c r="F1046" s="327"/>
      <c r="G1046" s="327"/>
      <c r="H1046" s="327"/>
      <c r="I1046" s="356"/>
      <c r="J1046" s="356"/>
      <c r="K1046" s="328"/>
      <c r="L1046" s="356"/>
      <c r="M1046" s="327"/>
      <c r="N1046" s="327"/>
      <c r="O1046" s="327"/>
      <c r="P1046" s="357"/>
      <c r="Q1046" s="357"/>
      <c r="R1046" s="358"/>
      <c r="S1046" s="299"/>
      <c r="T1046" s="300"/>
      <c r="U1046" s="300"/>
      <c r="V1046" s="300"/>
      <c r="W1046" s="300"/>
      <c r="X1046" s="300"/>
      <c r="Y1046" s="300"/>
      <c r="Z1046" s="300"/>
      <c r="AA1046" s="300"/>
      <c r="AB1046" s="301"/>
    </row>
    <row r="1047" spans="2:28" customFormat="1" ht="15" customHeight="1" x14ac:dyDescent="0.25">
      <c r="B1047" s="270"/>
      <c r="C1047" s="269"/>
      <c r="D1047" s="327"/>
      <c r="E1047" s="327"/>
      <c r="F1047" s="327"/>
      <c r="G1047" s="327"/>
      <c r="H1047" s="327"/>
      <c r="I1047" s="356"/>
      <c r="J1047" s="356"/>
      <c r="K1047" s="328"/>
      <c r="L1047" s="356"/>
      <c r="M1047" s="327"/>
      <c r="N1047" s="327"/>
      <c r="O1047" s="327"/>
      <c r="P1047" s="357"/>
      <c r="Q1047" s="357"/>
      <c r="R1047" s="358"/>
      <c r="S1047" s="299"/>
      <c r="T1047" s="300"/>
      <c r="U1047" s="300"/>
      <c r="V1047" s="300"/>
      <c r="W1047" s="300"/>
      <c r="X1047" s="300"/>
      <c r="Y1047" s="300"/>
      <c r="Z1047" s="300"/>
      <c r="AA1047" s="300"/>
      <c r="AB1047" s="301"/>
    </row>
    <row r="1048" spans="2:28" customFormat="1" ht="15" customHeight="1" x14ac:dyDescent="0.25">
      <c r="B1048" s="270"/>
      <c r="C1048" s="269"/>
      <c r="D1048" s="327"/>
      <c r="E1048" s="327"/>
      <c r="F1048" s="327"/>
      <c r="G1048" s="327"/>
      <c r="H1048" s="327"/>
      <c r="I1048" s="356"/>
      <c r="J1048" s="356"/>
      <c r="K1048" s="328"/>
      <c r="L1048" s="356"/>
      <c r="M1048" s="327"/>
      <c r="N1048" s="327"/>
      <c r="O1048" s="327"/>
      <c r="P1048" s="357"/>
      <c r="Q1048" s="357"/>
      <c r="R1048" s="358"/>
      <c r="S1048" s="299"/>
      <c r="T1048" s="300"/>
      <c r="U1048" s="300"/>
      <c r="V1048" s="300"/>
      <c r="W1048" s="300"/>
      <c r="X1048" s="300"/>
      <c r="Y1048" s="300"/>
      <c r="Z1048" s="300"/>
      <c r="AA1048" s="300"/>
      <c r="AB1048" s="301"/>
    </row>
    <row r="1049" spans="2:28" customFormat="1" ht="15" customHeight="1" x14ac:dyDescent="0.25">
      <c r="B1049" s="270"/>
      <c r="C1049" s="269"/>
      <c r="D1049" s="327"/>
      <c r="E1049" s="327"/>
      <c r="F1049" s="327"/>
      <c r="G1049" s="327"/>
      <c r="H1049" s="327"/>
      <c r="I1049" s="356"/>
      <c r="J1049" s="356"/>
      <c r="K1049" s="328"/>
      <c r="L1049" s="356"/>
      <c r="M1049" s="327"/>
      <c r="N1049" s="327"/>
      <c r="O1049" s="327"/>
      <c r="P1049" s="357"/>
      <c r="Q1049" s="357"/>
      <c r="R1049" s="358"/>
      <c r="S1049" s="299"/>
      <c r="T1049" s="300"/>
      <c r="U1049" s="300"/>
      <c r="V1049" s="300"/>
      <c r="W1049" s="300"/>
      <c r="X1049" s="300"/>
      <c r="Y1049" s="300"/>
      <c r="Z1049" s="300"/>
      <c r="AA1049" s="300"/>
      <c r="AB1049" s="301"/>
    </row>
    <row r="1050" spans="2:28" customFormat="1" ht="15" customHeight="1" x14ac:dyDescent="0.25">
      <c r="B1050" s="270"/>
      <c r="C1050" s="269"/>
      <c r="D1050" s="327"/>
      <c r="E1050" s="327"/>
      <c r="F1050" s="327"/>
      <c r="G1050" s="327"/>
      <c r="H1050" s="327"/>
      <c r="I1050" s="356"/>
      <c r="J1050" s="356"/>
      <c r="K1050" s="328"/>
      <c r="L1050" s="356"/>
      <c r="M1050" s="327"/>
      <c r="N1050" s="327"/>
      <c r="O1050" s="327"/>
      <c r="P1050" s="357"/>
      <c r="Q1050" s="357"/>
      <c r="R1050" s="358"/>
      <c r="S1050" s="299"/>
      <c r="T1050" s="300"/>
      <c r="U1050" s="300"/>
      <c r="V1050" s="300"/>
      <c r="W1050" s="300"/>
      <c r="X1050" s="300"/>
      <c r="Y1050" s="300"/>
      <c r="Z1050" s="300"/>
      <c r="AA1050" s="300"/>
      <c r="AB1050" s="301"/>
    </row>
    <row r="1051" spans="2:28" customFormat="1" ht="15" customHeight="1" x14ac:dyDescent="0.25">
      <c r="B1051" s="270"/>
      <c r="C1051" s="269"/>
      <c r="D1051" s="327"/>
      <c r="E1051" s="327"/>
      <c r="F1051" s="327"/>
      <c r="G1051" s="327"/>
      <c r="H1051" s="327"/>
      <c r="I1051" s="356"/>
      <c r="J1051" s="356"/>
      <c r="K1051" s="328"/>
      <c r="L1051" s="356"/>
      <c r="M1051" s="327"/>
      <c r="N1051" s="327"/>
      <c r="O1051" s="327"/>
      <c r="P1051" s="357"/>
      <c r="Q1051" s="357"/>
      <c r="R1051" s="358"/>
      <c r="S1051" s="299"/>
      <c r="T1051" s="300"/>
      <c r="U1051" s="300"/>
      <c r="V1051" s="300"/>
      <c r="W1051" s="300"/>
      <c r="X1051" s="300"/>
      <c r="Y1051" s="300"/>
      <c r="Z1051" s="300"/>
      <c r="AA1051" s="300"/>
      <c r="AB1051" s="301"/>
    </row>
    <row r="1052" spans="2:28" customFormat="1" ht="15" customHeight="1" x14ac:dyDescent="0.25">
      <c r="B1052" s="270"/>
      <c r="C1052" s="269"/>
      <c r="D1052" s="327"/>
      <c r="E1052" s="327"/>
      <c r="F1052" s="327"/>
      <c r="G1052" s="327"/>
      <c r="H1052" s="327"/>
      <c r="I1052" s="356"/>
      <c r="J1052" s="356"/>
      <c r="K1052" s="328"/>
      <c r="L1052" s="356"/>
      <c r="M1052" s="327"/>
      <c r="N1052" s="327"/>
      <c r="O1052" s="327"/>
      <c r="P1052" s="357"/>
      <c r="Q1052" s="357"/>
      <c r="R1052" s="358"/>
      <c r="S1052" s="299"/>
      <c r="T1052" s="300"/>
      <c r="U1052" s="300"/>
      <c r="V1052" s="300"/>
      <c r="W1052" s="300"/>
      <c r="X1052" s="300"/>
      <c r="Y1052" s="300"/>
      <c r="Z1052" s="300"/>
      <c r="AA1052" s="300"/>
      <c r="AB1052" s="301"/>
    </row>
    <row r="1053" spans="2:28" customFormat="1" ht="15" customHeight="1" x14ac:dyDescent="0.25">
      <c r="B1053" s="270"/>
      <c r="C1053" s="269"/>
      <c r="D1053" s="327"/>
      <c r="E1053" s="327"/>
      <c r="F1053" s="327"/>
      <c r="G1053" s="327"/>
      <c r="H1053" s="327"/>
      <c r="I1053" s="356"/>
      <c r="J1053" s="356"/>
      <c r="K1053" s="328"/>
      <c r="L1053" s="356"/>
      <c r="M1053" s="327"/>
      <c r="N1053" s="327"/>
      <c r="O1053" s="327"/>
      <c r="P1053" s="357"/>
      <c r="Q1053" s="357"/>
      <c r="R1053" s="358"/>
      <c r="S1053" s="299"/>
      <c r="T1053" s="300"/>
      <c r="U1053" s="300"/>
      <c r="V1053" s="300"/>
      <c r="W1053" s="300"/>
      <c r="X1053" s="300"/>
      <c r="Y1053" s="300"/>
      <c r="Z1053" s="300"/>
      <c r="AA1053" s="300"/>
      <c r="AB1053" s="301"/>
    </row>
    <row r="1054" spans="2:28" customFormat="1" ht="15" customHeight="1" x14ac:dyDescent="0.25">
      <c r="B1054" s="270"/>
      <c r="C1054" s="269"/>
      <c r="D1054" s="327"/>
      <c r="E1054" s="327"/>
      <c r="F1054" s="327"/>
      <c r="G1054" s="327"/>
      <c r="H1054" s="327"/>
      <c r="I1054" s="356"/>
      <c r="J1054" s="356"/>
      <c r="K1054" s="328"/>
      <c r="L1054" s="356"/>
      <c r="M1054" s="327"/>
      <c r="N1054" s="327"/>
      <c r="O1054" s="327"/>
      <c r="P1054" s="357"/>
      <c r="Q1054" s="357"/>
      <c r="R1054" s="358"/>
      <c r="S1054" s="299"/>
      <c r="T1054" s="300"/>
      <c r="U1054" s="300"/>
      <c r="V1054" s="300"/>
      <c r="W1054" s="300"/>
      <c r="X1054" s="300"/>
      <c r="Y1054" s="300"/>
      <c r="Z1054" s="300"/>
      <c r="AA1054" s="300"/>
      <c r="AB1054" s="301"/>
    </row>
    <row r="1055" spans="2:28" customFormat="1" ht="15" customHeight="1" x14ac:dyDescent="0.25">
      <c r="B1055" s="270"/>
      <c r="C1055" s="269"/>
      <c r="D1055" s="327"/>
      <c r="E1055" s="327"/>
      <c r="F1055" s="327"/>
      <c r="G1055" s="327"/>
      <c r="H1055" s="327"/>
      <c r="I1055" s="356"/>
      <c r="J1055" s="356"/>
      <c r="K1055" s="328"/>
      <c r="L1055" s="356"/>
      <c r="M1055" s="327"/>
      <c r="N1055" s="327"/>
      <c r="O1055" s="327"/>
      <c r="P1055" s="357"/>
      <c r="Q1055" s="357"/>
      <c r="R1055" s="358"/>
      <c r="S1055" s="299"/>
      <c r="T1055" s="300"/>
      <c r="U1055" s="300"/>
      <c r="V1055" s="300"/>
      <c r="W1055" s="300"/>
      <c r="X1055" s="300"/>
      <c r="Y1055" s="300"/>
      <c r="Z1055" s="300"/>
      <c r="AA1055" s="300"/>
      <c r="AB1055" s="301"/>
    </row>
    <row r="1056" spans="2:28" customFormat="1" ht="15" customHeight="1" x14ac:dyDescent="0.25">
      <c r="B1056" s="270"/>
      <c r="C1056" s="269"/>
      <c r="D1056" s="327"/>
      <c r="E1056" s="327"/>
      <c r="F1056" s="327"/>
      <c r="G1056" s="327"/>
      <c r="H1056" s="327"/>
      <c r="I1056" s="356"/>
      <c r="J1056" s="356"/>
      <c r="K1056" s="328"/>
      <c r="L1056" s="356"/>
      <c r="M1056" s="327"/>
      <c r="N1056" s="327"/>
      <c r="O1056" s="327"/>
      <c r="P1056" s="357"/>
      <c r="Q1056" s="357"/>
      <c r="R1056" s="358"/>
      <c r="S1056" s="299"/>
      <c r="T1056" s="300"/>
      <c r="U1056" s="300"/>
      <c r="V1056" s="300"/>
      <c r="W1056" s="300"/>
      <c r="X1056" s="300"/>
      <c r="Y1056" s="300"/>
      <c r="Z1056" s="300"/>
      <c r="AA1056" s="300"/>
      <c r="AB1056" s="301"/>
    </row>
    <row r="1057" spans="2:28" customFormat="1" ht="15" customHeight="1" x14ac:dyDescent="0.25">
      <c r="B1057" s="270"/>
      <c r="C1057" s="269"/>
      <c r="D1057" s="327"/>
      <c r="E1057" s="327"/>
      <c r="F1057" s="327"/>
      <c r="G1057" s="327"/>
      <c r="H1057" s="327"/>
      <c r="I1057" s="356"/>
      <c r="J1057" s="356"/>
      <c r="K1057" s="328"/>
      <c r="L1057" s="356"/>
      <c r="M1057" s="327"/>
      <c r="N1057" s="327"/>
      <c r="O1057" s="327"/>
      <c r="P1057" s="357"/>
      <c r="Q1057" s="357"/>
      <c r="R1057" s="358"/>
      <c r="S1057" s="299"/>
      <c r="T1057" s="300"/>
      <c r="U1057" s="300"/>
      <c r="V1057" s="300"/>
      <c r="W1057" s="300"/>
      <c r="X1057" s="300"/>
      <c r="Y1057" s="300"/>
      <c r="Z1057" s="300"/>
      <c r="AA1057" s="300"/>
      <c r="AB1057" s="301"/>
    </row>
    <row r="1058" spans="2:28" customFormat="1" ht="15" customHeight="1" x14ac:dyDescent="0.25">
      <c r="B1058" s="270"/>
      <c r="C1058" s="269"/>
      <c r="D1058" s="327"/>
      <c r="E1058" s="327"/>
      <c r="F1058" s="327"/>
      <c r="G1058" s="327"/>
      <c r="H1058" s="327"/>
      <c r="I1058" s="356"/>
      <c r="J1058" s="356"/>
      <c r="K1058" s="328"/>
      <c r="L1058" s="356"/>
      <c r="M1058" s="327"/>
      <c r="N1058" s="327"/>
      <c r="O1058" s="327"/>
      <c r="P1058" s="357"/>
      <c r="Q1058" s="357"/>
      <c r="R1058" s="358"/>
      <c r="S1058" s="299"/>
      <c r="T1058" s="300"/>
      <c r="U1058" s="300"/>
      <c r="V1058" s="300"/>
      <c r="W1058" s="300"/>
      <c r="X1058" s="300"/>
      <c r="Y1058" s="300"/>
      <c r="Z1058" s="300"/>
      <c r="AA1058" s="300"/>
      <c r="AB1058" s="301"/>
    </row>
    <row r="1059" spans="2:28" customFormat="1" ht="15" customHeight="1" x14ac:dyDescent="0.25">
      <c r="B1059" s="270"/>
      <c r="C1059" s="269"/>
      <c r="D1059" s="327"/>
      <c r="E1059" s="327"/>
      <c r="F1059" s="327"/>
      <c r="G1059" s="327"/>
      <c r="H1059" s="327"/>
      <c r="I1059" s="356"/>
      <c r="J1059" s="356"/>
      <c r="K1059" s="328"/>
      <c r="L1059" s="356"/>
      <c r="M1059" s="327"/>
      <c r="N1059" s="327"/>
      <c r="O1059" s="327"/>
      <c r="P1059" s="357"/>
      <c r="Q1059" s="357"/>
      <c r="R1059" s="358"/>
      <c r="S1059" s="299"/>
      <c r="T1059" s="300"/>
      <c r="U1059" s="300"/>
      <c r="V1059" s="300"/>
      <c r="W1059" s="300"/>
      <c r="X1059" s="300"/>
      <c r="Y1059" s="300"/>
      <c r="Z1059" s="300"/>
      <c r="AA1059" s="300"/>
      <c r="AB1059" s="301"/>
    </row>
    <row r="1060" spans="2:28" customFormat="1" ht="15" customHeight="1" x14ac:dyDescent="0.25">
      <c r="B1060" s="270"/>
      <c r="C1060" s="269"/>
      <c r="D1060" s="327"/>
      <c r="E1060" s="327"/>
      <c r="F1060" s="327"/>
      <c r="G1060" s="327"/>
      <c r="H1060" s="327"/>
      <c r="I1060" s="356"/>
      <c r="J1060" s="356"/>
      <c r="K1060" s="328"/>
      <c r="L1060" s="356"/>
      <c r="M1060" s="327"/>
      <c r="N1060" s="327"/>
      <c r="O1060" s="327"/>
      <c r="P1060" s="357"/>
      <c r="Q1060" s="357"/>
      <c r="R1060" s="358"/>
      <c r="S1060" s="299"/>
      <c r="T1060" s="300"/>
      <c r="U1060" s="300"/>
      <c r="V1060" s="300"/>
      <c r="W1060" s="300"/>
      <c r="X1060" s="300"/>
      <c r="Y1060" s="300"/>
      <c r="Z1060" s="300"/>
      <c r="AA1060" s="300"/>
      <c r="AB1060" s="301"/>
    </row>
    <row r="1061" spans="2:28" customFormat="1" ht="15" customHeight="1" x14ac:dyDescent="0.25">
      <c r="B1061" s="270"/>
      <c r="C1061" s="269"/>
      <c r="D1061" s="327"/>
      <c r="E1061" s="327"/>
      <c r="F1061" s="327"/>
      <c r="G1061" s="327"/>
      <c r="H1061" s="327"/>
      <c r="I1061" s="356"/>
      <c r="J1061" s="356"/>
      <c r="K1061" s="328"/>
      <c r="L1061" s="356"/>
      <c r="M1061" s="327"/>
      <c r="N1061" s="327"/>
      <c r="O1061" s="327"/>
      <c r="P1061" s="357"/>
      <c r="Q1061" s="357"/>
      <c r="R1061" s="358"/>
      <c r="S1061" s="299"/>
      <c r="T1061" s="300"/>
      <c r="U1061" s="300"/>
      <c r="V1061" s="300"/>
      <c r="W1061" s="300"/>
      <c r="X1061" s="300"/>
      <c r="Y1061" s="300"/>
      <c r="Z1061" s="300"/>
      <c r="AA1061" s="300"/>
      <c r="AB1061" s="301"/>
    </row>
    <row r="1062" spans="2:28" customFormat="1" ht="15" customHeight="1" x14ac:dyDescent="0.25">
      <c r="B1062" s="270"/>
      <c r="C1062" s="269"/>
      <c r="D1062" s="327"/>
      <c r="E1062" s="327"/>
      <c r="F1062" s="327"/>
      <c r="G1062" s="327"/>
      <c r="H1062" s="327"/>
      <c r="I1062" s="356"/>
      <c r="J1062" s="356"/>
      <c r="K1062" s="328"/>
      <c r="L1062" s="356"/>
      <c r="M1062" s="327"/>
      <c r="N1062" s="327"/>
      <c r="O1062" s="327"/>
      <c r="P1062" s="357"/>
      <c r="Q1062" s="357"/>
      <c r="R1062" s="358"/>
      <c r="S1062" s="299"/>
      <c r="T1062" s="300"/>
      <c r="U1062" s="300"/>
      <c r="V1062" s="300"/>
      <c r="W1062" s="300"/>
      <c r="X1062" s="300"/>
      <c r="Y1062" s="300"/>
      <c r="Z1062" s="300"/>
      <c r="AA1062" s="300"/>
      <c r="AB1062" s="301"/>
    </row>
    <row r="1063" spans="2:28" customFormat="1" ht="15" customHeight="1" x14ac:dyDescent="0.25">
      <c r="B1063" s="270"/>
      <c r="C1063" s="269"/>
      <c r="D1063" s="327"/>
      <c r="E1063" s="327"/>
      <c r="F1063" s="327"/>
      <c r="G1063" s="327"/>
      <c r="H1063" s="327"/>
      <c r="I1063" s="356"/>
      <c r="J1063" s="356"/>
      <c r="K1063" s="328"/>
      <c r="L1063" s="356"/>
      <c r="M1063" s="327"/>
      <c r="N1063" s="327"/>
      <c r="O1063" s="327"/>
      <c r="P1063" s="357"/>
      <c r="Q1063" s="357"/>
      <c r="R1063" s="358"/>
      <c r="S1063" s="299"/>
      <c r="T1063" s="300"/>
      <c r="U1063" s="300"/>
      <c r="V1063" s="300"/>
      <c r="W1063" s="300"/>
      <c r="X1063" s="300"/>
      <c r="Y1063" s="300"/>
      <c r="Z1063" s="300"/>
      <c r="AA1063" s="300"/>
      <c r="AB1063" s="301"/>
    </row>
    <row r="1064" spans="2:28" customFormat="1" ht="15" customHeight="1" x14ac:dyDescent="0.25">
      <c r="B1064" s="270"/>
      <c r="C1064" s="269"/>
      <c r="D1064" s="327"/>
      <c r="E1064" s="327"/>
      <c r="F1064" s="327"/>
      <c r="G1064" s="327"/>
      <c r="H1064" s="327"/>
      <c r="I1064" s="356"/>
      <c r="J1064" s="356"/>
      <c r="K1064" s="328"/>
      <c r="L1064" s="356"/>
      <c r="M1064" s="327"/>
      <c r="N1064" s="327"/>
      <c r="O1064" s="327"/>
      <c r="P1064" s="357"/>
      <c r="Q1064" s="357"/>
      <c r="R1064" s="358"/>
      <c r="S1064" s="299"/>
      <c r="T1064" s="300"/>
      <c r="U1064" s="300"/>
      <c r="V1064" s="300"/>
      <c r="W1064" s="300"/>
      <c r="X1064" s="300"/>
      <c r="Y1064" s="300"/>
      <c r="Z1064" s="300"/>
      <c r="AA1064" s="300"/>
      <c r="AB1064" s="301"/>
    </row>
    <row r="1065" spans="2:28" customFormat="1" ht="15" customHeight="1" x14ac:dyDescent="0.25">
      <c r="B1065" s="270"/>
      <c r="C1065" s="269"/>
      <c r="D1065" s="327"/>
      <c r="E1065" s="327"/>
      <c r="F1065" s="327"/>
      <c r="G1065" s="327"/>
      <c r="H1065" s="327"/>
      <c r="I1065" s="356"/>
      <c r="J1065" s="356"/>
      <c r="K1065" s="328"/>
      <c r="L1065" s="356"/>
      <c r="M1065" s="327"/>
      <c r="N1065" s="327"/>
      <c r="O1065" s="327"/>
      <c r="P1065" s="357"/>
      <c r="Q1065" s="357"/>
      <c r="R1065" s="358"/>
      <c r="S1065" s="299"/>
      <c r="T1065" s="300"/>
      <c r="U1065" s="300"/>
      <c r="V1065" s="300"/>
      <c r="W1065" s="300"/>
      <c r="X1065" s="300"/>
      <c r="Y1065" s="300"/>
      <c r="Z1065" s="300"/>
      <c r="AA1065" s="300"/>
      <c r="AB1065" s="301"/>
    </row>
    <row r="1066" spans="2:28" customFormat="1" ht="15" customHeight="1" x14ac:dyDescent="0.25">
      <c r="B1066" s="270"/>
      <c r="C1066" s="269"/>
      <c r="D1066" s="327"/>
      <c r="E1066" s="327"/>
      <c r="F1066" s="327"/>
      <c r="G1066" s="327"/>
      <c r="H1066" s="327"/>
      <c r="I1066" s="356"/>
      <c r="J1066" s="356"/>
      <c r="K1066" s="328"/>
      <c r="L1066" s="356"/>
      <c r="M1066" s="327"/>
      <c r="N1066" s="327"/>
      <c r="O1066" s="327"/>
      <c r="P1066" s="357"/>
      <c r="Q1066" s="357"/>
      <c r="R1066" s="358"/>
      <c r="S1066" s="299"/>
      <c r="T1066" s="300"/>
      <c r="U1066" s="300"/>
      <c r="V1066" s="300"/>
      <c r="W1066" s="300"/>
      <c r="X1066" s="300"/>
      <c r="Y1066" s="300"/>
      <c r="Z1066" s="300"/>
      <c r="AA1066" s="300"/>
      <c r="AB1066" s="301"/>
    </row>
    <row r="1067" spans="2:28" customFormat="1" ht="15" customHeight="1" x14ac:dyDescent="0.25">
      <c r="B1067" s="270"/>
      <c r="C1067" s="269"/>
      <c r="D1067" s="327"/>
      <c r="E1067" s="327"/>
      <c r="F1067" s="327"/>
      <c r="G1067" s="327"/>
      <c r="H1067" s="327"/>
      <c r="I1067" s="356"/>
      <c r="J1067" s="356"/>
      <c r="K1067" s="328"/>
      <c r="L1067" s="356"/>
      <c r="M1067" s="327"/>
      <c r="N1067" s="327"/>
      <c r="O1067" s="327"/>
      <c r="P1067" s="357"/>
      <c r="Q1067" s="357"/>
      <c r="R1067" s="358"/>
      <c r="S1067" s="299"/>
      <c r="T1067" s="300"/>
      <c r="U1067" s="300"/>
      <c r="V1067" s="300"/>
      <c r="W1067" s="300"/>
      <c r="X1067" s="300"/>
      <c r="Y1067" s="300"/>
      <c r="Z1067" s="300"/>
      <c r="AA1067" s="300"/>
      <c r="AB1067" s="301"/>
    </row>
    <row r="1068" spans="2:28" customFormat="1" ht="15" customHeight="1" x14ac:dyDescent="0.25">
      <c r="B1068" s="270"/>
      <c r="C1068" s="269"/>
      <c r="D1068" s="327"/>
      <c r="E1068" s="327"/>
      <c r="F1068" s="327"/>
      <c r="G1068" s="327"/>
      <c r="H1068" s="327"/>
      <c r="I1068" s="356"/>
      <c r="J1068" s="356"/>
      <c r="K1068" s="328"/>
      <c r="L1068" s="356"/>
      <c r="M1068" s="327"/>
      <c r="N1068" s="327"/>
      <c r="O1068" s="327"/>
      <c r="P1068" s="357"/>
      <c r="Q1068" s="357"/>
      <c r="R1068" s="358"/>
      <c r="S1068" s="299"/>
      <c r="T1068" s="300"/>
      <c r="U1068" s="300"/>
      <c r="V1068" s="300"/>
      <c r="W1068" s="300"/>
      <c r="X1068" s="300"/>
      <c r="Y1068" s="300"/>
      <c r="Z1068" s="300"/>
      <c r="AA1068" s="300"/>
      <c r="AB1068" s="301"/>
    </row>
    <row r="1069" spans="2:28" customFormat="1" ht="15" customHeight="1" x14ac:dyDescent="0.25">
      <c r="B1069" s="270"/>
      <c r="C1069" s="269"/>
      <c r="D1069" s="327"/>
      <c r="E1069" s="327"/>
      <c r="F1069" s="327"/>
      <c r="G1069" s="327"/>
      <c r="H1069" s="327"/>
      <c r="I1069" s="356"/>
      <c r="J1069" s="356"/>
      <c r="K1069" s="328"/>
      <c r="L1069" s="356"/>
      <c r="M1069" s="327"/>
      <c r="N1069" s="327"/>
      <c r="O1069" s="327"/>
      <c r="P1069" s="357"/>
      <c r="Q1069" s="357"/>
      <c r="R1069" s="358"/>
      <c r="S1069" s="299"/>
      <c r="T1069" s="300"/>
      <c r="U1069" s="300"/>
      <c r="V1069" s="300"/>
      <c r="W1069" s="300"/>
      <c r="X1069" s="300"/>
      <c r="Y1069" s="300"/>
      <c r="Z1069" s="300"/>
      <c r="AA1069" s="300"/>
      <c r="AB1069" s="301"/>
    </row>
    <row r="1070" spans="2:28" customFormat="1" ht="15" customHeight="1" x14ac:dyDescent="0.25">
      <c r="B1070" s="270"/>
      <c r="C1070" s="269"/>
      <c r="D1070" s="327"/>
      <c r="E1070" s="327"/>
      <c r="F1070" s="327"/>
      <c r="G1070" s="327"/>
      <c r="H1070" s="327"/>
      <c r="I1070" s="356"/>
      <c r="J1070" s="356"/>
      <c r="K1070" s="328"/>
      <c r="L1070" s="356"/>
      <c r="M1070" s="327"/>
      <c r="N1070" s="327"/>
      <c r="O1070" s="327"/>
      <c r="P1070" s="357"/>
      <c r="Q1070" s="357"/>
      <c r="R1070" s="358"/>
      <c r="S1070" s="299"/>
      <c r="T1070" s="300"/>
      <c r="U1070" s="300"/>
      <c r="V1070" s="300"/>
      <c r="W1070" s="300"/>
      <c r="X1070" s="300"/>
      <c r="Y1070" s="300"/>
      <c r="Z1070" s="300"/>
      <c r="AA1070" s="300"/>
      <c r="AB1070" s="301"/>
    </row>
    <row r="1071" spans="2:28" customFormat="1" ht="15" customHeight="1" x14ac:dyDescent="0.25">
      <c r="B1071" s="270"/>
      <c r="C1071" s="269"/>
      <c r="D1071" s="327"/>
      <c r="E1071" s="327"/>
      <c r="F1071" s="327"/>
      <c r="G1071" s="327"/>
      <c r="H1071" s="327"/>
      <c r="I1071" s="356"/>
      <c r="J1071" s="356"/>
      <c r="K1071" s="328"/>
      <c r="L1071" s="356"/>
      <c r="M1071" s="327"/>
      <c r="N1071" s="327"/>
      <c r="O1071" s="327"/>
      <c r="P1071" s="357"/>
      <c r="Q1071" s="357"/>
      <c r="R1071" s="358"/>
      <c r="S1071" s="299"/>
      <c r="T1071" s="300"/>
      <c r="U1071" s="300"/>
      <c r="V1071" s="300"/>
      <c r="W1071" s="300"/>
      <c r="X1071" s="300"/>
      <c r="Y1071" s="300"/>
      <c r="Z1071" s="300"/>
      <c r="AA1071" s="300"/>
      <c r="AB1071" s="301"/>
    </row>
    <row r="1072" spans="2:28" customFormat="1" ht="15" customHeight="1" x14ac:dyDescent="0.25">
      <c r="B1072" s="270"/>
      <c r="C1072" s="269"/>
      <c r="D1072" s="327"/>
      <c r="E1072" s="327"/>
      <c r="F1072" s="327"/>
      <c r="G1072" s="327"/>
      <c r="H1072" s="327"/>
      <c r="I1072" s="356"/>
      <c r="J1072" s="356"/>
      <c r="K1072" s="328"/>
      <c r="L1072" s="356"/>
      <c r="M1072" s="327"/>
      <c r="N1072" s="327"/>
      <c r="O1072" s="327"/>
      <c r="P1072" s="357"/>
      <c r="Q1072" s="357"/>
      <c r="R1072" s="358"/>
      <c r="S1072" s="299"/>
      <c r="T1072" s="300"/>
      <c r="U1072" s="300"/>
      <c r="V1072" s="300"/>
      <c r="W1072" s="300"/>
      <c r="X1072" s="300"/>
      <c r="Y1072" s="300"/>
      <c r="Z1072" s="300"/>
      <c r="AA1072" s="300"/>
      <c r="AB1072" s="301"/>
    </row>
    <row r="1073" spans="2:28" customFormat="1" ht="15" customHeight="1" x14ac:dyDescent="0.25">
      <c r="B1073" s="270"/>
      <c r="C1073" s="269"/>
      <c r="D1073" s="327"/>
      <c r="E1073" s="327"/>
      <c r="F1073" s="327"/>
      <c r="G1073" s="327"/>
      <c r="H1073" s="327"/>
      <c r="I1073" s="356"/>
      <c r="J1073" s="356"/>
      <c r="K1073" s="328"/>
      <c r="L1073" s="356"/>
      <c r="M1073" s="327"/>
      <c r="N1073" s="327"/>
      <c r="O1073" s="327"/>
      <c r="P1073" s="357"/>
      <c r="Q1073" s="357"/>
      <c r="R1073" s="358"/>
      <c r="S1073" s="299"/>
      <c r="T1073" s="300"/>
      <c r="U1073" s="300"/>
      <c r="V1073" s="300"/>
      <c r="W1073" s="300"/>
      <c r="X1073" s="300"/>
      <c r="Y1073" s="300"/>
      <c r="Z1073" s="300"/>
      <c r="AA1073" s="300"/>
      <c r="AB1073" s="301"/>
    </row>
    <row r="1074" spans="2:28" customFormat="1" ht="15" customHeight="1" x14ac:dyDescent="0.25">
      <c r="B1074" s="270"/>
      <c r="C1074" s="269"/>
      <c r="D1074" s="327"/>
      <c r="E1074" s="327"/>
      <c r="F1074" s="327"/>
      <c r="G1074" s="327"/>
      <c r="H1074" s="327"/>
      <c r="I1074" s="356"/>
      <c r="J1074" s="356"/>
      <c r="K1074" s="328"/>
      <c r="L1074" s="356"/>
      <c r="M1074" s="327"/>
      <c r="N1074" s="327"/>
      <c r="O1074" s="327"/>
      <c r="P1074" s="357"/>
      <c r="Q1074" s="357"/>
      <c r="R1074" s="358"/>
      <c r="S1074" s="299"/>
      <c r="T1074" s="300"/>
      <c r="U1074" s="300"/>
      <c r="V1074" s="300"/>
      <c r="W1074" s="300"/>
      <c r="X1074" s="300"/>
      <c r="Y1074" s="300"/>
      <c r="Z1074" s="300"/>
      <c r="AA1074" s="300"/>
      <c r="AB1074" s="301"/>
    </row>
    <row r="1075" spans="2:28" customFormat="1" ht="15" customHeight="1" x14ac:dyDescent="0.25">
      <c r="B1075" s="270"/>
      <c r="C1075" s="269"/>
      <c r="D1075" s="327"/>
      <c r="E1075" s="327"/>
      <c r="F1075" s="327"/>
      <c r="G1075" s="327"/>
      <c r="H1075" s="327"/>
      <c r="I1075" s="356"/>
      <c r="J1075" s="356"/>
      <c r="K1075" s="328"/>
      <c r="L1075" s="356"/>
      <c r="M1075" s="327"/>
      <c r="N1075" s="327"/>
      <c r="O1075" s="327"/>
      <c r="P1075" s="357"/>
      <c r="Q1075" s="357"/>
      <c r="R1075" s="358"/>
      <c r="S1075" s="299"/>
      <c r="T1075" s="300"/>
      <c r="U1075" s="300"/>
      <c r="V1075" s="300"/>
      <c r="W1075" s="300"/>
      <c r="X1075" s="300"/>
      <c r="Y1075" s="300"/>
      <c r="Z1075" s="300"/>
      <c r="AA1075" s="300"/>
      <c r="AB1075" s="301"/>
    </row>
    <row r="1076" spans="2:28" customFormat="1" ht="15" customHeight="1" x14ac:dyDescent="0.25">
      <c r="B1076" s="270"/>
      <c r="C1076" s="269"/>
      <c r="D1076" s="327"/>
      <c r="E1076" s="327"/>
      <c r="F1076" s="327"/>
      <c r="G1076" s="327"/>
      <c r="H1076" s="327"/>
      <c r="I1076" s="356"/>
      <c r="J1076" s="356"/>
      <c r="K1076" s="328"/>
      <c r="L1076" s="356"/>
      <c r="M1076" s="327"/>
      <c r="N1076" s="327"/>
      <c r="O1076" s="327"/>
      <c r="P1076" s="357"/>
      <c r="Q1076" s="357"/>
      <c r="R1076" s="358"/>
      <c r="S1076" s="299"/>
      <c r="T1076" s="300"/>
      <c r="U1076" s="300"/>
      <c r="V1076" s="300"/>
      <c r="W1076" s="300"/>
      <c r="X1076" s="300"/>
      <c r="Y1076" s="300"/>
      <c r="Z1076" s="300"/>
      <c r="AA1076" s="300"/>
      <c r="AB1076" s="301"/>
    </row>
    <row r="1077" spans="2:28" customFormat="1" ht="15" customHeight="1" x14ac:dyDescent="0.25">
      <c r="B1077" s="270"/>
      <c r="C1077" s="269"/>
      <c r="D1077" s="327"/>
      <c r="E1077" s="327"/>
      <c r="F1077" s="327"/>
      <c r="G1077" s="327"/>
      <c r="H1077" s="327"/>
      <c r="I1077" s="356"/>
      <c r="J1077" s="356"/>
      <c r="K1077" s="328"/>
      <c r="L1077" s="356"/>
      <c r="M1077" s="327"/>
      <c r="N1077" s="327"/>
      <c r="O1077" s="327"/>
      <c r="P1077" s="357"/>
      <c r="Q1077" s="357"/>
      <c r="R1077" s="358"/>
      <c r="S1077" s="299"/>
      <c r="T1077" s="300"/>
      <c r="U1077" s="300"/>
      <c r="V1077" s="300"/>
      <c r="W1077" s="300"/>
      <c r="X1077" s="300"/>
      <c r="Y1077" s="300"/>
      <c r="Z1077" s="300"/>
      <c r="AA1077" s="300"/>
      <c r="AB1077" s="301"/>
    </row>
    <row r="1078" spans="2:28" customFormat="1" ht="15" customHeight="1" x14ac:dyDescent="0.25">
      <c r="B1078" s="270"/>
      <c r="C1078" s="269"/>
      <c r="D1078" s="327"/>
      <c r="E1078" s="327"/>
      <c r="F1078" s="327"/>
      <c r="G1078" s="327"/>
      <c r="H1078" s="327"/>
      <c r="I1078" s="356"/>
      <c r="J1078" s="356"/>
      <c r="K1078" s="328"/>
      <c r="L1078" s="356"/>
      <c r="M1078" s="327"/>
      <c r="N1078" s="327"/>
      <c r="O1078" s="327"/>
      <c r="P1078" s="357"/>
      <c r="Q1078" s="357"/>
      <c r="R1078" s="358"/>
      <c r="S1078" s="299"/>
      <c r="T1078" s="300"/>
      <c r="U1078" s="300"/>
      <c r="V1078" s="300"/>
      <c r="W1078" s="300"/>
      <c r="X1078" s="300"/>
      <c r="Y1078" s="300"/>
      <c r="Z1078" s="300"/>
      <c r="AA1078" s="300"/>
      <c r="AB1078" s="301"/>
    </row>
    <row r="1079" spans="2:28" customFormat="1" ht="15" customHeight="1" x14ac:dyDescent="0.25">
      <c r="B1079" s="270"/>
      <c r="C1079" s="269"/>
      <c r="D1079" s="327"/>
      <c r="E1079" s="327"/>
      <c r="F1079" s="327"/>
      <c r="G1079" s="327"/>
      <c r="H1079" s="327"/>
      <c r="I1079" s="356"/>
      <c r="J1079" s="356"/>
      <c r="K1079" s="328"/>
      <c r="L1079" s="356"/>
      <c r="M1079" s="327"/>
      <c r="N1079" s="327"/>
      <c r="O1079" s="327"/>
      <c r="P1079" s="357"/>
      <c r="Q1079" s="357"/>
      <c r="R1079" s="358"/>
      <c r="S1079" s="299"/>
      <c r="T1079" s="300"/>
      <c r="U1079" s="300"/>
      <c r="V1079" s="300"/>
      <c r="W1079" s="300"/>
      <c r="X1079" s="300"/>
      <c r="Y1079" s="300"/>
      <c r="Z1079" s="300"/>
      <c r="AA1079" s="300"/>
      <c r="AB1079" s="301"/>
    </row>
    <row r="1080" spans="2:28" customFormat="1" ht="15" customHeight="1" x14ac:dyDescent="0.25">
      <c r="B1080" s="270"/>
      <c r="C1080" s="269"/>
      <c r="D1080" s="327"/>
      <c r="E1080" s="327"/>
      <c r="F1080" s="327"/>
      <c r="G1080" s="327"/>
      <c r="H1080" s="327"/>
      <c r="I1080" s="356"/>
      <c r="J1080" s="356"/>
      <c r="K1080" s="328"/>
      <c r="L1080" s="356"/>
      <c r="M1080" s="327"/>
      <c r="N1080" s="327"/>
      <c r="O1080" s="327"/>
      <c r="P1080" s="357"/>
      <c r="Q1080" s="357"/>
      <c r="R1080" s="358"/>
      <c r="S1080" s="299"/>
      <c r="T1080" s="300"/>
      <c r="U1080" s="300"/>
      <c r="V1080" s="300"/>
      <c r="W1080" s="300"/>
      <c r="X1080" s="300"/>
      <c r="Y1080" s="300"/>
      <c r="Z1080" s="300"/>
      <c r="AA1080" s="300"/>
      <c r="AB1080" s="301"/>
    </row>
    <row r="1081" spans="2:28" customFormat="1" ht="15" customHeight="1" x14ac:dyDescent="0.25">
      <c r="B1081" s="270"/>
      <c r="C1081" s="269"/>
      <c r="D1081" s="327"/>
      <c r="E1081" s="327"/>
      <c r="F1081" s="327"/>
      <c r="G1081" s="327"/>
      <c r="H1081" s="327"/>
      <c r="I1081" s="356"/>
      <c r="J1081" s="356"/>
      <c r="K1081" s="328"/>
      <c r="L1081" s="356"/>
      <c r="M1081" s="327"/>
      <c r="N1081" s="327"/>
      <c r="O1081" s="327"/>
      <c r="P1081" s="357"/>
      <c r="Q1081" s="357"/>
      <c r="R1081" s="358"/>
      <c r="S1081" s="299"/>
      <c r="T1081" s="300"/>
      <c r="U1081" s="300"/>
      <c r="V1081" s="300"/>
      <c r="W1081" s="300"/>
      <c r="X1081" s="300"/>
      <c r="Y1081" s="300"/>
      <c r="Z1081" s="300"/>
      <c r="AA1081" s="300"/>
      <c r="AB1081" s="301"/>
    </row>
    <row r="1082" spans="2:28" customFormat="1" ht="15" customHeight="1" x14ac:dyDescent="0.25">
      <c r="B1082" s="270"/>
      <c r="C1082" s="269"/>
      <c r="D1082" s="327"/>
      <c r="E1082" s="327"/>
      <c r="F1082" s="327"/>
      <c r="G1082" s="327"/>
      <c r="H1082" s="327"/>
      <c r="I1082" s="356"/>
      <c r="J1082" s="356"/>
      <c r="K1082" s="328"/>
      <c r="L1082" s="356"/>
      <c r="M1082" s="327"/>
      <c r="N1082" s="327"/>
      <c r="O1082" s="327"/>
      <c r="P1082" s="357"/>
      <c r="Q1082" s="357"/>
      <c r="R1082" s="358"/>
      <c r="S1082" s="299"/>
      <c r="T1082" s="300"/>
      <c r="U1082" s="300"/>
      <c r="V1082" s="300"/>
      <c r="W1082" s="300"/>
      <c r="X1082" s="300"/>
      <c r="Y1082" s="300"/>
      <c r="Z1082" s="300"/>
      <c r="AA1082" s="300"/>
      <c r="AB1082" s="301"/>
    </row>
    <row r="1083" spans="2:28" customFormat="1" ht="15" customHeight="1" x14ac:dyDescent="0.25">
      <c r="B1083" s="270"/>
      <c r="C1083" s="269"/>
      <c r="D1083" s="327"/>
      <c r="E1083" s="327"/>
      <c r="F1083" s="327"/>
      <c r="G1083" s="327"/>
      <c r="H1083" s="327"/>
      <c r="I1083" s="356"/>
      <c r="J1083" s="356"/>
      <c r="K1083" s="328"/>
      <c r="L1083" s="356"/>
      <c r="M1083" s="327"/>
      <c r="N1083" s="327"/>
      <c r="O1083" s="327"/>
      <c r="P1083" s="357"/>
      <c r="Q1083" s="357"/>
      <c r="R1083" s="358"/>
      <c r="S1083" s="299"/>
      <c r="T1083" s="300"/>
      <c r="U1083" s="300"/>
      <c r="V1083" s="300"/>
      <c r="W1083" s="300"/>
      <c r="X1083" s="300"/>
      <c r="Y1083" s="300"/>
      <c r="Z1083" s="300"/>
      <c r="AA1083" s="300"/>
      <c r="AB1083" s="301"/>
    </row>
    <row r="1084" spans="2:28" customFormat="1" ht="15" customHeight="1" x14ac:dyDescent="0.25">
      <c r="B1084" s="270"/>
      <c r="C1084" s="269"/>
      <c r="D1084" s="327"/>
      <c r="E1084" s="327"/>
      <c r="F1084" s="327"/>
      <c r="G1084" s="327"/>
      <c r="H1084" s="327"/>
      <c r="I1084" s="356"/>
      <c r="J1084" s="356"/>
      <c r="K1084" s="328"/>
      <c r="L1084" s="356"/>
      <c r="M1084" s="327"/>
      <c r="N1084" s="327"/>
      <c r="O1084" s="327"/>
      <c r="P1084" s="357"/>
      <c r="Q1084" s="357"/>
      <c r="R1084" s="358"/>
      <c r="S1084" s="299"/>
      <c r="T1084" s="300"/>
      <c r="U1084" s="300"/>
      <c r="V1084" s="300"/>
      <c r="W1084" s="300"/>
      <c r="X1084" s="300"/>
      <c r="Y1084" s="300"/>
      <c r="Z1084" s="300"/>
      <c r="AA1084" s="300"/>
      <c r="AB1084" s="301"/>
    </row>
    <row r="1085" spans="2:28" customFormat="1" ht="15" customHeight="1" x14ac:dyDescent="0.25">
      <c r="B1085" s="270"/>
      <c r="C1085" s="269"/>
      <c r="D1085" s="327"/>
      <c r="E1085" s="327"/>
      <c r="F1085" s="327"/>
      <c r="G1085" s="327"/>
      <c r="H1085" s="327"/>
      <c r="I1085" s="356"/>
      <c r="J1085" s="356"/>
      <c r="K1085" s="328"/>
      <c r="L1085" s="356"/>
      <c r="M1085" s="327"/>
      <c r="N1085" s="327"/>
      <c r="O1085" s="327"/>
      <c r="P1085" s="357"/>
      <c r="Q1085" s="357"/>
      <c r="R1085" s="358"/>
      <c r="S1085" s="299"/>
      <c r="T1085" s="300"/>
      <c r="U1085" s="300"/>
      <c r="V1085" s="300"/>
      <c r="W1085" s="300"/>
      <c r="X1085" s="300"/>
      <c r="Y1085" s="300"/>
      <c r="Z1085" s="300"/>
      <c r="AA1085" s="300"/>
      <c r="AB1085" s="301"/>
    </row>
    <row r="1086" spans="2:28" customFormat="1" ht="15" customHeight="1" x14ac:dyDescent="0.25">
      <c r="B1086" s="270"/>
      <c r="C1086" s="269"/>
      <c r="D1086" s="327"/>
      <c r="E1086" s="327"/>
      <c r="F1086" s="327"/>
      <c r="G1086" s="327"/>
      <c r="H1086" s="327"/>
      <c r="I1086" s="356"/>
      <c r="J1086" s="356"/>
      <c r="K1086" s="328"/>
      <c r="L1086" s="356"/>
      <c r="M1086" s="327"/>
      <c r="N1086" s="327"/>
      <c r="O1086" s="327"/>
      <c r="P1086" s="357"/>
      <c r="Q1086" s="357"/>
      <c r="R1086" s="358"/>
      <c r="S1086" s="299"/>
      <c r="T1086" s="300"/>
      <c r="U1086" s="300"/>
      <c r="V1086" s="300"/>
      <c r="W1086" s="300"/>
      <c r="X1086" s="300"/>
      <c r="Y1086" s="300"/>
      <c r="Z1086" s="300"/>
      <c r="AA1086" s="300"/>
      <c r="AB1086" s="301"/>
    </row>
    <row r="1087" spans="2:28" customFormat="1" ht="15" customHeight="1" x14ac:dyDescent="0.25">
      <c r="B1087" s="270"/>
      <c r="C1087" s="269"/>
      <c r="D1087" s="327"/>
      <c r="E1087" s="327"/>
      <c r="F1087" s="327"/>
      <c r="G1087" s="327"/>
      <c r="H1087" s="327"/>
      <c r="I1087" s="356"/>
      <c r="J1087" s="356"/>
      <c r="K1087" s="328"/>
      <c r="L1087" s="356"/>
      <c r="M1087" s="327"/>
      <c r="N1087" s="327"/>
      <c r="O1087" s="327"/>
      <c r="P1087" s="357"/>
      <c r="Q1087" s="357"/>
      <c r="R1087" s="358"/>
      <c r="S1087" s="299"/>
      <c r="T1087" s="300"/>
      <c r="U1087" s="300"/>
      <c r="V1087" s="300"/>
      <c r="W1087" s="300"/>
      <c r="X1087" s="300"/>
      <c r="Y1087" s="300"/>
      <c r="Z1087" s="300"/>
      <c r="AA1087" s="300"/>
      <c r="AB1087" s="301"/>
    </row>
    <row r="1088" spans="2:28" customFormat="1" ht="15" customHeight="1" x14ac:dyDescent="0.25">
      <c r="B1088" s="270"/>
      <c r="C1088" s="269"/>
      <c r="D1088" s="327"/>
      <c r="E1088" s="327"/>
      <c r="F1088" s="327"/>
      <c r="G1088" s="327"/>
      <c r="H1088" s="327"/>
      <c r="I1088" s="356"/>
      <c r="J1088" s="356"/>
      <c r="K1088" s="328"/>
      <c r="L1088" s="356"/>
      <c r="M1088" s="327"/>
      <c r="N1088" s="327"/>
      <c r="O1088" s="327"/>
      <c r="P1088" s="357"/>
      <c r="Q1088" s="357"/>
      <c r="R1088" s="358"/>
      <c r="S1088" s="299"/>
      <c r="T1088" s="300"/>
      <c r="U1088" s="300"/>
      <c r="V1088" s="300"/>
      <c r="W1088" s="300"/>
      <c r="X1088" s="300"/>
      <c r="Y1088" s="300"/>
      <c r="Z1088" s="300"/>
      <c r="AA1088" s="300"/>
      <c r="AB1088" s="301"/>
    </row>
    <row r="1089" spans="2:28" customFormat="1" ht="15" customHeight="1" x14ac:dyDescent="0.25">
      <c r="B1089" s="270"/>
      <c r="C1089" s="269"/>
      <c r="D1089" s="327"/>
      <c r="E1089" s="327"/>
      <c r="F1089" s="327"/>
      <c r="G1089" s="327"/>
      <c r="H1089" s="327"/>
      <c r="I1089" s="356"/>
      <c r="J1089" s="356"/>
      <c r="K1089" s="328"/>
      <c r="L1089" s="356"/>
      <c r="M1089" s="327"/>
      <c r="N1089" s="327"/>
      <c r="O1089" s="327"/>
      <c r="P1089" s="357"/>
      <c r="Q1089" s="357"/>
      <c r="R1089" s="358"/>
      <c r="S1089" s="299"/>
      <c r="T1089" s="300"/>
      <c r="U1089" s="300"/>
      <c r="V1089" s="300"/>
      <c r="W1089" s="300"/>
      <c r="X1089" s="300"/>
      <c r="Y1089" s="300"/>
      <c r="Z1089" s="300"/>
      <c r="AA1089" s="300"/>
      <c r="AB1089" s="301"/>
    </row>
    <row r="1090" spans="2:28" customFormat="1" ht="15" customHeight="1" x14ac:dyDescent="0.25">
      <c r="B1090" s="270"/>
      <c r="C1090" s="269"/>
      <c r="D1090" s="327"/>
      <c r="E1090" s="327"/>
      <c r="F1090" s="327"/>
      <c r="G1090" s="327"/>
      <c r="H1090" s="327"/>
      <c r="I1090" s="356"/>
      <c r="J1090" s="356"/>
      <c r="K1090" s="328"/>
      <c r="L1090" s="356"/>
      <c r="M1090" s="327"/>
      <c r="N1090" s="327"/>
      <c r="O1090" s="327"/>
      <c r="P1090" s="357"/>
      <c r="Q1090" s="357"/>
      <c r="R1090" s="358"/>
      <c r="S1090" s="299"/>
      <c r="T1090" s="300"/>
      <c r="U1090" s="300"/>
      <c r="V1090" s="300"/>
      <c r="W1090" s="300"/>
      <c r="X1090" s="300"/>
      <c r="Y1090" s="300"/>
      <c r="Z1090" s="300"/>
      <c r="AA1090" s="300"/>
      <c r="AB1090" s="301"/>
    </row>
    <row r="1091" spans="2:28" customFormat="1" ht="15" customHeight="1" x14ac:dyDescent="0.25">
      <c r="B1091" s="270"/>
      <c r="C1091" s="269"/>
      <c r="D1091" s="327"/>
      <c r="E1091" s="327"/>
      <c r="F1091" s="327"/>
      <c r="G1091" s="327"/>
      <c r="H1091" s="327"/>
      <c r="I1091" s="356"/>
      <c r="J1091" s="356"/>
      <c r="K1091" s="328"/>
      <c r="L1091" s="356"/>
      <c r="M1091" s="327"/>
      <c r="N1091" s="327"/>
      <c r="O1091" s="327"/>
      <c r="P1091" s="357"/>
      <c r="Q1091" s="357"/>
      <c r="R1091" s="358"/>
      <c r="S1091" s="299"/>
      <c r="T1091" s="300"/>
      <c r="U1091" s="300"/>
      <c r="V1091" s="300"/>
      <c r="W1091" s="300"/>
      <c r="X1091" s="300"/>
      <c r="Y1091" s="300"/>
      <c r="Z1091" s="300"/>
      <c r="AA1091" s="300"/>
      <c r="AB1091" s="301"/>
    </row>
    <row r="1092" spans="2:28" customFormat="1" ht="15" customHeight="1" x14ac:dyDescent="0.25">
      <c r="B1092" s="270"/>
      <c r="C1092" s="269"/>
      <c r="D1092" s="327"/>
      <c r="E1092" s="327"/>
      <c r="F1092" s="327"/>
      <c r="G1092" s="327"/>
      <c r="H1092" s="327"/>
      <c r="I1092" s="356"/>
      <c r="J1092" s="356"/>
      <c r="K1092" s="328"/>
      <c r="L1092" s="356"/>
      <c r="M1092" s="327"/>
      <c r="N1092" s="327"/>
      <c r="O1092" s="327"/>
      <c r="P1092" s="357"/>
      <c r="Q1092" s="357"/>
      <c r="R1092" s="358"/>
      <c r="S1092" s="299"/>
      <c r="T1092" s="300"/>
      <c r="U1092" s="300"/>
      <c r="V1092" s="300"/>
      <c r="W1092" s="300"/>
      <c r="X1092" s="300"/>
      <c r="Y1092" s="300"/>
      <c r="Z1092" s="300"/>
      <c r="AA1092" s="300"/>
      <c r="AB1092" s="301"/>
    </row>
    <row r="1093" spans="2:28" customFormat="1" ht="15" customHeight="1" x14ac:dyDescent="0.25">
      <c r="B1093" s="270"/>
      <c r="C1093" s="269"/>
      <c r="D1093" s="327"/>
      <c r="E1093" s="327"/>
      <c r="F1093" s="327"/>
      <c r="G1093" s="327"/>
      <c r="H1093" s="327"/>
      <c r="I1093" s="356"/>
      <c r="J1093" s="356"/>
      <c r="K1093" s="328"/>
      <c r="L1093" s="356"/>
      <c r="M1093" s="327"/>
      <c r="N1093" s="327"/>
      <c r="O1093" s="327"/>
      <c r="P1093" s="357"/>
      <c r="Q1093" s="357"/>
      <c r="R1093" s="358"/>
      <c r="S1093" s="299"/>
      <c r="T1093" s="300"/>
      <c r="U1093" s="300"/>
      <c r="V1093" s="300"/>
      <c r="W1093" s="300"/>
      <c r="X1093" s="300"/>
      <c r="Y1093" s="300"/>
      <c r="Z1093" s="300"/>
      <c r="AA1093" s="300"/>
      <c r="AB1093" s="301"/>
    </row>
    <row r="1094" spans="2:28" customFormat="1" ht="15" customHeight="1" x14ac:dyDescent="0.25">
      <c r="B1094" s="270"/>
      <c r="C1094" s="269"/>
      <c r="D1094" s="327"/>
      <c r="E1094" s="327"/>
      <c r="F1094" s="327"/>
      <c r="G1094" s="327"/>
      <c r="H1094" s="327"/>
      <c r="I1094" s="356"/>
      <c r="J1094" s="356"/>
      <c r="K1094" s="328"/>
      <c r="L1094" s="356"/>
      <c r="M1094" s="327"/>
      <c r="N1094" s="327"/>
      <c r="O1094" s="327"/>
      <c r="P1094" s="357"/>
      <c r="Q1094" s="357"/>
      <c r="R1094" s="358"/>
      <c r="S1094" s="299"/>
      <c r="T1094" s="300"/>
      <c r="U1094" s="300"/>
      <c r="V1094" s="300"/>
      <c r="W1094" s="300"/>
      <c r="X1094" s="300"/>
      <c r="Y1094" s="300"/>
      <c r="Z1094" s="300"/>
      <c r="AA1094" s="300"/>
      <c r="AB1094" s="301"/>
    </row>
    <row r="1095" spans="2:28" customFormat="1" ht="15" customHeight="1" x14ac:dyDescent="0.25">
      <c r="B1095" s="270"/>
      <c r="C1095" s="269"/>
      <c r="D1095" s="327"/>
      <c r="E1095" s="327"/>
      <c r="F1095" s="327"/>
      <c r="G1095" s="327"/>
      <c r="H1095" s="327"/>
      <c r="I1095" s="356"/>
      <c r="J1095" s="356"/>
      <c r="K1095" s="328"/>
      <c r="L1095" s="356"/>
      <c r="M1095" s="327"/>
      <c r="N1095" s="327"/>
      <c r="O1095" s="327"/>
      <c r="P1095" s="357"/>
      <c r="Q1095" s="357"/>
      <c r="R1095" s="358"/>
      <c r="S1095" s="299"/>
      <c r="T1095" s="300"/>
      <c r="U1095" s="300"/>
      <c r="V1095" s="300"/>
      <c r="W1095" s="300"/>
      <c r="X1095" s="300"/>
      <c r="Y1095" s="300"/>
      <c r="Z1095" s="300"/>
      <c r="AA1095" s="300"/>
      <c r="AB1095" s="301"/>
    </row>
    <row r="1096" spans="2:28" customFormat="1" ht="15" customHeight="1" x14ac:dyDescent="0.25">
      <c r="B1096" s="270"/>
      <c r="C1096" s="269"/>
      <c r="D1096" s="327"/>
      <c r="E1096" s="327"/>
      <c r="F1096" s="327"/>
      <c r="G1096" s="327"/>
      <c r="H1096" s="327"/>
      <c r="I1096" s="356"/>
      <c r="J1096" s="356"/>
      <c r="K1096" s="328"/>
      <c r="L1096" s="356"/>
      <c r="M1096" s="327"/>
      <c r="N1096" s="327"/>
      <c r="O1096" s="327"/>
      <c r="P1096" s="357"/>
      <c r="Q1096" s="357"/>
      <c r="R1096" s="358"/>
      <c r="S1096" s="299"/>
      <c r="T1096" s="300"/>
      <c r="U1096" s="300"/>
      <c r="V1096" s="300"/>
      <c r="W1096" s="300"/>
      <c r="X1096" s="300"/>
      <c r="Y1096" s="300"/>
      <c r="Z1096" s="300"/>
      <c r="AA1096" s="300"/>
      <c r="AB1096" s="301"/>
    </row>
    <row r="1097" spans="2:28" customFormat="1" ht="15" customHeight="1" x14ac:dyDescent="0.25">
      <c r="B1097" s="270"/>
      <c r="C1097" s="269"/>
      <c r="D1097" s="327"/>
      <c r="E1097" s="327"/>
      <c r="F1097" s="327"/>
      <c r="G1097" s="327"/>
      <c r="H1097" s="327"/>
      <c r="I1097" s="356"/>
      <c r="J1097" s="356"/>
      <c r="K1097" s="328"/>
      <c r="L1097" s="356"/>
      <c r="M1097" s="327"/>
      <c r="N1097" s="327"/>
      <c r="O1097" s="327"/>
      <c r="P1097" s="357"/>
      <c r="Q1097" s="357"/>
      <c r="R1097" s="358"/>
      <c r="S1097" s="299"/>
      <c r="T1097" s="300"/>
      <c r="U1097" s="300"/>
      <c r="V1097" s="300"/>
      <c r="W1097" s="300"/>
      <c r="X1097" s="300"/>
      <c r="Y1097" s="300"/>
      <c r="Z1097" s="300"/>
      <c r="AA1097" s="300"/>
      <c r="AB1097" s="301"/>
    </row>
    <row r="1098" spans="2:28" customFormat="1" ht="15" customHeight="1" x14ac:dyDescent="0.25">
      <c r="B1098" s="270"/>
      <c r="C1098" s="269"/>
      <c r="D1098" s="327"/>
      <c r="E1098" s="327"/>
      <c r="F1098" s="327"/>
      <c r="G1098" s="327"/>
      <c r="H1098" s="327"/>
      <c r="I1098" s="356"/>
      <c r="J1098" s="356"/>
      <c r="K1098" s="328"/>
      <c r="L1098" s="356"/>
      <c r="M1098" s="327"/>
      <c r="N1098" s="327"/>
      <c r="O1098" s="327"/>
      <c r="P1098" s="357"/>
      <c r="Q1098" s="357"/>
      <c r="R1098" s="358"/>
      <c r="S1098" s="299"/>
      <c r="T1098" s="300"/>
      <c r="U1098" s="300"/>
      <c r="V1098" s="300"/>
      <c r="W1098" s="300"/>
      <c r="X1098" s="300"/>
      <c r="Y1098" s="300"/>
      <c r="Z1098" s="300"/>
      <c r="AA1098" s="300"/>
      <c r="AB1098" s="301"/>
    </row>
    <row r="1099" spans="2:28" customFormat="1" ht="15" customHeight="1" x14ac:dyDescent="0.25">
      <c r="B1099" s="270"/>
      <c r="C1099" s="269"/>
      <c r="D1099" s="327"/>
      <c r="E1099" s="327"/>
      <c r="F1099" s="327"/>
      <c r="G1099" s="327"/>
      <c r="H1099" s="327"/>
      <c r="I1099" s="356"/>
      <c r="J1099" s="356"/>
      <c r="K1099" s="328"/>
      <c r="L1099" s="356"/>
      <c r="M1099" s="327"/>
      <c r="N1099" s="327"/>
      <c r="O1099" s="327"/>
      <c r="P1099" s="357"/>
      <c r="Q1099" s="357"/>
      <c r="R1099" s="358"/>
      <c r="S1099" s="299"/>
      <c r="T1099" s="300"/>
      <c r="U1099" s="300"/>
      <c r="V1099" s="300"/>
      <c r="W1099" s="300"/>
      <c r="X1099" s="300"/>
      <c r="Y1099" s="300"/>
      <c r="Z1099" s="300"/>
      <c r="AA1099" s="300"/>
      <c r="AB1099" s="301"/>
    </row>
    <row r="1100" spans="2:28" customFormat="1" ht="15" customHeight="1" x14ac:dyDescent="0.25">
      <c r="B1100" s="270"/>
      <c r="C1100" s="269"/>
      <c r="D1100" s="327"/>
      <c r="E1100" s="327"/>
      <c r="F1100" s="327"/>
      <c r="G1100" s="327"/>
      <c r="H1100" s="327"/>
      <c r="I1100" s="356"/>
      <c r="J1100" s="356"/>
      <c r="K1100" s="328"/>
      <c r="L1100" s="356"/>
      <c r="M1100" s="327"/>
      <c r="N1100" s="327"/>
      <c r="O1100" s="327"/>
      <c r="P1100" s="357"/>
      <c r="Q1100" s="357"/>
      <c r="R1100" s="358"/>
      <c r="S1100" s="299"/>
      <c r="T1100" s="300"/>
      <c r="U1100" s="300"/>
      <c r="V1100" s="300"/>
      <c r="W1100" s="300"/>
      <c r="X1100" s="300"/>
      <c r="Y1100" s="300"/>
      <c r="Z1100" s="300"/>
      <c r="AA1100" s="300"/>
      <c r="AB1100" s="301"/>
    </row>
    <row r="1101" spans="2:28" customFormat="1" ht="15" customHeight="1" x14ac:dyDescent="0.25">
      <c r="B1101" s="270"/>
      <c r="C1101" s="269"/>
      <c r="D1101" s="327"/>
      <c r="E1101" s="327"/>
      <c r="F1101" s="327"/>
      <c r="G1101" s="327"/>
      <c r="H1101" s="327"/>
      <c r="I1101" s="356"/>
      <c r="J1101" s="356"/>
      <c r="K1101" s="328"/>
      <c r="L1101" s="356"/>
      <c r="M1101" s="327"/>
      <c r="N1101" s="327"/>
      <c r="O1101" s="327"/>
      <c r="P1101" s="357"/>
      <c r="Q1101" s="357"/>
      <c r="R1101" s="358"/>
      <c r="S1101" s="299"/>
      <c r="T1101" s="300"/>
      <c r="U1101" s="300"/>
      <c r="V1101" s="300"/>
      <c r="W1101" s="300"/>
      <c r="X1101" s="300"/>
      <c r="Y1101" s="300"/>
      <c r="Z1101" s="300"/>
      <c r="AA1101" s="300"/>
      <c r="AB1101" s="301"/>
    </row>
    <row r="1102" spans="2:28" customFormat="1" ht="15" customHeight="1" x14ac:dyDescent="0.25">
      <c r="B1102" s="270"/>
      <c r="C1102" s="269"/>
      <c r="D1102" s="327"/>
      <c r="E1102" s="327"/>
      <c r="F1102" s="327"/>
      <c r="G1102" s="327"/>
      <c r="H1102" s="327"/>
      <c r="I1102" s="356"/>
      <c r="J1102" s="356"/>
      <c r="K1102" s="328"/>
      <c r="L1102" s="356"/>
      <c r="M1102" s="327"/>
      <c r="N1102" s="327"/>
      <c r="O1102" s="327"/>
      <c r="P1102" s="357"/>
      <c r="Q1102" s="357"/>
      <c r="R1102" s="358"/>
      <c r="S1102" s="299"/>
      <c r="T1102" s="300"/>
      <c r="U1102" s="300"/>
      <c r="V1102" s="300"/>
      <c r="W1102" s="300"/>
      <c r="X1102" s="300"/>
      <c r="Y1102" s="300"/>
      <c r="Z1102" s="300"/>
      <c r="AA1102" s="300"/>
      <c r="AB1102" s="301"/>
    </row>
    <row r="1103" spans="2:28" customFormat="1" ht="15" customHeight="1" x14ac:dyDescent="0.25">
      <c r="B1103" s="270"/>
      <c r="C1103" s="269"/>
      <c r="D1103" s="327"/>
      <c r="E1103" s="327"/>
      <c r="F1103" s="327"/>
      <c r="G1103" s="327"/>
      <c r="H1103" s="327"/>
      <c r="I1103" s="356"/>
      <c r="J1103" s="356"/>
      <c r="K1103" s="328"/>
      <c r="L1103" s="356"/>
      <c r="M1103" s="327"/>
      <c r="N1103" s="327"/>
      <c r="O1103" s="327"/>
      <c r="P1103" s="357"/>
      <c r="Q1103" s="357"/>
      <c r="R1103" s="358"/>
      <c r="S1103" s="299"/>
      <c r="T1103" s="300"/>
      <c r="U1103" s="300"/>
      <c r="V1103" s="300"/>
      <c r="W1103" s="300"/>
      <c r="X1103" s="300"/>
      <c r="Y1103" s="300"/>
      <c r="Z1103" s="300"/>
      <c r="AA1103" s="300"/>
      <c r="AB1103" s="301"/>
    </row>
    <row r="1104" spans="2:28" customFormat="1" ht="15" customHeight="1" x14ac:dyDescent="0.25">
      <c r="B1104" s="270"/>
      <c r="C1104" s="269"/>
      <c r="D1104" s="327"/>
      <c r="E1104" s="327"/>
      <c r="F1104" s="327"/>
      <c r="G1104" s="327"/>
      <c r="H1104" s="327"/>
      <c r="I1104" s="356"/>
      <c r="J1104" s="356"/>
      <c r="K1104" s="328"/>
      <c r="L1104" s="356"/>
      <c r="M1104" s="327"/>
      <c r="N1104" s="327"/>
      <c r="O1104" s="327"/>
      <c r="P1104" s="357"/>
      <c r="Q1104" s="357"/>
      <c r="R1104" s="358"/>
      <c r="S1104" s="299"/>
      <c r="T1104" s="300"/>
      <c r="U1104" s="300"/>
      <c r="V1104" s="300"/>
      <c r="W1104" s="300"/>
      <c r="X1104" s="300"/>
      <c r="Y1104" s="300"/>
      <c r="Z1104" s="300"/>
      <c r="AA1104" s="300"/>
      <c r="AB1104" s="301"/>
    </row>
    <row r="1105" spans="2:28" customFormat="1" ht="15" customHeight="1" x14ac:dyDescent="0.25">
      <c r="B1105" s="270"/>
      <c r="C1105" s="269"/>
      <c r="D1105" s="327"/>
      <c r="E1105" s="327"/>
      <c r="F1105" s="327"/>
      <c r="G1105" s="327"/>
      <c r="H1105" s="327"/>
      <c r="I1105" s="356"/>
      <c r="J1105" s="356"/>
      <c r="K1105" s="328"/>
      <c r="L1105" s="356"/>
      <c r="M1105" s="327"/>
      <c r="N1105" s="327"/>
      <c r="O1105" s="327"/>
      <c r="P1105" s="357"/>
      <c r="Q1105" s="357"/>
      <c r="R1105" s="358"/>
      <c r="S1105" s="299"/>
      <c r="T1105" s="300"/>
      <c r="U1105" s="300"/>
      <c r="V1105" s="300"/>
      <c r="W1105" s="300"/>
      <c r="X1105" s="300"/>
      <c r="Y1105" s="300"/>
      <c r="Z1105" s="300"/>
      <c r="AA1105" s="300"/>
      <c r="AB1105" s="301"/>
    </row>
    <row r="1106" spans="2:28" customFormat="1" ht="15" customHeight="1" x14ac:dyDescent="0.25">
      <c r="B1106" s="270"/>
      <c r="C1106" s="269"/>
      <c r="D1106" s="327"/>
      <c r="E1106" s="327"/>
      <c r="F1106" s="327"/>
      <c r="G1106" s="327"/>
      <c r="H1106" s="327"/>
      <c r="I1106" s="356"/>
      <c r="J1106" s="356"/>
      <c r="K1106" s="328"/>
      <c r="L1106" s="356"/>
      <c r="M1106" s="327"/>
      <c r="N1106" s="327"/>
      <c r="O1106" s="327"/>
      <c r="P1106" s="357"/>
      <c r="Q1106" s="357"/>
      <c r="R1106" s="358"/>
      <c r="S1106" s="299"/>
      <c r="T1106" s="300"/>
      <c r="U1106" s="300"/>
      <c r="V1106" s="300"/>
      <c r="W1106" s="300"/>
      <c r="X1106" s="300"/>
      <c r="Y1106" s="300"/>
      <c r="Z1106" s="300"/>
      <c r="AA1106" s="300"/>
      <c r="AB1106" s="301"/>
    </row>
    <row r="1107" spans="2:28" customFormat="1" ht="15" customHeight="1" x14ac:dyDescent="0.25">
      <c r="B1107" s="270"/>
      <c r="C1107" s="269"/>
      <c r="D1107" s="327"/>
      <c r="E1107" s="327"/>
      <c r="F1107" s="327"/>
      <c r="G1107" s="327"/>
      <c r="H1107" s="327"/>
      <c r="I1107" s="356"/>
      <c r="J1107" s="356"/>
      <c r="K1107" s="328"/>
      <c r="L1107" s="356"/>
      <c r="M1107" s="327"/>
      <c r="N1107" s="327"/>
      <c r="O1107" s="327"/>
      <c r="P1107" s="357"/>
      <c r="Q1107" s="357"/>
      <c r="R1107" s="358"/>
      <c r="S1107" s="299"/>
      <c r="T1107" s="300"/>
      <c r="U1107" s="300"/>
      <c r="V1107" s="300"/>
      <c r="W1107" s="300"/>
      <c r="X1107" s="300"/>
      <c r="Y1107" s="300"/>
      <c r="Z1107" s="300"/>
      <c r="AA1107" s="300"/>
      <c r="AB1107" s="301"/>
    </row>
    <row r="1108" spans="2:28" customFormat="1" ht="15" customHeight="1" x14ac:dyDescent="0.25">
      <c r="B1108" s="270"/>
      <c r="C1108" s="269"/>
      <c r="D1108" s="327"/>
      <c r="E1108" s="327"/>
      <c r="F1108" s="327"/>
      <c r="G1108" s="327"/>
      <c r="H1108" s="327"/>
      <c r="I1108" s="356"/>
      <c r="J1108" s="356"/>
      <c r="K1108" s="328"/>
      <c r="L1108" s="356"/>
      <c r="M1108" s="327"/>
      <c r="N1108" s="327"/>
      <c r="O1108" s="327"/>
      <c r="P1108" s="357"/>
      <c r="Q1108" s="357"/>
      <c r="R1108" s="358"/>
      <c r="S1108" s="299"/>
      <c r="T1108" s="300"/>
      <c r="U1108" s="300"/>
      <c r="V1108" s="300"/>
      <c r="W1108" s="300"/>
      <c r="X1108" s="300"/>
      <c r="Y1108" s="300"/>
      <c r="Z1108" s="300"/>
      <c r="AA1108" s="300"/>
      <c r="AB1108" s="301"/>
    </row>
    <row r="1109" spans="2:28" customFormat="1" ht="15" customHeight="1" x14ac:dyDescent="0.25">
      <c r="B1109" s="270"/>
      <c r="C1109" s="269"/>
      <c r="D1109" s="327"/>
      <c r="E1109" s="327"/>
      <c r="F1109" s="327"/>
      <c r="G1109" s="327"/>
      <c r="H1109" s="327"/>
      <c r="I1109" s="356"/>
      <c r="J1109" s="356"/>
      <c r="K1109" s="328"/>
      <c r="L1109" s="356"/>
      <c r="M1109" s="327"/>
      <c r="N1109" s="327"/>
      <c r="O1109" s="327"/>
      <c r="P1109" s="357"/>
      <c r="Q1109" s="357"/>
      <c r="R1109" s="358"/>
      <c r="S1109" s="299"/>
      <c r="T1109" s="300"/>
      <c r="U1109" s="300"/>
      <c r="V1109" s="300"/>
      <c r="W1109" s="300"/>
      <c r="X1109" s="300"/>
      <c r="Y1109" s="300"/>
      <c r="Z1109" s="300"/>
      <c r="AA1109" s="300"/>
      <c r="AB1109" s="301"/>
    </row>
    <row r="1110" spans="2:28" customFormat="1" ht="15" customHeight="1" x14ac:dyDescent="0.25">
      <c r="B1110" s="270"/>
      <c r="C1110" s="269"/>
      <c r="D1110" s="327"/>
      <c r="E1110" s="327"/>
      <c r="F1110" s="327"/>
      <c r="G1110" s="327"/>
      <c r="H1110" s="327"/>
      <c r="I1110" s="356"/>
      <c r="J1110" s="356"/>
      <c r="K1110" s="328"/>
      <c r="L1110" s="356"/>
      <c r="M1110" s="327"/>
      <c r="N1110" s="327"/>
      <c r="O1110" s="327"/>
      <c r="P1110" s="357"/>
      <c r="Q1110" s="357"/>
      <c r="R1110" s="358"/>
      <c r="S1110" s="299"/>
      <c r="T1110" s="300"/>
      <c r="U1110" s="300"/>
      <c r="V1110" s="300"/>
      <c r="W1110" s="300"/>
      <c r="X1110" s="300"/>
      <c r="Y1110" s="300"/>
      <c r="Z1110" s="300"/>
      <c r="AA1110" s="300"/>
      <c r="AB1110" s="301"/>
    </row>
    <row r="1111" spans="2:28" customFormat="1" ht="15" customHeight="1" x14ac:dyDescent="0.25">
      <c r="B1111" s="270"/>
      <c r="C1111" s="269"/>
      <c r="D1111" s="327"/>
      <c r="E1111" s="327"/>
      <c r="F1111" s="327"/>
      <c r="G1111" s="327"/>
      <c r="H1111" s="327"/>
      <c r="I1111" s="356"/>
      <c r="J1111" s="356"/>
      <c r="K1111" s="328"/>
      <c r="L1111" s="356"/>
      <c r="M1111" s="327"/>
      <c r="N1111" s="327"/>
      <c r="O1111" s="327"/>
      <c r="P1111" s="357"/>
      <c r="Q1111" s="357"/>
      <c r="R1111" s="358"/>
      <c r="S1111" s="299"/>
      <c r="T1111" s="300"/>
      <c r="U1111" s="300"/>
      <c r="V1111" s="300"/>
      <c r="W1111" s="300"/>
      <c r="X1111" s="300"/>
      <c r="Y1111" s="300"/>
      <c r="Z1111" s="300"/>
      <c r="AA1111" s="300"/>
      <c r="AB1111" s="301"/>
    </row>
    <row r="1112" spans="2:28" customFormat="1" ht="15" customHeight="1" x14ac:dyDescent="0.25">
      <c r="B1112" s="270"/>
      <c r="C1112" s="269"/>
      <c r="D1112" s="327"/>
      <c r="E1112" s="327"/>
      <c r="F1112" s="327"/>
      <c r="G1112" s="327"/>
      <c r="H1112" s="327"/>
      <c r="I1112" s="356"/>
      <c r="J1112" s="356"/>
      <c r="K1112" s="328"/>
      <c r="L1112" s="356"/>
      <c r="M1112" s="327"/>
      <c r="N1112" s="327"/>
      <c r="O1112" s="327"/>
      <c r="P1112" s="357"/>
      <c r="Q1112" s="357"/>
      <c r="R1112" s="358"/>
      <c r="S1112" s="299"/>
      <c r="T1112" s="300"/>
      <c r="U1112" s="300"/>
      <c r="V1112" s="300"/>
      <c r="W1112" s="300"/>
      <c r="X1112" s="300"/>
      <c r="Y1112" s="300"/>
      <c r="Z1112" s="300"/>
      <c r="AA1112" s="300"/>
      <c r="AB1112" s="301"/>
    </row>
    <row r="1113" spans="2:28" customFormat="1" ht="15" customHeight="1" x14ac:dyDescent="0.25">
      <c r="B1113" s="270"/>
      <c r="C1113" s="269"/>
      <c r="D1113" s="327"/>
      <c r="E1113" s="327"/>
      <c r="F1113" s="327"/>
      <c r="G1113" s="327"/>
      <c r="H1113" s="327"/>
      <c r="I1113" s="356"/>
      <c r="J1113" s="356"/>
      <c r="K1113" s="328"/>
      <c r="L1113" s="356"/>
      <c r="M1113" s="327"/>
      <c r="N1113" s="327"/>
      <c r="O1113" s="327"/>
      <c r="P1113" s="357"/>
      <c r="Q1113" s="357"/>
      <c r="R1113" s="358"/>
      <c r="S1113" s="299"/>
      <c r="T1113" s="300"/>
      <c r="U1113" s="300"/>
      <c r="V1113" s="300"/>
      <c r="W1113" s="300"/>
      <c r="X1113" s="300"/>
      <c r="Y1113" s="300"/>
      <c r="Z1113" s="300"/>
      <c r="AA1113" s="300"/>
      <c r="AB1113" s="301"/>
    </row>
    <row r="1114" spans="2:28" customFormat="1" ht="15" customHeight="1" x14ac:dyDescent="0.25">
      <c r="B1114" s="270"/>
      <c r="C1114" s="269"/>
      <c r="D1114" s="327"/>
      <c r="E1114" s="327"/>
      <c r="F1114" s="327"/>
      <c r="G1114" s="327"/>
      <c r="H1114" s="327"/>
      <c r="I1114" s="356"/>
      <c r="J1114" s="356"/>
      <c r="K1114" s="328"/>
      <c r="L1114" s="356"/>
      <c r="M1114" s="327"/>
      <c r="N1114" s="327"/>
      <c r="O1114" s="327"/>
      <c r="P1114" s="357"/>
      <c r="Q1114" s="357"/>
      <c r="R1114" s="358"/>
      <c r="S1114" s="299"/>
      <c r="T1114" s="300"/>
      <c r="U1114" s="300"/>
      <c r="V1114" s="300"/>
      <c r="W1114" s="300"/>
      <c r="X1114" s="300"/>
      <c r="Y1114" s="300"/>
      <c r="Z1114" s="300"/>
      <c r="AA1114" s="300"/>
      <c r="AB1114" s="301"/>
    </row>
    <row r="1115" spans="2:28" customFormat="1" ht="15" customHeight="1" x14ac:dyDescent="0.25">
      <c r="B1115" s="270"/>
      <c r="C1115" s="269"/>
      <c r="D1115" s="327"/>
      <c r="E1115" s="327"/>
      <c r="F1115" s="327"/>
      <c r="G1115" s="327"/>
      <c r="H1115" s="327"/>
      <c r="I1115" s="356"/>
      <c r="J1115" s="356"/>
      <c r="K1115" s="328"/>
      <c r="L1115" s="356"/>
      <c r="M1115" s="327"/>
      <c r="N1115" s="327"/>
      <c r="O1115" s="327"/>
      <c r="P1115" s="357"/>
      <c r="Q1115" s="357"/>
      <c r="R1115" s="358"/>
      <c r="S1115" s="299"/>
      <c r="T1115" s="300"/>
      <c r="U1115" s="300"/>
      <c r="V1115" s="300"/>
      <c r="W1115" s="300"/>
      <c r="X1115" s="300"/>
      <c r="Y1115" s="300"/>
      <c r="Z1115" s="300"/>
      <c r="AA1115" s="300"/>
      <c r="AB1115" s="301"/>
    </row>
    <row r="1116" spans="2:28" customFormat="1" ht="15" customHeight="1" x14ac:dyDescent="0.25">
      <c r="B1116" s="270"/>
      <c r="C1116" s="269"/>
      <c r="D1116" s="327"/>
      <c r="E1116" s="327"/>
      <c r="F1116" s="327"/>
      <c r="G1116" s="327"/>
      <c r="H1116" s="327"/>
      <c r="I1116" s="356"/>
      <c r="J1116" s="356"/>
      <c r="K1116" s="328"/>
      <c r="L1116" s="356"/>
      <c r="M1116" s="327"/>
      <c r="N1116" s="327"/>
      <c r="O1116" s="327"/>
      <c r="P1116" s="357"/>
      <c r="Q1116" s="357"/>
      <c r="R1116" s="358"/>
      <c r="S1116" s="299"/>
      <c r="T1116" s="300"/>
      <c r="U1116" s="300"/>
      <c r="V1116" s="300"/>
      <c r="W1116" s="300"/>
      <c r="X1116" s="300"/>
      <c r="Y1116" s="300"/>
      <c r="Z1116" s="300"/>
      <c r="AA1116" s="300"/>
      <c r="AB1116" s="301"/>
    </row>
    <row r="1117" spans="2:28" customFormat="1" ht="15" customHeight="1" x14ac:dyDescent="0.25">
      <c r="B1117" s="270"/>
      <c r="C1117" s="269"/>
      <c r="D1117" s="327"/>
      <c r="E1117" s="327"/>
      <c r="F1117" s="327"/>
      <c r="G1117" s="327"/>
      <c r="H1117" s="327"/>
      <c r="I1117" s="356"/>
      <c r="J1117" s="356"/>
      <c r="K1117" s="328"/>
      <c r="L1117" s="356"/>
      <c r="M1117" s="327"/>
      <c r="N1117" s="327"/>
      <c r="O1117" s="327"/>
      <c r="P1117" s="357"/>
      <c r="Q1117" s="357"/>
      <c r="R1117" s="358"/>
      <c r="S1117" s="299"/>
      <c r="T1117" s="300"/>
      <c r="U1117" s="300"/>
      <c r="V1117" s="300"/>
      <c r="W1117" s="300"/>
      <c r="X1117" s="300"/>
      <c r="Y1117" s="300"/>
      <c r="Z1117" s="300"/>
      <c r="AA1117" s="300"/>
      <c r="AB1117" s="301"/>
    </row>
    <row r="1118" spans="2:28" customFormat="1" ht="15" customHeight="1" x14ac:dyDescent="0.25">
      <c r="B1118" s="270"/>
      <c r="C1118" s="269"/>
      <c r="D1118" s="327"/>
      <c r="E1118" s="327"/>
      <c r="F1118" s="327"/>
      <c r="G1118" s="327"/>
      <c r="H1118" s="327"/>
      <c r="I1118" s="356"/>
      <c r="J1118" s="356"/>
      <c r="K1118" s="328"/>
      <c r="L1118" s="356"/>
      <c r="M1118" s="327"/>
      <c r="N1118" s="327"/>
      <c r="O1118" s="327"/>
      <c r="P1118" s="357"/>
      <c r="Q1118" s="357"/>
      <c r="R1118" s="358"/>
      <c r="S1118" s="299"/>
      <c r="T1118" s="300"/>
      <c r="U1118" s="300"/>
      <c r="V1118" s="300"/>
      <c r="W1118" s="300"/>
      <c r="X1118" s="300"/>
      <c r="Y1118" s="300"/>
      <c r="Z1118" s="300"/>
      <c r="AA1118" s="300"/>
      <c r="AB1118" s="301"/>
    </row>
    <row r="1119" spans="2:28" customFormat="1" ht="15" customHeight="1" x14ac:dyDescent="0.25">
      <c r="B1119" s="270"/>
      <c r="C1119" s="269"/>
      <c r="D1119" s="327"/>
      <c r="E1119" s="327"/>
      <c r="F1119" s="327"/>
      <c r="G1119" s="327"/>
      <c r="H1119" s="327"/>
      <c r="I1119" s="356"/>
      <c r="J1119" s="356"/>
      <c r="K1119" s="328"/>
      <c r="L1119" s="356"/>
      <c r="M1119" s="327"/>
      <c r="N1119" s="327"/>
      <c r="O1119" s="327"/>
      <c r="P1119" s="357"/>
      <c r="Q1119" s="357"/>
      <c r="R1119" s="358"/>
      <c r="S1119" s="299"/>
      <c r="T1119" s="300"/>
      <c r="U1119" s="300"/>
      <c r="V1119" s="300"/>
      <c r="W1119" s="300"/>
      <c r="X1119" s="300"/>
      <c r="Y1119" s="300"/>
      <c r="Z1119" s="300"/>
      <c r="AA1119" s="300"/>
      <c r="AB1119" s="301"/>
    </row>
    <row r="1120" spans="2:28" customFormat="1" ht="15" customHeight="1" x14ac:dyDescent="0.25">
      <c r="B1120" s="270"/>
      <c r="C1120" s="269"/>
      <c r="D1120" s="327"/>
      <c r="E1120" s="327"/>
      <c r="F1120" s="327"/>
      <c r="G1120" s="327"/>
      <c r="H1120" s="327"/>
      <c r="I1120" s="356"/>
      <c r="J1120" s="356"/>
      <c r="K1120" s="328"/>
      <c r="L1120" s="356"/>
      <c r="M1120" s="327"/>
      <c r="N1120" s="327"/>
      <c r="O1120" s="327"/>
      <c r="P1120" s="357"/>
      <c r="Q1120" s="357"/>
      <c r="R1120" s="358"/>
      <c r="S1120" s="299"/>
      <c r="T1120" s="300"/>
      <c r="U1120" s="300"/>
      <c r="V1120" s="300"/>
      <c r="W1120" s="300"/>
      <c r="X1120" s="300"/>
      <c r="Y1120" s="300"/>
      <c r="Z1120" s="300"/>
      <c r="AA1120" s="300"/>
      <c r="AB1120" s="301"/>
    </row>
    <row r="1121" spans="2:28" customFormat="1" ht="15" customHeight="1" x14ac:dyDescent="0.25">
      <c r="B1121" s="270"/>
      <c r="C1121" s="269"/>
      <c r="D1121" s="327"/>
      <c r="E1121" s="327"/>
      <c r="F1121" s="327"/>
      <c r="G1121" s="327"/>
      <c r="H1121" s="327"/>
      <c r="I1121" s="356"/>
      <c r="J1121" s="356"/>
      <c r="K1121" s="328"/>
      <c r="L1121" s="356"/>
      <c r="M1121" s="327"/>
      <c r="N1121" s="327"/>
      <c r="O1121" s="327"/>
      <c r="P1121" s="357"/>
      <c r="Q1121" s="357"/>
      <c r="R1121" s="358"/>
      <c r="S1121" s="299"/>
      <c r="T1121" s="300"/>
      <c r="U1121" s="300"/>
      <c r="V1121" s="300"/>
      <c r="W1121" s="300"/>
      <c r="X1121" s="300"/>
      <c r="Y1121" s="300"/>
      <c r="Z1121" s="300"/>
      <c r="AA1121" s="300"/>
      <c r="AB1121" s="301"/>
    </row>
    <row r="1122" spans="2:28" customFormat="1" ht="15" customHeight="1" x14ac:dyDescent="0.25">
      <c r="B1122" s="270"/>
      <c r="C1122" s="269"/>
      <c r="D1122" s="327"/>
      <c r="E1122" s="327"/>
      <c r="F1122" s="327"/>
      <c r="G1122" s="327"/>
      <c r="H1122" s="327"/>
      <c r="I1122" s="356"/>
      <c r="J1122" s="356"/>
      <c r="K1122" s="328"/>
      <c r="L1122" s="356"/>
      <c r="M1122" s="327"/>
      <c r="N1122" s="327"/>
      <c r="O1122" s="327"/>
      <c r="P1122" s="357"/>
      <c r="Q1122" s="357"/>
      <c r="R1122" s="358"/>
      <c r="S1122" s="299"/>
      <c r="T1122" s="300"/>
      <c r="U1122" s="300"/>
      <c r="V1122" s="300"/>
      <c r="W1122" s="300"/>
      <c r="X1122" s="300"/>
      <c r="Y1122" s="300"/>
      <c r="Z1122" s="300"/>
      <c r="AA1122" s="300"/>
      <c r="AB1122" s="301"/>
    </row>
    <row r="1123" spans="2:28" customFormat="1" ht="15" customHeight="1" x14ac:dyDescent="0.25">
      <c r="B1123" s="270"/>
      <c r="C1123" s="269"/>
      <c r="D1123" s="327"/>
      <c r="E1123" s="327"/>
      <c r="F1123" s="327"/>
      <c r="G1123" s="327"/>
      <c r="H1123" s="327"/>
      <c r="I1123" s="356"/>
      <c r="J1123" s="356"/>
      <c r="K1123" s="328"/>
      <c r="L1123" s="356"/>
      <c r="M1123" s="327"/>
      <c r="N1123" s="327"/>
      <c r="O1123" s="327"/>
      <c r="P1123" s="357"/>
      <c r="Q1123" s="357"/>
      <c r="R1123" s="358"/>
      <c r="S1123" s="299"/>
      <c r="T1123" s="300"/>
      <c r="U1123" s="300"/>
      <c r="V1123" s="300"/>
      <c r="W1123" s="300"/>
      <c r="X1123" s="300"/>
      <c r="Y1123" s="300"/>
      <c r="Z1123" s="300"/>
      <c r="AA1123" s="300"/>
      <c r="AB1123" s="301"/>
    </row>
    <row r="1124" spans="2:28" customFormat="1" ht="15" customHeight="1" x14ac:dyDescent="0.25">
      <c r="B1124" s="270"/>
      <c r="C1124" s="269"/>
      <c r="D1124" s="327"/>
      <c r="E1124" s="327"/>
      <c r="F1124" s="327"/>
      <c r="G1124" s="327"/>
      <c r="H1124" s="327"/>
      <c r="I1124" s="356"/>
      <c r="J1124" s="356"/>
      <c r="K1124" s="328"/>
      <c r="L1124" s="356"/>
      <c r="M1124" s="327"/>
      <c r="N1124" s="327"/>
      <c r="O1124" s="327"/>
      <c r="P1124" s="357"/>
      <c r="Q1124" s="357"/>
      <c r="R1124" s="358"/>
      <c r="S1124" s="299"/>
      <c r="T1124" s="300"/>
      <c r="U1124" s="300"/>
      <c r="V1124" s="300"/>
      <c r="W1124" s="300"/>
      <c r="X1124" s="300"/>
      <c r="Y1124" s="300"/>
      <c r="Z1124" s="300"/>
      <c r="AA1124" s="300"/>
      <c r="AB1124" s="301"/>
    </row>
    <row r="1125" spans="2:28" customFormat="1" ht="15" customHeight="1" x14ac:dyDescent="0.25">
      <c r="B1125" s="270"/>
      <c r="C1125" s="269"/>
      <c r="D1125" s="327"/>
      <c r="E1125" s="327"/>
      <c r="F1125" s="327"/>
      <c r="G1125" s="327"/>
      <c r="H1125" s="327"/>
      <c r="I1125" s="356"/>
      <c r="J1125" s="356"/>
      <c r="K1125" s="328"/>
      <c r="L1125" s="356"/>
      <c r="M1125" s="327"/>
      <c r="N1125" s="327"/>
      <c r="O1125" s="327"/>
      <c r="P1125" s="357"/>
      <c r="Q1125" s="357"/>
      <c r="R1125" s="358"/>
      <c r="S1125" s="299"/>
      <c r="T1125" s="300"/>
      <c r="U1125" s="300"/>
      <c r="V1125" s="300"/>
      <c r="W1125" s="300"/>
      <c r="X1125" s="300"/>
      <c r="Y1125" s="300"/>
      <c r="Z1125" s="300"/>
      <c r="AA1125" s="300"/>
      <c r="AB1125" s="301"/>
    </row>
    <row r="1126" spans="2:28" customFormat="1" ht="15" customHeight="1" x14ac:dyDescent="0.25">
      <c r="B1126" s="270"/>
      <c r="C1126" s="269"/>
      <c r="D1126" s="327"/>
      <c r="E1126" s="327"/>
      <c r="F1126" s="327"/>
      <c r="G1126" s="327"/>
      <c r="H1126" s="327"/>
      <c r="I1126" s="356"/>
      <c r="J1126" s="356"/>
      <c r="K1126" s="328"/>
      <c r="L1126" s="356"/>
      <c r="M1126" s="327"/>
      <c r="N1126" s="327"/>
      <c r="O1126" s="327"/>
      <c r="P1126" s="357"/>
      <c r="Q1126" s="357"/>
      <c r="R1126" s="358"/>
      <c r="S1126" s="299"/>
      <c r="T1126" s="300"/>
      <c r="U1126" s="300"/>
      <c r="V1126" s="300"/>
      <c r="W1126" s="300"/>
      <c r="X1126" s="300"/>
      <c r="Y1126" s="300"/>
      <c r="Z1126" s="300"/>
      <c r="AA1126" s="300"/>
      <c r="AB1126" s="301"/>
    </row>
    <row r="1127" spans="2:28" customFormat="1" ht="15" customHeight="1" x14ac:dyDescent="0.25">
      <c r="B1127" s="270"/>
      <c r="C1127" s="269"/>
      <c r="D1127" s="327"/>
      <c r="E1127" s="327"/>
      <c r="F1127" s="327"/>
      <c r="G1127" s="327"/>
      <c r="H1127" s="327"/>
      <c r="I1127" s="356"/>
      <c r="J1127" s="356"/>
      <c r="K1127" s="328"/>
      <c r="L1127" s="356"/>
      <c r="M1127" s="327"/>
      <c r="N1127" s="327"/>
      <c r="O1127" s="327"/>
      <c r="P1127" s="357"/>
      <c r="Q1127" s="357"/>
      <c r="R1127" s="358"/>
      <c r="S1127" s="299"/>
      <c r="T1127" s="300"/>
      <c r="U1127" s="300"/>
      <c r="V1127" s="300"/>
      <c r="W1127" s="300"/>
      <c r="X1127" s="300"/>
      <c r="Y1127" s="300"/>
      <c r="Z1127" s="300"/>
      <c r="AA1127" s="300"/>
      <c r="AB1127" s="301"/>
    </row>
    <row r="1128" spans="2:28" customFormat="1" ht="15" customHeight="1" x14ac:dyDescent="0.25">
      <c r="B1128" s="270"/>
      <c r="C1128" s="269"/>
      <c r="D1128" s="327"/>
      <c r="E1128" s="327"/>
      <c r="F1128" s="327"/>
      <c r="G1128" s="327"/>
      <c r="H1128" s="327"/>
      <c r="I1128" s="356"/>
      <c r="J1128" s="356"/>
      <c r="K1128" s="328"/>
      <c r="L1128" s="356"/>
      <c r="M1128" s="327"/>
      <c r="N1128" s="327"/>
      <c r="O1128" s="327"/>
      <c r="P1128" s="357"/>
      <c r="Q1128" s="357"/>
      <c r="R1128" s="358"/>
      <c r="S1128" s="299"/>
      <c r="T1128" s="300"/>
      <c r="U1128" s="300"/>
      <c r="V1128" s="300"/>
      <c r="W1128" s="300"/>
      <c r="X1128" s="300"/>
      <c r="Y1128" s="300"/>
      <c r="Z1128" s="300"/>
      <c r="AA1128" s="300"/>
      <c r="AB1128" s="301"/>
    </row>
    <row r="1129" spans="2:28" customFormat="1" ht="15" customHeight="1" x14ac:dyDescent="0.25">
      <c r="B1129" s="270"/>
      <c r="C1129" s="269"/>
      <c r="D1129" s="327"/>
      <c r="E1129" s="327"/>
      <c r="F1129" s="327"/>
      <c r="G1129" s="327"/>
      <c r="H1129" s="327"/>
      <c r="I1129" s="356"/>
      <c r="J1129" s="356"/>
      <c r="K1129" s="328"/>
      <c r="L1129" s="356"/>
      <c r="M1129" s="327"/>
      <c r="N1129" s="327"/>
      <c r="O1129" s="327"/>
      <c r="P1129" s="357"/>
      <c r="Q1129" s="357"/>
      <c r="R1129" s="358"/>
      <c r="S1129" s="299"/>
      <c r="T1129" s="300"/>
      <c r="U1129" s="300"/>
      <c r="V1129" s="300"/>
      <c r="W1129" s="300"/>
      <c r="X1129" s="300"/>
      <c r="Y1129" s="300"/>
      <c r="Z1129" s="300"/>
      <c r="AA1129" s="300"/>
      <c r="AB1129" s="301"/>
    </row>
    <row r="1130" spans="2:28" customFormat="1" ht="15" customHeight="1" x14ac:dyDescent="0.25">
      <c r="B1130" s="270"/>
      <c r="C1130" s="269"/>
      <c r="D1130" s="327"/>
      <c r="E1130" s="327"/>
      <c r="F1130" s="327"/>
      <c r="G1130" s="327"/>
      <c r="H1130" s="327"/>
      <c r="I1130" s="356"/>
      <c r="J1130" s="356"/>
      <c r="K1130" s="328"/>
      <c r="L1130" s="356"/>
      <c r="M1130" s="327"/>
      <c r="N1130" s="327"/>
      <c r="O1130" s="327"/>
      <c r="P1130" s="357"/>
      <c r="Q1130" s="357"/>
      <c r="R1130" s="358"/>
      <c r="S1130" s="299"/>
      <c r="T1130" s="300"/>
      <c r="U1130" s="300"/>
      <c r="V1130" s="300"/>
      <c r="W1130" s="300"/>
      <c r="X1130" s="300"/>
      <c r="Y1130" s="300"/>
      <c r="Z1130" s="300"/>
      <c r="AA1130" s="300"/>
      <c r="AB1130" s="301"/>
    </row>
    <row r="1131" spans="2:28" customFormat="1" ht="15" customHeight="1" x14ac:dyDescent="0.25">
      <c r="B1131" s="270"/>
      <c r="C1131" s="269"/>
      <c r="D1131" s="327"/>
      <c r="E1131" s="327"/>
      <c r="F1131" s="327"/>
      <c r="G1131" s="327"/>
      <c r="H1131" s="327"/>
      <c r="I1131" s="356"/>
      <c r="J1131" s="356"/>
      <c r="K1131" s="328"/>
      <c r="L1131" s="356"/>
      <c r="M1131" s="327"/>
      <c r="N1131" s="327"/>
      <c r="O1131" s="327"/>
      <c r="P1131" s="357"/>
      <c r="Q1131" s="357"/>
      <c r="R1131" s="358"/>
      <c r="S1131" s="299"/>
      <c r="T1131" s="300"/>
      <c r="U1131" s="300"/>
      <c r="V1131" s="300"/>
      <c r="W1131" s="300"/>
      <c r="X1131" s="300"/>
      <c r="Y1131" s="300"/>
      <c r="Z1131" s="300"/>
      <c r="AA1131" s="300"/>
      <c r="AB1131" s="301"/>
    </row>
    <row r="1132" spans="2:28" customFormat="1" ht="15" customHeight="1" x14ac:dyDescent="0.25">
      <c r="B1132" s="270"/>
      <c r="C1132" s="269"/>
      <c r="D1132" s="327"/>
      <c r="E1132" s="327"/>
      <c r="F1132" s="327"/>
      <c r="G1132" s="327"/>
      <c r="H1132" s="327"/>
      <c r="I1132" s="356"/>
      <c r="J1132" s="356"/>
      <c r="K1132" s="328"/>
      <c r="L1132" s="356"/>
      <c r="M1132" s="327"/>
      <c r="N1132" s="327"/>
      <c r="O1132" s="327"/>
      <c r="P1132" s="357"/>
      <c r="Q1132" s="357"/>
      <c r="R1132" s="358"/>
      <c r="S1132" s="299"/>
      <c r="T1132" s="300"/>
      <c r="U1132" s="300"/>
      <c r="V1132" s="300"/>
      <c r="W1132" s="300"/>
      <c r="X1132" s="300"/>
      <c r="Y1132" s="300"/>
      <c r="Z1132" s="300"/>
      <c r="AA1132" s="300"/>
      <c r="AB1132" s="301"/>
    </row>
    <row r="1133" spans="2:28" customFormat="1" ht="15" customHeight="1" x14ac:dyDescent="0.25">
      <c r="B1133" s="270"/>
      <c r="C1133" s="269"/>
      <c r="D1133" s="327"/>
      <c r="E1133" s="327"/>
      <c r="F1133" s="327"/>
      <c r="G1133" s="327"/>
      <c r="H1133" s="327"/>
      <c r="I1133" s="356"/>
      <c r="J1133" s="356"/>
      <c r="K1133" s="328"/>
      <c r="L1133" s="356"/>
      <c r="M1133" s="327"/>
      <c r="N1133" s="327"/>
      <c r="O1133" s="327"/>
      <c r="P1133" s="357"/>
      <c r="Q1133" s="357"/>
      <c r="R1133" s="358"/>
      <c r="S1133" s="299"/>
      <c r="T1133" s="300"/>
      <c r="U1133" s="300"/>
      <c r="V1133" s="300"/>
      <c r="W1133" s="300"/>
      <c r="X1133" s="300"/>
      <c r="Y1133" s="300"/>
      <c r="Z1133" s="300"/>
      <c r="AA1133" s="300"/>
      <c r="AB1133" s="301"/>
    </row>
    <row r="1134" spans="2:28" customFormat="1" ht="15" customHeight="1" x14ac:dyDescent="0.25">
      <c r="B1134" s="270"/>
      <c r="C1134" s="269"/>
      <c r="D1134" s="327"/>
      <c r="E1134" s="327"/>
      <c r="F1134" s="327"/>
      <c r="G1134" s="327"/>
      <c r="H1134" s="327"/>
      <c r="I1134" s="356"/>
      <c r="J1134" s="356"/>
      <c r="K1134" s="328"/>
      <c r="L1134" s="356"/>
      <c r="M1134" s="327"/>
      <c r="N1134" s="327"/>
      <c r="O1134" s="327"/>
      <c r="P1134" s="357"/>
      <c r="Q1134" s="357"/>
      <c r="R1134" s="358"/>
      <c r="S1134" s="299"/>
      <c r="T1134" s="300"/>
      <c r="U1134" s="300"/>
      <c r="V1134" s="300"/>
      <c r="W1134" s="300"/>
      <c r="X1134" s="300"/>
      <c r="Y1134" s="300"/>
      <c r="Z1134" s="300"/>
      <c r="AA1134" s="300"/>
      <c r="AB1134" s="301"/>
    </row>
    <row r="1135" spans="2:28" customFormat="1" ht="15" customHeight="1" x14ac:dyDescent="0.25">
      <c r="B1135" s="270"/>
      <c r="C1135" s="269"/>
      <c r="D1135" s="327"/>
      <c r="E1135" s="327"/>
      <c r="F1135" s="327"/>
      <c r="G1135" s="327"/>
      <c r="H1135" s="327"/>
      <c r="I1135" s="356"/>
      <c r="J1135" s="356"/>
      <c r="K1135" s="328"/>
      <c r="L1135" s="356"/>
      <c r="M1135" s="327"/>
      <c r="N1135" s="327"/>
      <c r="O1135" s="327"/>
      <c r="P1135" s="357"/>
      <c r="Q1135" s="357"/>
      <c r="R1135" s="358"/>
      <c r="S1135" s="299"/>
      <c r="T1135" s="300"/>
      <c r="U1135" s="300"/>
      <c r="V1135" s="300"/>
      <c r="W1135" s="300"/>
      <c r="X1135" s="300"/>
      <c r="Y1135" s="300"/>
      <c r="Z1135" s="300"/>
      <c r="AA1135" s="300"/>
      <c r="AB1135" s="301"/>
    </row>
    <row r="1136" spans="2:28" customFormat="1" ht="15" customHeight="1" x14ac:dyDescent="0.25">
      <c r="B1136" s="270"/>
      <c r="C1136" s="269"/>
      <c r="D1136" s="327"/>
      <c r="E1136" s="327"/>
      <c r="F1136" s="327"/>
      <c r="G1136" s="327"/>
      <c r="H1136" s="327"/>
      <c r="I1136" s="356"/>
      <c r="J1136" s="356"/>
      <c r="K1136" s="328"/>
      <c r="L1136" s="356"/>
      <c r="M1136" s="327"/>
      <c r="N1136" s="327"/>
      <c r="O1136" s="327"/>
      <c r="P1136" s="357"/>
      <c r="Q1136" s="357"/>
      <c r="R1136" s="358"/>
      <c r="S1136" s="299"/>
      <c r="T1136" s="300"/>
      <c r="U1136" s="300"/>
      <c r="V1136" s="300"/>
      <c r="W1136" s="300"/>
      <c r="X1136" s="300"/>
      <c r="Y1136" s="300"/>
      <c r="Z1136" s="300"/>
      <c r="AA1136" s="300"/>
      <c r="AB1136" s="301"/>
    </row>
    <row r="1137" spans="2:28" customFormat="1" ht="15" customHeight="1" x14ac:dyDescent="0.25">
      <c r="B1137" s="270"/>
      <c r="C1137" s="269"/>
      <c r="D1137" s="327"/>
      <c r="E1137" s="327"/>
      <c r="F1137" s="327"/>
      <c r="G1137" s="327"/>
      <c r="H1137" s="327"/>
      <c r="I1137" s="356"/>
      <c r="J1137" s="356"/>
      <c r="K1137" s="328"/>
      <c r="L1137" s="356"/>
      <c r="M1137" s="327"/>
      <c r="N1137" s="327"/>
      <c r="O1137" s="327"/>
      <c r="P1137" s="357"/>
      <c r="Q1137" s="357"/>
      <c r="R1137" s="358"/>
      <c r="S1137" s="299"/>
      <c r="T1137" s="300"/>
      <c r="U1137" s="300"/>
      <c r="V1137" s="300"/>
      <c r="W1137" s="300"/>
      <c r="X1137" s="300"/>
      <c r="Y1137" s="300"/>
      <c r="Z1137" s="300"/>
      <c r="AA1137" s="300"/>
      <c r="AB1137" s="301"/>
    </row>
    <row r="1138" spans="2:28" customFormat="1" ht="15" customHeight="1" x14ac:dyDescent="0.25">
      <c r="B1138" s="270"/>
      <c r="C1138" s="269"/>
      <c r="D1138" s="327"/>
      <c r="E1138" s="327"/>
      <c r="F1138" s="327"/>
      <c r="G1138" s="327"/>
      <c r="H1138" s="327"/>
      <c r="I1138" s="356"/>
      <c r="J1138" s="356"/>
      <c r="K1138" s="328"/>
      <c r="L1138" s="356"/>
      <c r="M1138" s="327"/>
      <c r="N1138" s="327"/>
      <c r="O1138" s="327"/>
      <c r="P1138" s="357"/>
      <c r="Q1138" s="357"/>
      <c r="R1138" s="358"/>
      <c r="S1138" s="299"/>
      <c r="T1138" s="300"/>
      <c r="U1138" s="300"/>
      <c r="V1138" s="300"/>
      <c r="W1138" s="300"/>
      <c r="X1138" s="300"/>
      <c r="Y1138" s="300"/>
      <c r="Z1138" s="300"/>
      <c r="AA1138" s="300"/>
      <c r="AB1138" s="301"/>
    </row>
    <row r="1139" spans="2:28" customFormat="1" ht="15" customHeight="1" x14ac:dyDescent="0.25">
      <c r="B1139" s="270"/>
      <c r="C1139" s="269"/>
      <c r="D1139" s="327"/>
      <c r="E1139" s="327"/>
      <c r="F1139" s="327"/>
      <c r="G1139" s="327"/>
      <c r="H1139" s="327"/>
      <c r="I1139" s="356"/>
      <c r="J1139" s="356"/>
      <c r="K1139" s="328"/>
      <c r="L1139" s="356"/>
      <c r="M1139" s="327"/>
      <c r="N1139" s="327"/>
      <c r="O1139" s="327"/>
      <c r="P1139" s="357"/>
      <c r="Q1139" s="357"/>
      <c r="R1139" s="358"/>
      <c r="S1139" s="299"/>
      <c r="T1139" s="300"/>
      <c r="U1139" s="300"/>
      <c r="V1139" s="300"/>
      <c r="W1139" s="300"/>
      <c r="X1139" s="300"/>
      <c r="Y1139" s="300"/>
      <c r="Z1139" s="300"/>
      <c r="AA1139" s="300"/>
      <c r="AB1139" s="301"/>
    </row>
    <row r="1140" spans="2:28" customFormat="1" ht="15" customHeight="1" x14ac:dyDescent="0.25">
      <c r="B1140" s="270"/>
      <c r="C1140" s="269"/>
      <c r="D1140" s="327"/>
      <c r="E1140" s="327"/>
      <c r="F1140" s="327"/>
      <c r="G1140" s="327"/>
      <c r="H1140" s="327"/>
      <c r="I1140" s="356"/>
      <c r="J1140" s="356"/>
      <c r="K1140" s="328"/>
      <c r="L1140" s="356"/>
      <c r="M1140" s="327"/>
      <c r="N1140" s="327"/>
      <c r="O1140" s="327"/>
      <c r="P1140" s="357"/>
      <c r="Q1140" s="357"/>
      <c r="R1140" s="358"/>
      <c r="S1140" s="299"/>
      <c r="T1140" s="300"/>
      <c r="U1140" s="300"/>
      <c r="V1140" s="300"/>
      <c r="W1140" s="300"/>
      <c r="X1140" s="300"/>
      <c r="Y1140" s="300"/>
      <c r="Z1140" s="300"/>
      <c r="AA1140" s="300"/>
      <c r="AB1140" s="301"/>
    </row>
    <row r="1141" spans="2:28" customFormat="1" ht="15" customHeight="1" x14ac:dyDescent="0.25">
      <c r="B1141" s="270"/>
      <c r="C1141" s="269"/>
      <c r="D1141" s="327"/>
      <c r="E1141" s="327"/>
      <c r="F1141" s="327"/>
      <c r="G1141" s="327"/>
      <c r="H1141" s="327"/>
      <c r="I1141" s="356"/>
      <c r="J1141" s="356"/>
      <c r="K1141" s="328"/>
      <c r="L1141" s="356"/>
      <c r="M1141" s="327"/>
      <c r="N1141" s="327"/>
      <c r="O1141" s="327"/>
      <c r="P1141" s="357"/>
      <c r="Q1141" s="357"/>
      <c r="R1141" s="358"/>
      <c r="S1141" s="299"/>
      <c r="T1141" s="300"/>
      <c r="U1141" s="300"/>
      <c r="V1141" s="300"/>
      <c r="W1141" s="300"/>
      <c r="X1141" s="300"/>
      <c r="Y1141" s="300"/>
      <c r="Z1141" s="300"/>
      <c r="AA1141" s="300"/>
      <c r="AB1141" s="301"/>
    </row>
    <row r="1142" spans="2:28" customFormat="1" ht="15" customHeight="1" x14ac:dyDescent="0.25">
      <c r="B1142" s="270"/>
      <c r="C1142" s="269"/>
      <c r="D1142" s="327"/>
      <c r="E1142" s="327"/>
      <c r="F1142" s="327"/>
      <c r="G1142" s="327"/>
      <c r="H1142" s="327"/>
      <c r="I1142" s="356"/>
      <c r="J1142" s="356"/>
      <c r="K1142" s="328"/>
      <c r="L1142" s="356"/>
      <c r="M1142" s="327"/>
      <c r="N1142" s="327"/>
      <c r="O1142" s="327"/>
      <c r="P1142" s="357"/>
      <c r="Q1142" s="357"/>
      <c r="R1142" s="358"/>
      <c r="S1142" s="299"/>
      <c r="T1142" s="300"/>
      <c r="U1142" s="300"/>
      <c r="V1142" s="300"/>
      <c r="W1142" s="300"/>
      <c r="X1142" s="300"/>
      <c r="Y1142" s="300"/>
      <c r="Z1142" s="300"/>
      <c r="AA1142" s="300"/>
      <c r="AB1142" s="301"/>
    </row>
    <row r="1143" spans="2:28" customFormat="1" ht="15" customHeight="1" x14ac:dyDescent="0.25">
      <c r="B1143" s="270"/>
      <c r="C1143" s="269"/>
      <c r="D1143" s="327"/>
      <c r="E1143" s="327"/>
      <c r="F1143" s="327"/>
      <c r="G1143" s="327"/>
      <c r="H1143" s="327"/>
      <c r="I1143" s="356"/>
      <c r="J1143" s="356"/>
      <c r="K1143" s="328"/>
      <c r="L1143" s="356"/>
      <c r="M1143" s="327"/>
      <c r="N1143" s="327"/>
      <c r="O1143" s="327"/>
      <c r="P1143" s="357"/>
      <c r="Q1143" s="357"/>
      <c r="R1143" s="358"/>
      <c r="S1143" s="299"/>
      <c r="T1143" s="300"/>
      <c r="U1143" s="300"/>
      <c r="V1143" s="300"/>
      <c r="W1143" s="300"/>
      <c r="X1143" s="300"/>
      <c r="Y1143" s="300"/>
      <c r="Z1143" s="300"/>
      <c r="AA1143" s="300"/>
      <c r="AB1143" s="301"/>
    </row>
    <row r="1144" spans="2:28" customFormat="1" ht="15" customHeight="1" x14ac:dyDescent="0.25">
      <c r="B1144" s="270"/>
      <c r="C1144" s="269"/>
      <c r="D1144" s="327"/>
      <c r="E1144" s="327"/>
      <c r="F1144" s="327"/>
      <c r="G1144" s="327"/>
      <c r="H1144" s="327"/>
      <c r="I1144" s="356"/>
      <c r="J1144" s="356"/>
      <c r="K1144" s="328"/>
      <c r="L1144" s="356"/>
      <c r="M1144" s="327"/>
      <c r="N1144" s="327"/>
      <c r="O1144" s="327"/>
      <c r="P1144" s="357"/>
      <c r="Q1144" s="357"/>
      <c r="R1144" s="358"/>
      <c r="S1144" s="299"/>
      <c r="T1144" s="300"/>
      <c r="U1144" s="300"/>
      <c r="V1144" s="300"/>
      <c r="W1144" s="300"/>
      <c r="X1144" s="300"/>
      <c r="Y1144" s="300"/>
      <c r="Z1144" s="300"/>
      <c r="AA1144" s="300"/>
      <c r="AB1144" s="301"/>
    </row>
    <row r="1145" spans="2:28" customFormat="1" ht="15" customHeight="1" x14ac:dyDescent="0.25">
      <c r="B1145" s="270"/>
      <c r="C1145" s="269"/>
      <c r="D1145" s="327"/>
      <c r="E1145" s="327"/>
      <c r="F1145" s="327"/>
      <c r="G1145" s="327"/>
      <c r="H1145" s="327"/>
      <c r="I1145" s="356"/>
      <c r="J1145" s="356"/>
      <c r="K1145" s="328"/>
      <c r="L1145" s="356"/>
      <c r="M1145" s="327"/>
      <c r="N1145" s="327"/>
      <c r="O1145" s="327"/>
      <c r="P1145" s="357"/>
      <c r="Q1145" s="357"/>
      <c r="R1145" s="358"/>
      <c r="S1145" s="299"/>
      <c r="T1145" s="300"/>
      <c r="U1145" s="300"/>
      <c r="V1145" s="300"/>
      <c r="W1145" s="300"/>
      <c r="X1145" s="300"/>
      <c r="Y1145" s="300"/>
      <c r="Z1145" s="300"/>
      <c r="AA1145" s="300"/>
      <c r="AB1145" s="301"/>
    </row>
    <row r="1146" spans="2:28" customFormat="1" ht="15" customHeight="1" x14ac:dyDescent="0.25">
      <c r="B1146" s="270"/>
      <c r="C1146" s="269"/>
      <c r="D1146" s="327"/>
      <c r="E1146" s="327"/>
      <c r="F1146" s="327"/>
      <c r="G1146" s="327"/>
      <c r="H1146" s="327"/>
      <c r="I1146" s="356"/>
      <c r="J1146" s="356"/>
      <c r="K1146" s="328"/>
      <c r="L1146" s="356"/>
      <c r="M1146" s="327"/>
      <c r="N1146" s="327"/>
      <c r="O1146" s="327"/>
      <c r="P1146" s="357"/>
      <c r="Q1146" s="357"/>
      <c r="R1146" s="358"/>
      <c r="S1146" s="299"/>
      <c r="T1146" s="300"/>
      <c r="U1146" s="300"/>
      <c r="V1146" s="300"/>
      <c r="W1146" s="300"/>
      <c r="X1146" s="300"/>
      <c r="Y1146" s="300"/>
      <c r="Z1146" s="300"/>
      <c r="AA1146" s="300"/>
      <c r="AB1146" s="301"/>
    </row>
    <row r="1147" spans="2:28" customFormat="1" ht="15" customHeight="1" x14ac:dyDescent="0.25">
      <c r="B1147" s="270"/>
      <c r="C1147" s="269"/>
      <c r="D1147" s="327"/>
      <c r="E1147" s="327"/>
      <c r="F1147" s="327"/>
      <c r="G1147" s="327"/>
      <c r="H1147" s="327"/>
      <c r="I1147" s="356"/>
      <c r="J1147" s="356"/>
      <c r="K1147" s="328"/>
      <c r="L1147" s="356"/>
      <c r="M1147" s="327"/>
      <c r="N1147" s="327"/>
      <c r="O1147" s="327"/>
      <c r="P1147" s="357"/>
      <c r="Q1147" s="357"/>
      <c r="R1147" s="358"/>
      <c r="S1147" s="299"/>
      <c r="T1147" s="300"/>
      <c r="U1147" s="300"/>
      <c r="V1147" s="300"/>
      <c r="W1147" s="300"/>
      <c r="X1147" s="300"/>
      <c r="Y1147" s="300"/>
      <c r="Z1147" s="300"/>
      <c r="AA1147" s="300"/>
      <c r="AB1147" s="301"/>
    </row>
    <row r="1148" spans="2:28" customFormat="1" ht="15" customHeight="1" x14ac:dyDescent="0.25">
      <c r="B1148" s="270"/>
      <c r="C1148" s="269"/>
      <c r="D1148" s="327"/>
      <c r="E1148" s="327"/>
      <c r="F1148" s="327"/>
      <c r="G1148" s="327"/>
      <c r="H1148" s="327"/>
      <c r="I1148" s="356"/>
      <c r="J1148" s="356"/>
      <c r="K1148" s="328"/>
      <c r="L1148" s="356"/>
      <c r="M1148" s="327"/>
      <c r="N1148" s="327"/>
      <c r="O1148" s="327"/>
      <c r="P1148" s="357"/>
      <c r="Q1148" s="357"/>
      <c r="R1148" s="358"/>
      <c r="S1148" s="299"/>
      <c r="T1148" s="300"/>
      <c r="U1148" s="300"/>
      <c r="V1148" s="300"/>
      <c r="W1148" s="300"/>
      <c r="X1148" s="300"/>
      <c r="Y1148" s="300"/>
      <c r="Z1148" s="300"/>
      <c r="AA1148" s="300"/>
      <c r="AB1148" s="301"/>
    </row>
    <row r="1149" spans="2:28" customFormat="1" ht="15" customHeight="1" x14ac:dyDescent="0.25">
      <c r="B1149" s="270"/>
      <c r="C1149" s="269"/>
      <c r="D1149" s="327"/>
      <c r="E1149" s="327"/>
      <c r="F1149" s="327"/>
      <c r="G1149" s="327"/>
      <c r="H1149" s="327"/>
      <c r="I1149" s="356"/>
      <c r="J1149" s="356"/>
      <c r="K1149" s="328"/>
      <c r="L1149" s="356"/>
      <c r="M1149" s="327"/>
      <c r="N1149" s="327"/>
      <c r="O1149" s="327"/>
      <c r="P1149" s="357"/>
      <c r="Q1149" s="357"/>
      <c r="R1149" s="358"/>
      <c r="S1149" s="299"/>
      <c r="T1149" s="300"/>
      <c r="U1149" s="300"/>
      <c r="V1149" s="300"/>
      <c r="W1149" s="300"/>
      <c r="X1149" s="300"/>
      <c r="Y1149" s="300"/>
      <c r="Z1149" s="300"/>
      <c r="AA1149" s="300"/>
      <c r="AB1149" s="301"/>
    </row>
    <row r="1150" spans="2:28" customFormat="1" ht="15" customHeight="1" x14ac:dyDescent="0.25">
      <c r="B1150" s="270"/>
      <c r="C1150" s="269"/>
      <c r="D1150" s="327"/>
      <c r="E1150" s="327"/>
      <c r="F1150" s="327"/>
      <c r="G1150" s="327"/>
      <c r="H1150" s="327"/>
      <c r="I1150" s="356"/>
      <c r="J1150" s="356"/>
      <c r="K1150" s="328"/>
      <c r="L1150" s="356"/>
      <c r="M1150" s="327"/>
      <c r="N1150" s="327"/>
      <c r="O1150" s="327"/>
      <c r="P1150" s="357"/>
      <c r="Q1150" s="357"/>
      <c r="R1150" s="358"/>
      <c r="S1150" s="299"/>
      <c r="T1150" s="300"/>
      <c r="U1150" s="300"/>
      <c r="V1150" s="300"/>
      <c r="W1150" s="300"/>
      <c r="X1150" s="300"/>
      <c r="Y1150" s="300"/>
      <c r="Z1150" s="300"/>
      <c r="AA1150" s="300"/>
      <c r="AB1150" s="301"/>
    </row>
    <row r="1151" spans="2:28" customFormat="1" ht="15" customHeight="1" x14ac:dyDescent="0.25">
      <c r="B1151" s="270"/>
      <c r="C1151" s="269"/>
      <c r="D1151" s="327"/>
      <c r="E1151" s="327"/>
      <c r="F1151" s="327"/>
      <c r="G1151" s="327"/>
      <c r="H1151" s="327"/>
      <c r="I1151" s="356"/>
      <c r="J1151" s="356"/>
      <c r="K1151" s="328"/>
      <c r="L1151" s="356"/>
      <c r="M1151" s="327"/>
      <c r="N1151" s="327"/>
      <c r="O1151" s="327"/>
      <c r="P1151" s="357"/>
      <c r="Q1151" s="357"/>
      <c r="R1151" s="358"/>
      <c r="S1151" s="299"/>
      <c r="T1151" s="300"/>
      <c r="U1151" s="300"/>
      <c r="V1151" s="300"/>
      <c r="W1151" s="300"/>
      <c r="X1151" s="300"/>
      <c r="Y1151" s="300"/>
      <c r="Z1151" s="300"/>
      <c r="AA1151" s="300"/>
      <c r="AB1151" s="301"/>
    </row>
    <row r="1152" spans="2:28" customFormat="1" ht="15" customHeight="1" x14ac:dyDescent="0.25">
      <c r="B1152" s="270"/>
      <c r="C1152" s="269"/>
      <c r="D1152" s="327"/>
      <c r="E1152" s="327"/>
      <c r="F1152" s="327"/>
      <c r="G1152" s="327"/>
      <c r="H1152" s="327"/>
      <c r="I1152" s="356"/>
      <c r="J1152" s="356"/>
      <c r="K1152" s="328"/>
      <c r="L1152" s="356"/>
      <c r="M1152" s="327"/>
      <c r="N1152" s="327"/>
      <c r="O1152" s="327"/>
      <c r="P1152" s="357"/>
      <c r="Q1152" s="357"/>
      <c r="R1152" s="358"/>
      <c r="S1152" s="299"/>
      <c r="T1152" s="300"/>
      <c r="U1152" s="300"/>
      <c r="V1152" s="300"/>
      <c r="W1152" s="300"/>
      <c r="X1152" s="300"/>
      <c r="Y1152" s="300"/>
      <c r="Z1152" s="300"/>
      <c r="AA1152" s="300"/>
      <c r="AB1152" s="301"/>
    </row>
    <row r="1153" spans="2:28" customFormat="1" ht="15" customHeight="1" x14ac:dyDescent="0.25">
      <c r="B1153" s="270"/>
      <c r="C1153" s="269"/>
      <c r="D1153" s="327"/>
      <c r="E1153" s="327"/>
      <c r="F1153" s="327"/>
      <c r="G1153" s="327"/>
      <c r="H1153" s="327"/>
      <c r="I1153" s="356"/>
      <c r="J1153" s="356"/>
      <c r="K1153" s="328"/>
      <c r="L1153" s="356"/>
      <c r="M1153" s="327"/>
      <c r="N1153" s="327"/>
      <c r="O1153" s="327"/>
      <c r="P1153" s="357"/>
      <c r="Q1153" s="357"/>
      <c r="R1153" s="358"/>
      <c r="S1153" s="299"/>
      <c r="T1153" s="300"/>
      <c r="U1153" s="300"/>
      <c r="V1153" s="300"/>
      <c r="W1153" s="300"/>
      <c r="X1153" s="300"/>
      <c r="Y1153" s="300"/>
      <c r="Z1153" s="300"/>
      <c r="AA1153" s="300"/>
      <c r="AB1153" s="301"/>
    </row>
    <row r="1154" spans="2:28" customFormat="1" ht="15" customHeight="1" x14ac:dyDescent="0.25">
      <c r="B1154" s="270"/>
      <c r="C1154" s="269"/>
      <c r="D1154" s="327"/>
      <c r="E1154" s="327"/>
      <c r="F1154" s="327"/>
      <c r="G1154" s="327"/>
      <c r="H1154" s="327"/>
      <c r="I1154" s="356"/>
      <c r="J1154" s="356"/>
      <c r="K1154" s="328"/>
      <c r="L1154" s="356"/>
      <c r="M1154" s="327"/>
      <c r="N1154" s="327"/>
      <c r="O1154" s="327"/>
      <c r="P1154" s="357"/>
      <c r="Q1154" s="357"/>
      <c r="R1154" s="358"/>
      <c r="S1154" s="299"/>
      <c r="T1154" s="300"/>
      <c r="U1154" s="300"/>
      <c r="V1154" s="300"/>
      <c r="W1154" s="300"/>
      <c r="X1154" s="300"/>
      <c r="Y1154" s="300"/>
      <c r="Z1154" s="300"/>
      <c r="AA1154" s="300"/>
      <c r="AB1154" s="301"/>
    </row>
    <row r="1155" spans="2:28" customFormat="1" ht="15" customHeight="1" x14ac:dyDescent="0.25">
      <c r="B1155" s="270"/>
      <c r="C1155" s="269"/>
      <c r="D1155" s="327"/>
      <c r="E1155" s="327"/>
      <c r="F1155" s="327"/>
      <c r="G1155" s="327"/>
      <c r="H1155" s="327"/>
      <c r="I1155" s="356"/>
      <c r="J1155" s="356"/>
      <c r="K1155" s="328"/>
      <c r="L1155" s="356"/>
      <c r="M1155" s="327"/>
      <c r="N1155" s="327"/>
      <c r="O1155" s="327"/>
      <c r="P1155" s="357"/>
      <c r="Q1155" s="357"/>
      <c r="R1155" s="358"/>
      <c r="S1155" s="299"/>
      <c r="T1155" s="300"/>
      <c r="U1155" s="300"/>
      <c r="V1155" s="300"/>
      <c r="W1155" s="300"/>
      <c r="X1155" s="300"/>
      <c r="Y1155" s="300"/>
      <c r="Z1155" s="300"/>
      <c r="AA1155" s="300"/>
      <c r="AB1155" s="301"/>
    </row>
    <row r="1156" spans="2:28" customFormat="1" ht="15" customHeight="1" x14ac:dyDescent="0.25">
      <c r="B1156" s="270"/>
      <c r="C1156" s="269"/>
      <c r="D1156" s="327"/>
      <c r="E1156" s="327"/>
      <c r="F1156" s="327"/>
      <c r="G1156" s="327"/>
      <c r="H1156" s="327"/>
      <c r="I1156" s="356"/>
      <c r="J1156" s="356"/>
      <c r="K1156" s="328"/>
      <c r="L1156" s="356"/>
      <c r="M1156" s="327"/>
      <c r="N1156" s="327"/>
      <c r="O1156" s="327"/>
      <c r="P1156" s="357"/>
      <c r="Q1156" s="357"/>
      <c r="R1156" s="358"/>
      <c r="S1156" s="299"/>
      <c r="T1156" s="300"/>
      <c r="U1156" s="300"/>
      <c r="V1156" s="300"/>
      <c r="W1156" s="300"/>
      <c r="X1156" s="300"/>
      <c r="Y1156" s="300"/>
      <c r="Z1156" s="300"/>
      <c r="AA1156" s="300"/>
      <c r="AB1156" s="301"/>
    </row>
    <row r="1157" spans="2:28" customFormat="1" ht="15" customHeight="1" x14ac:dyDescent="0.25">
      <c r="B1157" s="270"/>
      <c r="C1157" s="269"/>
      <c r="D1157" s="327"/>
      <c r="E1157" s="327"/>
      <c r="F1157" s="327"/>
      <c r="G1157" s="327"/>
      <c r="H1157" s="327"/>
      <c r="I1157" s="356"/>
      <c r="J1157" s="356"/>
      <c r="K1157" s="328"/>
      <c r="L1157" s="356"/>
      <c r="M1157" s="327"/>
      <c r="N1157" s="327"/>
      <c r="O1157" s="327"/>
      <c r="P1157" s="357"/>
      <c r="Q1157" s="357"/>
      <c r="R1157" s="358"/>
      <c r="S1157" s="299"/>
      <c r="T1157" s="300"/>
      <c r="U1157" s="300"/>
      <c r="V1157" s="300"/>
      <c r="W1157" s="300"/>
      <c r="X1157" s="300"/>
      <c r="Y1157" s="300"/>
      <c r="Z1157" s="300"/>
      <c r="AA1157" s="300"/>
      <c r="AB1157" s="301"/>
    </row>
    <row r="1158" spans="2:28" customFormat="1" ht="15" customHeight="1" x14ac:dyDescent="0.25">
      <c r="B1158" s="270"/>
      <c r="C1158" s="269"/>
      <c r="D1158" s="327"/>
      <c r="E1158" s="327"/>
      <c r="F1158" s="327"/>
      <c r="G1158" s="327"/>
      <c r="H1158" s="327"/>
      <c r="I1158" s="356"/>
      <c r="J1158" s="356"/>
      <c r="K1158" s="328"/>
      <c r="L1158" s="356"/>
      <c r="M1158" s="327"/>
      <c r="N1158" s="327"/>
      <c r="O1158" s="327"/>
      <c r="P1158" s="357"/>
      <c r="Q1158" s="357"/>
      <c r="R1158" s="358"/>
      <c r="S1158" s="299"/>
      <c r="T1158" s="300"/>
      <c r="U1158" s="300"/>
      <c r="V1158" s="300"/>
      <c r="W1158" s="300"/>
      <c r="X1158" s="300"/>
      <c r="Y1158" s="300"/>
      <c r="Z1158" s="300"/>
      <c r="AA1158" s="300"/>
      <c r="AB1158" s="301"/>
    </row>
    <row r="1159" spans="2:28" customFormat="1" ht="15" customHeight="1" x14ac:dyDescent="0.25">
      <c r="B1159" s="270"/>
      <c r="C1159" s="269"/>
      <c r="D1159" s="327"/>
      <c r="E1159" s="327"/>
      <c r="F1159" s="327"/>
      <c r="G1159" s="327"/>
      <c r="H1159" s="327"/>
      <c r="I1159" s="356"/>
      <c r="J1159" s="356"/>
      <c r="K1159" s="328"/>
      <c r="L1159" s="356"/>
      <c r="M1159" s="327"/>
      <c r="N1159" s="327"/>
      <c r="O1159" s="327"/>
      <c r="P1159" s="357"/>
      <c r="Q1159" s="357"/>
      <c r="R1159" s="358"/>
      <c r="S1159" s="299"/>
      <c r="T1159" s="300"/>
      <c r="U1159" s="300"/>
      <c r="V1159" s="300"/>
      <c r="W1159" s="300"/>
      <c r="X1159" s="300"/>
      <c r="Y1159" s="300"/>
      <c r="Z1159" s="300"/>
      <c r="AA1159" s="300"/>
      <c r="AB1159" s="301"/>
    </row>
    <row r="1160" spans="2:28" customFormat="1" ht="15" customHeight="1" x14ac:dyDescent="0.25">
      <c r="B1160" s="270"/>
      <c r="C1160" s="269"/>
      <c r="D1160" s="327"/>
      <c r="E1160" s="327"/>
      <c r="F1160" s="327"/>
      <c r="G1160" s="327"/>
      <c r="H1160" s="327"/>
      <c r="I1160" s="356"/>
      <c r="J1160" s="356"/>
      <c r="K1160" s="328"/>
      <c r="L1160" s="356"/>
      <c r="M1160" s="327"/>
      <c r="N1160" s="327"/>
      <c r="O1160" s="327"/>
      <c r="P1160" s="357"/>
      <c r="Q1160" s="357"/>
      <c r="R1160" s="358"/>
      <c r="S1160" s="299"/>
      <c r="T1160" s="300"/>
      <c r="U1160" s="300"/>
      <c r="V1160" s="300"/>
      <c r="W1160" s="300"/>
      <c r="X1160" s="300"/>
      <c r="Y1160" s="300"/>
      <c r="Z1160" s="300"/>
      <c r="AA1160" s="300"/>
      <c r="AB1160" s="301"/>
    </row>
    <row r="1161" spans="2:28" customFormat="1" ht="15" customHeight="1" x14ac:dyDescent="0.25">
      <c r="B1161" s="270"/>
      <c r="C1161" s="269"/>
      <c r="D1161" s="327"/>
      <c r="E1161" s="327"/>
      <c r="F1161" s="327"/>
      <c r="G1161" s="327"/>
      <c r="H1161" s="327"/>
      <c r="I1161" s="356"/>
      <c r="J1161" s="356"/>
      <c r="K1161" s="328"/>
      <c r="L1161" s="356"/>
      <c r="M1161" s="327"/>
      <c r="N1161" s="327"/>
      <c r="O1161" s="327"/>
      <c r="P1161" s="357"/>
      <c r="Q1161" s="357"/>
      <c r="R1161" s="358"/>
      <c r="S1161" s="299"/>
      <c r="T1161" s="300"/>
      <c r="U1161" s="300"/>
      <c r="V1161" s="300"/>
      <c r="W1161" s="300"/>
      <c r="X1161" s="300"/>
      <c r="Y1161" s="300"/>
      <c r="Z1161" s="300"/>
      <c r="AA1161" s="300"/>
      <c r="AB1161" s="301"/>
    </row>
    <row r="1162" spans="2:28" customFormat="1" ht="15" customHeight="1" x14ac:dyDescent="0.25">
      <c r="B1162" s="270"/>
      <c r="C1162" s="269"/>
      <c r="D1162" s="327"/>
      <c r="E1162" s="327"/>
      <c r="F1162" s="327"/>
      <c r="G1162" s="327"/>
      <c r="H1162" s="327"/>
      <c r="I1162" s="356"/>
      <c r="J1162" s="356"/>
      <c r="K1162" s="328"/>
      <c r="L1162" s="356"/>
      <c r="M1162" s="327"/>
      <c r="N1162" s="327"/>
      <c r="O1162" s="327"/>
      <c r="P1162" s="357"/>
      <c r="Q1162" s="357"/>
      <c r="R1162" s="358"/>
      <c r="S1162" s="299"/>
      <c r="T1162" s="300"/>
      <c r="U1162" s="300"/>
      <c r="V1162" s="300"/>
      <c r="W1162" s="300"/>
      <c r="X1162" s="300"/>
      <c r="Y1162" s="300"/>
      <c r="Z1162" s="300"/>
      <c r="AA1162" s="300"/>
      <c r="AB1162" s="301"/>
    </row>
    <row r="1163" spans="2:28" customFormat="1" ht="15" customHeight="1" x14ac:dyDescent="0.25">
      <c r="B1163" s="270"/>
      <c r="C1163" s="269"/>
      <c r="D1163" s="327"/>
      <c r="E1163" s="327"/>
      <c r="F1163" s="327"/>
      <c r="G1163" s="327"/>
      <c r="H1163" s="327"/>
      <c r="I1163" s="356"/>
      <c r="J1163" s="356"/>
      <c r="K1163" s="328"/>
      <c r="L1163" s="356"/>
      <c r="M1163" s="327"/>
      <c r="N1163" s="327"/>
      <c r="O1163" s="327"/>
      <c r="P1163" s="357"/>
      <c r="Q1163" s="357"/>
      <c r="R1163" s="358"/>
      <c r="S1163" s="299"/>
      <c r="T1163" s="300"/>
      <c r="U1163" s="300"/>
      <c r="V1163" s="300"/>
      <c r="W1163" s="300"/>
      <c r="X1163" s="300"/>
      <c r="Y1163" s="300"/>
      <c r="Z1163" s="300"/>
      <c r="AA1163" s="300"/>
      <c r="AB1163" s="301"/>
    </row>
    <row r="1164" spans="2:28" customFormat="1" ht="15" customHeight="1" x14ac:dyDescent="0.25">
      <c r="B1164" s="270"/>
      <c r="C1164" s="269"/>
      <c r="D1164" s="327"/>
      <c r="E1164" s="327"/>
      <c r="F1164" s="327"/>
      <c r="G1164" s="327"/>
      <c r="H1164" s="327"/>
      <c r="I1164" s="356"/>
      <c r="J1164" s="356"/>
      <c r="K1164" s="328"/>
      <c r="L1164" s="356"/>
      <c r="M1164" s="327"/>
      <c r="N1164" s="327"/>
      <c r="O1164" s="327"/>
      <c r="P1164" s="357"/>
      <c r="Q1164" s="357"/>
      <c r="R1164" s="358"/>
      <c r="S1164" s="299"/>
      <c r="T1164" s="300"/>
      <c r="U1164" s="300"/>
      <c r="V1164" s="300"/>
      <c r="W1164" s="300"/>
      <c r="X1164" s="300"/>
      <c r="Y1164" s="300"/>
      <c r="Z1164" s="300"/>
      <c r="AA1164" s="300"/>
      <c r="AB1164" s="301"/>
    </row>
    <row r="1165" spans="2:28" customFormat="1" ht="15" customHeight="1" x14ac:dyDescent="0.25">
      <c r="B1165" s="270"/>
      <c r="C1165" s="269"/>
      <c r="D1165" s="327"/>
      <c r="E1165" s="327"/>
      <c r="F1165" s="327"/>
      <c r="G1165" s="327"/>
      <c r="H1165" s="327"/>
      <c r="I1165" s="356"/>
      <c r="J1165" s="356"/>
      <c r="K1165" s="328"/>
      <c r="L1165" s="356"/>
      <c r="M1165" s="327"/>
      <c r="N1165" s="327"/>
      <c r="O1165" s="327"/>
      <c r="P1165" s="357"/>
      <c r="Q1165" s="357"/>
      <c r="R1165" s="358"/>
      <c r="S1165" s="299"/>
      <c r="T1165" s="300"/>
      <c r="U1165" s="300"/>
      <c r="V1165" s="300"/>
      <c r="W1165" s="300"/>
      <c r="X1165" s="300"/>
      <c r="Y1165" s="300"/>
      <c r="Z1165" s="300"/>
      <c r="AA1165" s="300"/>
      <c r="AB1165" s="301"/>
    </row>
    <row r="1166" spans="2:28" customFormat="1" ht="15" customHeight="1" x14ac:dyDescent="0.25">
      <c r="B1166" s="270"/>
      <c r="C1166" s="269"/>
      <c r="D1166" s="327"/>
      <c r="E1166" s="327"/>
      <c r="F1166" s="327"/>
      <c r="G1166" s="327"/>
      <c r="H1166" s="327"/>
      <c r="I1166" s="356"/>
      <c r="J1166" s="356"/>
      <c r="K1166" s="328"/>
      <c r="L1166" s="356"/>
      <c r="M1166" s="327"/>
      <c r="N1166" s="327"/>
      <c r="O1166" s="327"/>
      <c r="P1166" s="357"/>
      <c r="Q1166" s="357"/>
      <c r="R1166" s="358"/>
      <c r="S1166" s="299"/>
      <c r="T1166" s="300"/>
      <c r="U1166" s="300"/>
      <c r="V1166" s="300"/>
      <c r="W1166" s="300"/>
      <c r="X1166" s="300"/>
      <c r="Y1166" s="300"/>
      <c r="Z1166" s="300"/>
      <c r="AA1166" s="300"/>
      <c r="AB1166" s="301"/>
    </row>
    <row r="1167" spans="2:28" customFormat="1" ht="15" customHeight="1" x14ac:dyDescent="0.25">
      <c r="B1167" s="270"/>
      <c r="C1167" s="269"/>
      <c r="D1167" s="327"/>
      <c r="E1167" s="327"/>
      <c r="F1167" s="327"/>
      <c r="G1167" s="327"/>
      <c r="H1167" s="327"/>
      <c r="I1167" s="356"/>
      <c r="J1167" s="356"/>
      <c r="K1167" s="328"/>
      <c r="L1167" s="356"/>
      <c r="M1167" s="327"/>
      <c r="N1167" s="327"/>
      <c r="O1167" s="327"/>
      <c r="P1167" s="357"/>
      <c r="Q1167" s="357"/>
      <c r="R1167" s="358"/>
      <c r="S1167" s="299"/>
      <c r="T1167" s="300"/>
      <c r="U1167" s="300"/>
      <c r="V1167" s="300"/>
      <c r="W1167" s="300"/>
      <c r="X1167" s="300"/>
      <c r="Y1167" s="300"/>
      <c r="Z1167" s="300"/>
      <c r="AA1167" s="300"/>
      <c r="AB1167" s="301"/>
    </row>
    <row r="1168" spans="2:28" customFormat="1" ht="15" customHeight="1" x14ac:dyDescent="0.25">
      <c r="B1168" s="270"/>
      <c r="C1168" s="269"/>
      <c r="D1168" s="327"/>
      <c r="E1168" s="327"/>
      <c r="F1168" s="327"/>
      <c r="G1168" s="327"/>
      <c r="H1168" s="327"/>
      <c r="I1168" s="356"/>
      <c r="J1168" s="356"/>
      <c r="K1168" s="328"/>
      <c r="L1168" s="356"/>
      <c r="M1168" s="327"/>
      <c r="N1168" s="327"/>
      <c r="O1168" s="327"/>
      <c r="P1168" s="357"/>
      <c r="Q1168" s="357"/>
      <c r="R1168" s="358"/>
      <c r="S1168" s="299"/>
      <c r="T1168" s="300"/>
      <c r="U1168" s="300"/>
      <c r="V1168" s="300"/>
      <c r="W1168" s="300"/>
      <c r="X1168" s="300"/>
      <c r="Y1168" s="300"/>
      <c r="Z1168" s="300"/>
      <c r="AA1168" s="300"/>
      <c r="AB1168" s="301"/>
    </row>
    <row r="1169" spans="2:28" customFormat="1" ht="15" customHeight="1" x14ac:dyDescent="0.25">
      <c r="B1169" s="270"/>
      <c r="C1169" s="269"/>
      <c r="D1169" s="327"/>
      <c r="E1169" s="327"/>
      <c r="F1169" s="327"/>
      <c r="G1169" s="327"/>
      <c r="H1169" s="327"/>
      <c r="I1169" s="356"/>
      <c r="J1169" s="356"/>
      <c r="K1169" s="328"/>
      <c r="L1169" s="356"/>
      <c r="M1169" s="327"/>
      <c r="N1169" s="327"/>
      <c r="O1169" s="327"/>
      <c r="P1169" s="357"/>
      <c r="Q1169" s="357"/>
      <c r="R1169" s="358"/>
      <c r="S1169" s="299"/>
      <c r="T1169" s="300"/>
      <c r="U1169" s="300"/>
      <c r="V1169" s="300"/>
      <c r="W1169" s="300"/>
      <c r="X1169" s="300"/>
      <c r="Y1169" s="300"/>
      <c r="Z1169" s="300"/>
      <c r="AA1169" s="300"/>
      <c r="AB1169" s="301"/>
    </row>
    <row r="1170" spans="2:28" customFormat="1" ht="15" customHeight="1" x14ac:dyDescent="0.25">
      <c r="B1170" s="270"/>
      <c r="C1170" s="269"/>
      <c r="D1170" s="327"/>
      <c r="E1170" s="327"/>
      <c r="F1170" s="327"/>
      <c r="G1170" s="327"/>
      <c r="H1170" s="327"/>
      <c r="I1170" s="356"/>
      <c r="J1170" s="356"/>
      <c r="K1170" s="328"/>
      <c r="L1170" s="356"/>
      <c r="M1170" s="327"/>
      <c r="N1170" s="327"/>
      <c r="O1170" s="327"/>
      <c r="P1170" s="357"/>
      <c r="Q1170" s="357"/>
      <c r="R1170" s="358"/>
      <c r="S1170" s="299"/>
      <c r="T1170" s="300"/>
      <c r="U1170" s="300"/>
      <c r="V1170" s="300"/>
      <c r="W1170" s="300"/>
      <c r="X1170" s="300"/>
      <c r="Y1170" s="300"/>
      <c r="Z1170" s="300"/>
      <c r="AA1170" s="300"/>
      <c r="AB1170" s="301"/>
    </row>
    <row r="1171" spans="2:28" customFormat="1" ht="15" customHeight="1" x14ac:dyDescent="0.25">
      <c r="B1171" s="270"/>
      <c r="C1171" s="269"/>
      <c r="D1171" s="327"/>
      <c r="E1171" s="327"/>
      <c r="F1171" s="327"/>
      <c r="G1171" s="327"/>
      <c r="H1171" s="327"/>
      <c r="I1171" s="356"/>
      <c r="J1171" s="356"/>
      <c r="K1171" s="328"/>
      <c r="L1171" s="356"/>
      <c r="M1171" s="327"/>
      <c r="N1171" s="327"/>
      <c r="O1171" s="327"/>
      <c r="P1171" s="357"/>
      <c r="Q1171" s="357"/>
      <c r="R1171" s="358"/>
      <c r="S1171" s="299"/>
      <c r="T1171" s="300"/>
      <c r="U1171" s="300"/>
      <c r="V1171" s="300"/>
      <c r="W1171" s="300"/>
      <c r="X1171" s="300"/>
      <c r="Y1171" s="300"/>
      <c r="Z1171" s="300"/>
      <c r="AA1171" s="300"/>
      <c r="AB1171" s="301"/>
    </row>
    <row r="1172" spans="2:28" customFormat="1" ht="15" customHeight="1" x14ac:dyDescent="0.25">
      <c r="B1172" s="270"/>
      <c r="C1172" s="269"/>
      <c r="D1172" s="327"/>
      <c r="E1172" s="327"/>
      <c r="F1172" s="327"/>
      <c r="G1172" s="327"/>
      <c r="H1172" s="327"/>
      <c r="I1172" s="356"/>
      <c r="J1172" s="356"/>
      <c r="K1172" s="328"/>
      <c r="L1172" s="356"/>
      <c r="M1172" s="327"/>
      <c r="N1172" s="327"/>
      <c r="O1172" s="327"/>
      <c r="P1172" s="357"/>
      <c r="Q1172" s="357"/>
      <c r="R1172" s="358"/>
      <c r="S1172" s="299"/>
      <c r="T1172" s="300"/>
      <c r="U1172" s="300"/>
      <c r="V1172" s="300"/>
      <c r="W1172" s="300"/>
      <c r="X1172" s="300"/>
      <c r="Y1172" s="300"/>
      <c r="Z1172" s="300"/>
      <c r="AA1172" s="300"/>
      <c r="AB1172" s="301"/>
    </row>
    <row r="1173" spans="2:28" customFormat="1" ht="15" customHeight="1" x14ac:dyDescent="0.25">
      <c r="B1173" s="270"/>
      <c r="C1173" s="269"/>
      <c r="D1173" s="327"/>
      <c r="E1173" s="327"/>
      <c r="F1173" s="327"/>
      <c r="G1173" s="327"/>
      <c r="H1173" s="327"/>
      <c r="I1173" s="356"/>
      <c r="J1173" s="356"/>
      <c r="K1173" s="328"/>
      <c r="L1173" s="356"/>
      <c r="M1173" s="327"/>
      <c r="N1173" s="327"/>
      <c r="O1173" s="327"/>
      <c r="P1173" s="357"/>
      <c r="Q1173" s="357"/>
      <c r="R1173" s="358"/>
      <c r="S1173" s="299"/>
      <c r="T1173" s="300"/>
      <c r="U1173" s="300"/>
      <c r="V1173" s="300"/>
      <c r="W1173" s="300"/>
      <c r="X1173" s="300"/>
      <c r="Y1173" s="300"/>
      <c r="Z1173" s="300"/>
      <c r="AA1173" s="300"/>
      <c r="AB1173" s="301"/>
    </row>
    <row r="1174" spans="2:28" customFormat="1" ht="15" customHeight="1" x14ac:dyDescent="0.25">
      <c r="B1174" s="270"/>
      <c r="C1174" s="269"/>
      <c r="D1174" s="327"/>
      <c r="E1174" s="327"/>
      <c r="F1174" s="327"/>
      <c r="G1174" s="327"/>
      <c r="H1174" s="327"/>
      <c r="I1174" s="356"/>
      <c r="J1174" s="356"/>
      <c r="K1174" s="328"/>
      <c r="L1174" s="356"/>
      <c r="M1174" s="327"/>
      <c r="N1174" s="327"/>
      <c r="O1174" s="327"/>
      <c r="P1174" s="357"/>
      <c r="Q1174" s="357"/>
      <c r="R1174" s="358"/>
      <c r="S1174" s="299"/>
      <c r="T1174" s="300"/>
      <c r="U1174" s="300"/>
      <c r="V1174" s="300"/>
      <c r="W1174" s="300"/>
      <c r="X1174" s="300"/>
      <c r="Y1174" s="300"/>
      <c r="Z1174" s="300"/>
      <c r="AA1174" s="300"/>
      <c r="AB1174" s="301"/>
    </row>
    <row r="1175" spans="2:28" customFormat="1" ht="15" customHeight="1" x14ac:dyDescent="0.25">
      <c r="B1175" s="270"/>
      <c r="C1175" s="269"/>
      <c r="D1175" s="327"/>
      <c r="E1175" s="327"/>
      <c r="F1175" s="327"/>
      <c r="G1175" s="327"/>
      <c r="H1175" s="327"/>
      <c r="I1175" s="356"/>
      <c r="J1175" s="356"/>
      <c r="K1175" s="328"/>
      <c r="L1175" s="356"/>
      <c r="M1175" s="327"/>
      <c r="N1175" s="327"/>
      <c r="O1175" s="327"/>
      <c r="P1175" s="357"/>
      <c r="Q1175" s="357"/>
      <c r="R1175" s="358"/>
      <c r="S1175" s="299"/>
      <c r="T1175" s="300"/>
      <c r="U1175" s="300"/>
      <c r="V1175" s="300"/>
      <c r="W1175" s="300"/>
      <c r="X1175" s="300"/>
      <c r="Y1175" s="300"/>
      <c r="Z1175" s="300"/>
      <c r="AA1175" s="300"/>
      <c r="AB1175" s="301"/>
    </row>
    <row r="1176" spans="2:28" customFormat="1" ht="15" customHeight="1" x14ac:dyDescent="0.25">
      <c r="B1176" s="270"/>
      <c r="C1176" s="269"/>
      <c r="D1176" s="327"/>
      <c r="E1176" s="327"/>
      <c r="F1176" s="327"/>
      <c r="G1176" s="327"/>
      <c r="H1176" s="327"/>
      <c r="I1176" s="356"/>
      <c r="J1176" s="356"/>
      <c r="K1176" s="328"/>
      <c r="L1176" s="356"/>
      <c r="M1176" s="327"/>
      <c r="N1176" s="327"/>
      <c r="O1176" s="327"/>
      <c r="P1176" s="357"/>
      <c r="Q1176" s="357"/>
      <c r="R1176" s="358"/>
      <c r="S1176" s="299"/>
      <c r="T1176" s="300"/>
      <c r="U1176" s="300"/>
      <c r="V1176" s="300"/>
      <c r="W1176" s="300"/>
      <c r="X1176" s="300"/>
      <c r="Y1176" s="300"/>
      <c r="Z1176" s="300"/>
      <c r="AA1176" s="300"/>
      <c r="AB1176" s="301"/>
    </row>
    <row r="1177" spans="2:28" customFormat="1" ht="15" customHeight="1" x14ac:dyDescent="0.25">
      <c r="B1177" s="270"/>
      <c r="C1177" s="269"/>
      <c r="D1177" s="327"/>
      <c r="E1177" s="327"/>
      <c r="F1177" s="327"/>
      <c r="G1177" s="327"/>
      <c r="H1177" s="327"/>
      <c r="I1177" s="356"/>
      <c r="J1177" s="356"/>
      <c r="K1177" s="328"/>
      <c r="L1177" s="356"/>
      <c r="M1177" s="327"/>
      <c r="N1177" s="327"/>
      <c r="O1177" s="327"/>
      <c r="P1177" s="357"/>
      <c r="Q1177" s="357"/>
      <c r="R1177" s="358"/>
      <c r="S1177" s="299"/>
      <c r="T1177" s="300"/>
      <c r="U1177" s="300"/>
      <c r="V1177" s="300"/>
      <c r="W1177" s="300"/>
      <c r="X1177" s="300"/>
      <c r="Y1177" s="300"/>
      <c r="Z1177" s="300"/>
      <c r="AA1177" s="300"/>
      <c r="AB1177" s="301"/>
    </row>
    <row r="1178" spans="2:28" customFormat="1" ht="15" customHeight="1" x14ac:dyDescent="0.25">
      <c r="B1178" s="270"/>
      <c r="C1178" s="269"/>
      <c r="D1178" s="327"/>
      <c r="E1178" s="327"/>
      <c r="F1178" s="327"/>
      <c r="G1178" s="327"/>
      <c r="H1178" s="327"/>
      <c r="I1178" s="356"/>
      <c r="J1178" s="356"/>
      <c r="K1178" s="328"/>
      <c r="L1178" s="356"/>
      <c r="M1178" s="327"/>
      <c r="N1178" s="327"/>
      <c r="O1178" s="327"/>
      <c r="P1178" s="357"/>
      <c r="Q1178" s="357"/>
      <c r="R1178" s="358"/>
      <c r="S1178" s="299"/>
      <c r="T1178" s="300"/>
      <c r="U1178" s="300"/>
      <c r="V1178" s="300"/>
      <c r="W1178" s="300"/>
      <c r="X1178" s="300"/>
      <c r="Y1178" s="300"/>
      <c r="Z1178" s="300"/>
      <c r="AA1178" s="300"/>
      <c r="AB1178" s="301"/>
    </row>
    <row r="1179" spans="2:28" customFormat="1" ht="15" customHeight="1" x14ac:dyDescent="0.25">
      <c r="B1179" s="270"/>
      <c r="C1179" s="269"/>
      <c r="D1179" s="327"/>
      <c r="E1179" s="327"/>
      <c r="F1179" s="327"/>
      <c r="G1179" s="327"/>
      <c r="H1179" s="327"/>
      <c r="I1179" s="356"/>
      <c r="J1179" s="356"/>
      <c r="K1179" s="328"/>
      <c r="L1179" s="356"/>
      <c r="M1179" s="327"/>
      <c r="N1179" s="327"/>
      <c r="O1179" s="327"/>
      <c r="P1179" s="357"/>
      <c r="Q1179" s="357"/>
      <c r="R1179" s="358"/>
      <c r="S1179" s="299"/>
      <c r="T1179" s="300"/>
      <c r="U1179" s="300"/>
      <c r="V1179" s="300"/>
      <c r="W1179" s="300"/>
      <c r="X1179" s="300"/>
      <c r="Y1179" s="300"/>
      <c r="Z1179" s="300"/>
      <c r="AA1179" s="300"/>
      <c r="AB1179" s="301"/>
    </row>
    <row r="1180" spans="2:28" customFormat="1" ht="15" customHeight="1" x14ac:dyDescent="0.25">
      <c r="B1180" s="270"/>
      <c r="C1180" s="269"/>
      <c r="D1180" s="327"/>
      <c r="E1180" s="327"/>
      <c r="F1180" s="327"/>
      <c r="G1180" s="327"/>
      <c r="H1180" s="327"/>
      <c r="I1180" s="356"/>
      <c r="J1180" s="356"/>
      <c r="K1180" s="328"/>
      <c r="L1180" s="356"/>
      <c r="M1180" s="327"/>
      <c r="N1180" s="327"/>
      <c r="O1180" s="327"/>
      <c r="P1180" s="357"/>
      <c r="Q1180" s="357"/>
      <c r="R1180" s="358"/>
      <c r="S1180" s="299"/>
      <c r="T1180" s="300"/>
      <c r="U1180" s="300"/>
      <c r="V1180" s="300"/>
      <c r="W1180" s="300"/>
      <c r="X1180" s="300"/>
      <c r="Y1180" s="300"/>
      <c r="Z1180" s="300"/>
      <c r="AA1180" s="300"/>
      <c r="AB1180" s="301"/>
    </row>
    <row r="1181" spans="2:28" customFormat="1" ht="15" customHeight="1" x14ac:dyDescent="0.25">
      <c r="B1181" s="270"/>
      <c r="C1181" s="269"/>
      <c r="D1181" s="327"/>
      <c r="E1181" s="327"/>
      <c r="F1181" s="327"/>
      <c r="G1181" s="327"/>
      <c r="H1181" s="327"/>
      <c r="I1181" s="356"/>
      <c r="J1181" s="356"/>
      <c r="K1181" s="328"/>
      <c r="L1181" s="356"/>
      <c r="M1181" s="327"/>
      <c r="N1181" s="327"/>
      <c r="O1181" s="327"/>
      <c r="P1181" s="357"/>
      <c r="Q1181" s="357"/>
      <c r="R1181" s="358"/>
      <c r="S1181" s="299"/>
      <c r="T1181" s="300"/>
      <c r="U1181" s="300"/>
      <c r="V1181" s="300"/>
      <c r="W1181" s="300"/>
      <c r="X1181" s="300"/>
      <c r="Y1181" s="300"/>
      <c r="Z1181" s="300"/>
      <c r="AA1181" s="300"/>
      <c r="AB1181" s="301"/>
    </row>
    <row r="1182" spans="2:28" customFormat="1" ht="15" customHeight="1" x14ac:dyDescent="0.25">
      <c r="B1182" s="270"/>
      <c r="C1182" s="269"/>
      <c r="D1182" s="327"/>
      <c r="E1182" s="327"/>
      <c r="F1182" s="327"/>
      <c r="G1182" s="327"/>
      <c r="H1182" s="327"/>
      <c r="I1182" s="356"/>
      <c r="J1182" s="356"/>
      <c r="K1182" s="328"/>
      <c r="L1182" s="356"/>
      <c r="M1182" s="327"/>
      <c r="N1182" s="327"/>
      <c r="O1182" s="327"/>
      <c r="P1182" s="357"/>
      <c r="Q1182" s="357"/>
      <c r="R1182" s="358"/>
      <c r="S1182" s="299"/>
      <c r="T1182" s="300"/>
      <c r="U1182" s="300"/>
      <c r="V1182" s="300"/>
      <c r="W1182" s="300"/>
      <c r="X1182" s="300"/>
      <c r="Y1182" s="300"/>
      <c r="Z1182" s="300"/>
      <c r="AA1182" s="300"/>
      <c r="AB1182" s="301"/>
    </row>
    <row r="1183" spans="2:28" customFormat="1" ht="15" customHeight="1" x14ac:dyDescent="0.25">
      <c r="B1183" s="270"/>
      <c r="C1183" s="269"/>
      <c r="D1183" s="327"/>
      <c r="E1183" s="327"/>
      <c r="F1183" s="327"/>
      <c r="G1183" s="327"/>
      <c r="H1183" s="327"/>
      <c r="I1183" s="356"/>
      <c r="J1183" s="356"/>
      <c r="K1183" s="328"/>
      <c r="L1183" s="356"/>
      <c r="M1183" s="327"/>
      <c r="N1183" s="327"/>
      <c r="O1183" s="327"/>
      <c r="P1183" s="357"/>
      <c r="Q1183" s="357"/>
      <c r="R1183" s="358"/>
      <c r="S1183" s="299"/>
      <c r="T1183" s="300"/>
      <c r="U1183" s="300"/>
      <c r="V1183" s="300"/>
      <c r="W1183" s="300"/>
      <c r="X1183" s="300"/>
      <c r="Y1183" s="300"/>
      <c r="Z1183" s="300"/>
      <c r="AA1183" s="300"/>
      <c r="AB1183" s="301"/>
    </row>
    <row r="1184" spans="2:28" customFormat="1" ht="15" customHeight="1" x14ac:dyDescent="0.25">
      <c r="B1184" s="270"/>
      <c r="C1184" s="269"/>
      <c r="D1184" s="327"/>
      <c r="E1184" s="327"/>
      <c r="F1184" s="327"/>
      <c r="G1184" s="327"/>
      <c r="H1184" s="327"/>
      <c r="I1184" s="356"/>
      <c r="J1184" s="356"/>
      <c r="K1184" s="328"/>
      <c r="L1184" s="356"/>
      <c r="M1184" s="327"/>
      <c r="N1184" s="327"/>
      <c r="O1184" s="327"/>
      <c r="P1184" s="357"/>
      <c r="Q1184" s="357"/>
      <c r="R1184" s="358"/>
      <c r="S1184" s="299"/>
      <c r="T1184" s="300"/>
      <c r="U1184" s="300"/>
      <c r="V1184" s="300"/>
      <c r="W1184" s="300"/>
      <c r="X1184" s="300"/>
      <c r="Y1184" s="300"/>
      <c r="Z1184" s="300"/>
      <c r="AA1184" s="300"/>
      <c r="AB1184" s="301"/>
    </row>
    <row r="1185" spans="2:28" customFormat="1" ht="15" customHeight="1" x14ac:dyDescent="0.25">
      <c r="B1185" s="270"/>
      <c r="C1185" s="269"/>
      <c r="D1185" s="327"/>
      <c r="E1185" s="327"/>
      <c r="F1185" s="327"/>
      <c r="G1185" s="327"/>
      <c r="H1185" s="327"/>
      <c r="I1185" s="356"/>
      <c r="J1185" s="356"/>
      <c r="K1185" s="328"/>
      <c r="L1185" s="356"/>
      <c r="M1185" s="327"/>
      <c r="N1185" s="327"/>
      <c r="O1185" s="327"/>
      <c r="P1185" s="357"/>
      <c r="Q1185" s="357"/>
      <c r="R1185" s="358"/>
      <c r="S1185" s="299"/>
      <c r="T1185" s="300"/>
      <c r="U1185" s="300"/>
      <c r="V1185" s="300"/>
      <c r="W1185" s="300"/>
      <c r="X1185" s="300"/>
      <c r="Y1185" s="300"/>
      <c r="Z1185" s="300"/>
      <c r="AA1185" s="300"/>
      <c r="AB1185" s="301"/>
    </row>
    <row r="1186" spans="2:28" customFormat="1" ht="15" customHeight="1" x14ac:dyDescent="0.25">
      <c r="B1186" s="270"/>
      <c r="C1186" s="269"/>
      <c r="D1186" s="327"/>
      <c r="E1186" s="327"/>
      <c r="F1186" s="327"/>
      <c r="G1186" s="327"/>
      <c r="H1186" s="327"/>
      <c r="I1186" s="356"/>
      <c r="J1186" s="356"/>
      <c r="K1186" s="328"/>
      <c r="L1186" s="356"/>
      <c r="M1186" s="327"/>
      <c r="N1186" s="327"/>
      <c r="O1186" s="327"/>
      <c r="P1186" s="357"/>
      <c r="Q1186" s="357"/>
      <c r="R1186" s="358"/>
      <c r="S1186" s="299"/>
      <c r="T1186" s="300"/>
      <c r="U1186" s="300"/>
      <c r="V1186" s="300"/>
      <c r="W1186" s="300"/>
      <c r="X1186" s="300"/>
      <c r="Y1186" s="300"/>
      <c r="Z1186" s="300"/>
      <c r="AA1186" s="300"/>
      <c r="AB1186" s="301"/>
    </row>
    <row r="1187" spans="2:28" customFormat="1" ht="15" customHeight="1" x14ac:dyDescent="0.25">
      <c r="B1187" s="270"/>
      <c r="C1187" s="269"/>
      <c r="D1187" s="327"/>
      <c r="E1187" s="327"/>
      <c r="F1187" s="327"/>
      <c r="G1187" s="327"/>
      <c r="H1187" s="327"/>
      <c r="I1187" s="356"/>
      <c r="J1187" s="356"/>
      <c r="K1187" s="328"/>
      <c r="L1187" s="356"/>
      <c r="M1187" s="327"/>
      <c r="N1187" s="327"/>
      <c r="O1187" s="327"/>
      <c r="P1187" s="357"/>
      <c r="Q1187" s="357"/>
      <c r="R1187" s="358"/>
      <c r="S1187" s="299"/>
      <c r="T1187" s="300"/>
      <c r="U1187" s="300"/>
      <c r="V1187" s="300"/>
      <c r="W1187" s="300"/>
      <c r="X1187" s="300"/>
      <c r="Y1187" s="300"/>
      <c r="Z1187" s="300"/>
      <c r="AA1187" s="300"/>
      <c r="AB1187" s="301"/>
    </row>
    <row r="1188" spans="2:28" customFormat="1" ht="15" customHeight="1" x14ac:dyDescent="0.25">
      <c r="B1188" s="270"/>
      <c r="C1188" s="269"/>
      <c r="D1188" s="327"/>
      <c r="E1188" s="327"/>
      <c r="F1188" s="327"/>
      <c r="G1188" s="327"/>
      <c r="H1188" s="327"/>
      <c r="I1188" s="356"/>
      <c r="J1188" s="356"/>
      <c r="K1188" s="328"/>
      <c r="L1188" s="356"/>
      <c r="M1188" s="327"/>
      <c r="N1188" s="327"/>
      <c r="O1188" s="327"/>
      <c r="P1188" s="357"/>
      <c r="Q1188" s="357"/>
      <c r="R1188" s="358"/>
      <c r="S1188" s="299"/>
      <c r="T1188" s="300"/>
      <c r="U1188" s="300"/>
      <c r="V1188" s="300"/>
      <c r="W1188" s="300"/>
      <c r="X1188" s="300"/>
      <c r="Y1188" s="300"/>
      <c r="Z1188" s="300"/>
      <c r="AA1188" s="300"/>
      <c r="AB1188" s="301"/>
    </row>
    <row r="1189" spans="2:28" customFormat="1" ht="15" customHeight="1" x14ac:dyDescent="0.25">
      <c r="B1189" s="270"/>
      <c r="C1189" s="269"/>
      <c r="D1189" s="327"/>
      <c r="E1189" s="327"/>
      <c r="F1189" s="327"/>
      <c r="G1189" s="327"/>
      <c r="H1189" s="327"/>
      <c r="I1189" s="356"/>
      <c r="J1189" s="356"/>
      <c r="K1189" s="328"/>
      <c r="L1189" s="356"/>
      <c r="M1189" s="327"/>
      <c r="N1189" s="327"/>
      <c r="O1189" s="327"/>
      <c r="P1189" s="357"/>
      <c r="Q1189" s="357"/>
      <c r="R1189" s="358"/>
      <c r="S1189" s="299"/>
      <c r="T1189" s="300"/>
      <c r="U1189" s="300"/>
      <c r="V1189" s="300"/>
      <c r="W1189" s="300"/>
      <c r="X1189" s="300"/>
      <c r="Y1189" s="300"/>
      <c r="Z1189" s="300"/>
      <c r="AA1189" s="300"/>
      <c r="AB1189" s="301"/>
    </row>
    <row r="1190" spans="2:28" customFormat="1" ht="15" customHeight="1" x14ac:dyDescent="0.25">
      <c r="B1190" s="270"/>
      <c r="C1190" s="269"/>
      <c r="D1190" s="327"/>
      <c r="E1190" s="327"/>
      <c r="F1190" s="327"/>
      <c r="G1190" s="327"/>
      <c r="H1190" s="327"/>
      <c r="I1190" s="356"/>
      <c r="J1190" s="356"/>
      <c r="K1190" s="328"/>
      <c r="L1190" s="356"/>
      <c r="M1190" s="327"/>
      <c r="N1190" s="327"/>
      <c r="O1190" s="327"/>
      <c r="P1190" s="357"/>
      <c r="Q1190" s="357"/>
      <c r="R1190" s="358"/>
      <c r="S1190" s="299"/>
      <c r="T1190" s="300"/>
      <c r="U1190" s="300"/>
      <c r="V1190" s="300"/>
      <c r="W1190" s="300"/>
      <c r="X1190" s="300"/>
      <c r="Y1190" s="300"/>
      <c r="Z1190" s="300"/>
      <c r="AA1190" s="300"/>
      <c r="AB1190" s="301"/>
    </row>
    <row r="1191" spans="2:28" customFormat="1" ht="15" customHeight="1" x14ac:dyDescent="0.25">
      <c r="B1191" s="270"/>
      <c r="C1191" s="269"/>
      <c r="D1191" s="327"/>
      <c r="E1191" s="327"/>
      <c r="F1191" s="327"/>
      <c r="G1191" s="327"/>
      <c r="H1191" s="327"/>
      <c r="I1191" s="356"/>
      <c r="J1191" s="356"/>
      <c r="K1191" s="328"/>
      <c r="L1191" s="356"/>
      <c r="M1191" s="327"/>
      <c r="N1191" s="327"/>
      <c r="O1191" s="327"/>
      <c r="P1191" s="357"/>
      <c r="Q1191" s="357"/>
      <c r="R1191" s="358"/>
      <c r="S1191" s="299"/>
      <c r="T1191" s="300"/>
      <c r="U1191" s="300"/>
      <c r="V1191" s="300"/>
      <c r="W1191" s="300"/>
      <c r="X1191" s="300"/>
      <c r="Y1191" s="300"/>
      <c r="Z1191" s="300"/>
      <c r="AA1191" s="300"/>
      <c r="AB1191" s="301"/>
    </row>
    <row r="1192" spans="2:28" customFormat="1" ht="15" customHeight="1" x14ac:dyDescent="0.25">
      <c r="B1192" s="270"/>
      <c r="C1192" s="269"/>
      <c r="D1192" s="327"/>
      <c r="E1192" s="327"/>
      <c r="F1192" s="327"/>
      <c r="G1192" s="327"/>
      <c r="H1192" s="327"/>
      <c r="I1192" s="356"/>
      <c r="J1192" s="356"/>
      <c r="K1192" s="328"/>
      <c r="L1192" s="356"/>
      <c r="M1192" s="327"/>
      <c r="N1192" s="327"/>
      <c r="O1192" s="327"/>
      <c r="P1192" s="357"/>
      <c r="Q1192" s="357"/>
      <c r="R1192" s="358"/>
      <c r="S1192" s="299"/>
      <c r="T1192" s="300"/>
      <c r="U1192" s="300"/>
      <c r="V1192" s="300"/>
      <c r="W1192" s="300"/>
      <c r="X1192" s="300"/>
      <c r="Y1192" s="300"/>
      <c r="Z1192" s="300"/>
      <c r="AA1192" s="300"/>
      <c r="AB1192" s="301"/>
    </row>
    <row r="1193" spans="2:28" customFormat="1" ht="15" customHeight="1" x14ac:dyDescent="0.25">
      <c r="B1193" s="270"/>
      <c r="C1193" s="269"/>
      <c r="D1193" s="327"/>
      <c r="E1193" s="327"/>
      <c r="F1193" s="327"/>
      <c r="G1193" s="327"/>
      <c r="H1193" s="327"/>
      <c r="I1193" s="356"/>
      <c r="J1193" s="356"/>
      <c r="K1193" s="328"/>
      <c r="L1193" s="356"/>
      <c r="M1193" s="327"/>
      <c r="N1193" s="327"/>
      <c r="O1193" s="327"/>
      <c r="P1193" s="357"/>
      <c r="Q1193" s="357"/>
      <c r="R1193" s="358"/>
      <c r="S1193" s="299"/>
      <c r="T1193" s="300"/>
      <c r="U1193" s="300"/>
      <c r="V1193" s="300"/>
      <c r="W1193" s="300"/>
      <c r="X1193" s="300"/>
      <c r="Y1193" s="300"/>
      <c r="Z1193" s="300"/>
      <c r="AA1193" s="300"/>
      <c r="AB1193" s="301"/>
    </row>
    <row r="1194" spans="2:28" customFormat="1" ht="15" customHeight="1" x14ac:dyDescent="0.25">
      <c r="B1194" s="270"/>
      <c r="C1194" s="269"/>
      <c r="D1194" s="327"/>
      <c r="E1194" s="327"/>
      <c r="F1194" s="327"/>
      <c r="G1194" s="327"/>
      <c r="H1194" s="327"/>
      <c r="I1194" s="356"/>
      <c r="J1194" s="356"/>
      <c r="K1194" s="328"/>
      <c r="L1194" s="356"/>
      <c r="M1194" s="327"/>
      <c r="N1194" s="327"/>
      <c r="O1194" s="327"/>
      <c r="P1194" s="357"/>
      <c r="Q1194" s="357"/>
      <c r="R1194" s="358"/>
      <c r="S1194" s="299"/>
      <c r="T1194" s="300"/>
      <c r="U1194" s="300"/>
      <c r="V1194" s="300"/>
      <c r="W1194" s="300"/>
      <c r="X1194" s="300"/>
      <c r="Y1194" s="300"/>
      <c r="Z1194" s="300"/>
      <c r="AA1194" s="300"/>
      <c r="AB1194" s="301"/>
    </row>
    <row r="1195" spans="2:28" customFormat="1" ht="15" customHeight="1" x14ac:dyDescent="0.25">
      <c r="B1195" s="270"/>
      <c r="C1195" s="269"/>
      <c r="D1195" s="327"/>
      <c r="E1195" s="327"/>
      <c r="F1195" s="327"/>
      <c r="G1195" s="327"/>
      <c r="H1195" s="327"/>
      <c r="I1195" s="356"/>
      <c r="J1195" s="356"/>
      <c r="K1195" s="328"/>
      <c r="L1195" s="356"/>
      <c r="M1195" s="327"/>
      <c r="N1195" s="327"/>
      <c r="O1195" s="327"/>
      <c r="P1195" s="357"/>
      <c r="Q1195" s="357"/>
      <c r="R1195" s="358"/>
      <c r="S1195" s="299"/>
      <c r="T1195" s="300"/>
      <c r="U1195" s="300"/>
      <c r="V1195" s="300"/>
      <c r="W1195" s="300"/>
      <c r="X1195" s="300"/>
      <c r="Y1195" s="300"/>
      <c r="Z1195" s="300"/>
      <c r="AA1195" s="300"/>
      <c r="AB1195" s="301"/>
    </row>
    <row r="1196" spans="2:28" customFormat="1" ht="15" customHeight="1" x14ac:dyDescent="0.25">
      <c r="B1196" s="270"/>
      <c r="C1196" s="269"/>
      <c r="D1196" s="327"/>
      <c r="E1196" s="327"/>
      <c r="F1196" s="327"/>
      <c r="G1196" s="327"/>
      <c r="H1196" s="327"/>
      <c r="I1196" s="356"/>
      <c r="J1196" s="356"/>
      <c r="K1196" s="328"/>
      <c r="L1196" s="356"/>
      <c r="M1196" s="327"/>
      <c r="N1196" s="327"/>
      <c r="O1196" s="327"/>
      <c r="P1196" s="357"/>
      <c r="Q1196" s="357"/>
      <c r="R1196" s="358"/>
      <c r="S1196" s="299"/>
      <c r="T1196" s="300"/>
      <c r="U1196" s="300"/>
      <c r="V1196" s="300"/>
      <c r="W1196" s="300"/>
      <c r="X1196" s="300"/>
      <c r="Y1196" s="300"/>
      <c r="Z1196" s="300"/>
      <c r="AA1196" s="300"/>
      <c r="AB1196" s="301"/>
    </row>
    <row r="1197" spans="2:28" customFormat="1" ht="15" customHeight="1" x14ac:dyDescent="0.25">
      <c r="B1197" s="270"/>
      <c r="C1197" s="269"/>
      <c r="D1197" s="327"/>
      <c r="E1197" s="327"/>
      <c r="F1197" s="327"/>
      <c r="G1197" s="327"/>
      <c r="H1197" s="327"/>
      <c r="I1197" s="356"/>
      <c r="J1197" s="356"/>
      <c r="K1197" s="328"/>
      <c r="L1197" s="356"/>
      <c r="M1197" s="327"/>
      <c r="N1197" s="327"/>
      <c r="O1197" s="327"/>
      <c r="P1197" s="357"/>
      <c r="Q1197" s="357"/>
      <c r="R1197" s="358"/>
      <c r="S1197" s="299"/>
      <c r="T1197" s="300"/>
      <c r="U1197" s="300"/>
      <c r="V1197" s="300"/>
      <c r="W1197" s="300"/>
      <c r="X1197" s="300"/>
      <c r="Y1197" s="300"/>
      <c r="Z1197" s="300"/>
      <c r="AA1197" s="300"/>
      <c r="AB1197" s="301"/>
    </row>
    <row r="1198" spans="2:28" customFormat="1" ht="15" customHeight="1" x14ac:dyDescent="0.25">
      <c r="B1198" s="270"/>
      <c r="C1198" s="269"/>
      <c r="D1198" s="327"/>
      <c r="E1198" s="327"/>
      <c r="F1198" s="327"/>
      <c r="G1198" s="327"/>
      <c r="H1198" s="327"/>
      <c r="I1198" s="356"/>
      <c r="J1198" s="356"/>
      <c r="K1198" s="328"/>
      <c r="L1198" s="356"/>
      <c r="M1198" s="327"/>
      <c r="N1198" s="327"/>
      <c r="O1198" s="327"/>
      <c r="P1198" s="357"/>
      <c r="Q1198" s="357"/>
      <c r="R1198" s="358"/>
      <c r="S1198" s="299"/>
      <c r="T1198" s="300"/>
      <c r="U1198" s="300"/>
      <c r="V1198" s="300"/>
      <c r="W1198" s="300"/>
      <c r="X1198" s="300"/>
      <c r="Y1198" s="300"/>
      <c r="Z1198" s="300"/>
      <c r="AA1198" s="300"/>
      <c r="AB1198" s="301"/>
    </row>
    <row r="1199" spans="2:28" customFormat="1" ht="15" customHeight="1" x14ac:dyDescent="0.25">
      <c r="B1199" s="270"/>
      <c r="C1199" s="269"/>
      <c r="D1199" s="327"/>
      <c r="E1199" s="327"/>
      <c r="F1199" s="327"/>
      <c r="G1199" s="327"/>
      <c r="H1199" s="327"/>
      <c r="I1199" s="356"/>
      <c r="J1199" s="356"/>
      <c r="K1199" s="328"/>
      <c r="L1199" s="356"/>
      <c r="M1199" s="327"/>
      <c r="N1199" s="327"/>
      <c r="O1199" s="327"/>
      <c r="P1199" s="357"/>
      <c r="Q1199" s="357"/>
      <c r="R1199" s="358"/>
      <c r="S1199" s="299"/>
      <c r="T1199" s="300"/>
      <c r="U1199" s="300"/>
      <c r="V1199" s="300"/>
      <c r="W1199" s="300"/>
      <c r="X1199" s="300"/>
      <c r="Y1199" s="300"/>
      <c r="Z1199" s="300"/>
      <c r="AA1199" s="300"/>
      <c r="AB1199" s="301"/>
    </row>
    <row r="1200" spans="2:28" customFormat="1" ht="15" customHeight="1" x14ac:dyDescent="0.25">
      <c r="B1200" s="270"/>
      <c r="C1200" s="269"/>
      <c r="D1200" s="327"/>
      <c r="E1200" s="327"/>
      <c r="F1200" s="327"/>
      <c r="G1200" s="327"/>
      <c r="H1200" s="327"/>
      <c r="I1200" s="356"/>
      <c r="J1200" s="356"/>
      <c r="K1200" s="328"/>
      <c r="L1200" s="356"/>
      <c r="M1200" s="327"/>
      <c r="N1200" s="327"/>
      <c r="O1200" s="327"/>
      <c r="P1200" s="357"/>
      <c r="Q1200" s="357"/>
      <c r="R1200" s="358"/>
      <c r="S1200" s="299"/>
      <c r="T1200" s="300"/>
      <c r="U1200" s="300"/>
      <c r="V1200" s="300"/>
      <c r="W1200" s="300"/>
      <c r="X1200" s="300"/>
      <c r="Y1200" s="300"/>
      <c r="Z1200" s="300"/>
      <c r="AA1200" s="300"/>
      <c r="AB1200" s="301"/>
    </row>
    <row r="1201" spans="2:28" customFormat="1" ht="15" customHeight="1" x14ac:dyDescent="0.25">
      <c r="B1201" s="270"/>
      <c r="C1201" s="269"/>
      <c r="D1201" s="327"/>
      <c r="E1201" s="327"/>
      <c r="F1201" s="327"/>
      <c r="G1201" s="327"/>
      <c r="H1201" s="327"/>
      <c r="I1201" s="356"/>
      <c r="J1201" s="356"/>
      <c r="K1201" s="328"/>
      <c r="L1201" s="356"/>
      <c r="M1201" s="327"/>
      <c r="N1201" s="327"/>
      <c r="O1201" s="327"/>
      <c r="P1201" s="357"/>
      <c r="Q1201" s="357"/>
      <c r="R1201" s="358"/>
      <c r="S1201" s="299"/>
      <c r="T1201" s="300"/>
      <c r="U1201" s="300"/>
      <c r="V1201" s="300"/>
      <c r="W1201" s="300"/>
      <c r="X1201" s="300"/>
      <c r="Y1201" s="300"/>
      <c r="Z1201" s="300"/>
      <c r="AA1201" s="300"/>
      <c r="AB1201" s="301"/>
    </row>
    <row r="1202" spans="2:28" customFormat="1" ht="15" customHeight="1" x14ac:dyDescent="0.25">
      <c r="B1202" s="270"/>
      <c r="C1202" s="269"/>
      <c r="D1202" s="327"/>
      <c r="E1202" s="327"/>
      <c r="F1202" s="327"/>
      <c r="G1202" s="327"/>
      <c r="H1202" s="327"/>
      <c r="I1202" s="356"/>
      <c r="J1202" s="356"/>
      <c r="K1202" s="328"/>
      <c r="L1202" s="356"/>
      <c r="M1202" s="327"/>
      <c r="N1202" s="327"/>
      <c r="O1202" s="327"/>
      <c r="P1202" s="357"/>
      <c r="Q1202" s="357"/>
      <c r="R1202" s="358"/>
      <c r="S1202" s="299"/>
      <c r="T1202" s="300"/>
      <c r="U1202" s="300"/>
      <c r="V1202" s="300"/>
      <c r="W1202" s="300"/>
      <c r="X1202" s="300"/>
      <c r="Y1202" s="300"/>
      <c r="Z1202" s="300"/>
      <c r="AA1202" s="300"/>
      <c r="AB1202" s="301"/>
    </row>
    <row r="1203" spans="2:28" customFormat="1" ht="15" customHeight="1" x14ac:dyDescent="0.25">
      <c r="B1203" s="270"/>
      <c r="C1203" s="269"/>
      <c r="D1203" s="327"/>
      <c r="E1203" s="327"/>
      <c r="F1203" s="327"/>
      <c r="G1203" s="327"/>
      <c r="H1203" s="327"/>
      <c r="I1203" s="356"/>
      <c r="J1203" s="356"/>
      <c r="K1203" s="328"/>
      <c r="L1203" s="356"/>
      <c r="M1203" s="327"/>
      <c r="N1203" s="327"/>
      <c r="O1203" s="327"/>
      <c r="P1203" s="357"/>
      <c r="Q1203" s="357"/>
      <c r="R1203" s="358"/>
      <c r="S1203" s="299"/>
      <c r="T1203" s="300"/>
      <c r="U1203" s="300"/>
      <c r="V1203" s="300"/>
      <c r="W1203" s="300"/>
      <c r="X1203" s="300"/>
      <c r="Y1203" s="300"/>
      <c r="Z1203" s="300"/>
      <c r="AA1203" s="300"/>
      <c r="AB1203" s="301"/>
    </row>
    <row r="1204" spans="2:28" customFormat="1" ht="15" customHeight="1" x14ac:dyDescent="0.25">
      <c r="B1204" s="270"/>
      <c r="C1204" s="269"/>
      <c r="D1204" s="327"/>
      <c r="E1204" s="327"/>
      <c r="F1204" s="327"/>
      <c r="G1204" s="327"/>
      <c r="H1204" s="327"/>
      <c r="I1204" s="356"/>
      <c r="J1204" s="356"/>
      <c r="K1204" s="328"/>
      <c r="L1204" s="356"/>
      <c r="M1204" s="327"/>
      <c r="N1204" s="327"/>
      <c r="O1204" s="327"/>
      <c r="P1204" s="357"/>
      <c r="Q1204" s="357"/>
      <c r="R1204" s="358"/>
      <c r="S1204" s="299"/>
      <c r="T1204" s="300"/>
      <c r="U1204" s="300"/>
      <c r="V1204" s="300"/>
      <c r="W1204" s="300"/>
      <c r="X1204" s="300"/>
      <c r="Y1204" s="300"/>
      <c r="Z1204" s="300"/>
      <c r="AA1204" s="300"/>
      <c r="AB1204" s="301"/>
    </row>
    <row r="1205" spans="2:28" customFormat="1" ht="15" customHeight="1" x14ac:dyDescent="0.25">
      <c r="B1205" s="270"/>
      <c r="C1205" s="269"/>
      <c r="D1205" s="327"/>
      <c r="E1205" s="327"/>
      <c r="F1205" s="327"/>
      <c r="G1205" s="327"/>
      <c r="H1205" s="327"/>
      <c r="I1205" s="356"/>
      <c r="J1205" s="356"/>
      <c r="K1205" s="328"/>
      <c r="L1205" s="356"/>
      <c r="M1205" s="327"/>
      <c r="N1205" s="327"/>
      <c r="O1205" s="327"/>
      <c r="P1205" s="357"/>
      <c r="Q1205" s="357"/>
      <c r="R1205" s="358"/>
      <c r="S1205" s="299"/>
      <c r="T1205" s="300"/>
      <c r="U1205" s="300"/>
      <c r="V1205" s="300"/>
      <c r="W1205" s="300"/>
      <c r="X1205" s="300"/>
      <c r="Y1205" s="300"/>
      <c r="Z1205" s="300"/>
      <c r="AA1205" s="300"/>
      <c r="AB1205" s="301"/>
    </row>
    <row r="1206" spans="2:28" customFormat="1" ht="15" customHeight="1" x14ac:dyDescent="0.25">
      <c r="B1206" s="270"/>
      <c r="C1206" s="269"/>
      <c r="D1206" s="327"/>
      <c r="E1206" s="327"/>
      <c r="F1206" s="327"/>
      <c r="G1206" s="327"/>
      <c r="H1206" s="327"/>
      <c r="I1206" s="356"/>
      <c r="J1206" s="356"/>
      <c r="K1206" s="328"/>
      <c r="L1206" s="356"/>
      <c r="M1206" s="327"/>
      <c r="N1206" s="327"/>
      <c r="O1206" s="327"/>
      <c r="P1206" s="357"/>
      <c r="Q1206" s="357"/>
      <c r="R1206" s="358"/>
      <c r="S1206" s="299"/>
      <c r="T1206" s="300"/>
      <c r="U1206" s="300"/>
      <c r="V1206" s="300"/>
      <c r="W1206" s="300"/>
      <c r="X1206" s="300"/>
      <c r="Y1206" s="300"/>
      <c r="Z1206" s="300"/>
      <c r="AA1206" s="300"/>
      <c r="AB1206" s="301"/>
    </row>
    <row r="1207" spans="2:28" customFormat="1" ht="15" customHeight="1" x14ac:dyDescent="0.25">
      <c r="B1207" s="270"/>
      <c r="C1207" s="269"/>
      <c r="D1207" s="327"/>
      <c r="E1207" s="327"/>
      <c r="F1207" s="327"/>
      <c r="G1207" s="327"/>
      <c r="H1207" s="327"/>
      <c r="I1207" s="356"/>
      <c r="J1207" s="356"/>
      <c r="K1207" s="328"/>
      <c r="L1207" s="356"/>
      <c r="M1207" s="327"/>
      <c r="N1207" s="327"/>
      <c r="O1207" s="327"/>
      <c r="P1207" s="357"/>
      <c r="Q1207" s="357"/>
      <c r="R1207" s="358"/>
      <c r="S1207" s="299"/>
      <c r="T1207" s="300"/>
      <c r="U1207" s="300"/>
      <c r="V1207" s="300"/>
      <c r="W1207" s="300"/>
      <c r="X1207" s="300"/>
      <c r="Y1207" s="300"/>
      <c r="Z1207" s="300"/>
      <c r="AA1207" s="300"/>
      <c r="AB1207" s="301"/>
    </row>
    <row r="1208" spans="2:28" customFormat="1" ht="15" customHeight="1" x14ac:dyDescent="0.25">
      <c r="B1208" s="270"/>
      <c r="C1208" s="269"/>
      <c r="D1208" s="327"/>
      <c r="E1208" s="327"/>
      <c r="F1208" s="327"/>
      <c r="G1208" s="327"/>
      <c r="H1208" s="327"/>
      <c r="I1208" s="356"/>
      <c r="J1208" s="356"/>
      <c r="K1208" s="328"/>
      <c r="L1208" s="356"/>
      <c r="M1208" s="327"/>
      <c r="N1208" s="327"/>
      <c r="O1208" s="327"/>
      <c r="P1208" s="357"/>
      <c r="Q1208" s="357"/>
      <c r="R1208" s="358"/>
      <c r="S1208" s="299"/>
      <c r="T1208" s="300"/>
      <c r="U1208" s="300"/>
      <c r="V1208" s="300"/>
      <c r="W1208" s="300"/>
      <c r="X1208" s="300"/>
      <c r="Y1208" s="300"/>
      <c r="Z1208" s="300"/>
      <c r="AA1208" s="300"/>
      <c r="AB1208" s="301"/>
    </row>
    <row r="1209" spans="2:28" customFormat="1" ht="15" customHeight="1" x14ac:dyDescent="0.25">
      <c r="B1209" s="270"/>
      <c r="C1209" s="269"/>
      <c r="D1209" s="327"/>
      <c r="E1209" s="327"/>
      <c r="F1209" s="327"/>
      <c r="G1209" s="327"/>
      <c r="H1209" s="327"/>
      <c r="I1209" s="356"/>
      <c r="J1209" s="356"/>
      <c r="K1209" s="328"/>
      <c r="L1209" s="356"/>
      <c r="M1209" s="327"/>
      <c r="N1209" s="327"/>
      <c r="O1209" s="327"/>
      <c r="P1209" s="357"/>
      <c r="Q1209" s="357"/>
      <c r="R1209" s="358"/>
      <c r="S1209" s="299"/>
      <c r="T1209" s="300"/>
      <c r="U1209" s="300"/>
      <c r="V1209" s="300"/>
      <c r="W1209" s="300"/>
      <c r="X1209" s="300"/>
      <c r="Y1209" s="300"/>
      <c r="Z1209" s="300"/>
      <c r="AA1209" s="300"/>
      <c r="AB1209" s="301"/>
    </row>
    <row r="1210" spans="2:28" customFormat="1" ht="15" customHeight="1" x14ac:dyDescent="0.25">
      <c r="B1210" s="270"/>
      <c r="C1210" s="269"/>
      <c r="D1210" s="327"/>
      <c r="E1210" s="327"/>
      <c r="F1210" s="327"/>
      <c r="G1210" s="327"/>
      <c r="H1210" s="327"/>
      <c r="I1210" s="356"/>
      <c r="J1210" s="356"/>
      <c r="K1210" s="328"/>
      <c r="L1210" s="356"/>
      <c r="M1210" s="327"/>
      <c r="N1210" s="327"/>
      <c r="O1210" s="327"/>
      <c r="P1210" s="357"/>
      <c r="Q1210" s="357"/>
      <c r="R1210" s="358"/>
      <c r="S1210" s="299"/>
      <c r="T1210" s="300"/>
      <c r="U1210" s="300"/>
      <c r="V1210" s="300"/>
      <c r="W1210" s="300"/>
      <c r="X1210" s="300"/>
      <c r="Y1210" s="300"/>
      <c r="Z1210" s="300"/>
      <c r="AA1210" s="300"/>
      <c r="AB1210" s="301"/>
    </row>
    <row r="1211" spans="2:28" customFormat="1" ht="15" customHeight="1" x14ac:dyDescent="0.25">
      <c r="B1211" s="270"/>
      <c r="C1211" s="269"/>
      <c r="D1211" s="327"/>
      <c r="E1211" s="327"/>
      <c r="F1211" s="327"/>
      <c r="G1211" s="327"/>
      <c r="H1211" s="327"/>
      <c r="I1211" s="356"/>
      <c r="J1211" s="356"/>
      <c r="K1211" s="328"/>
      <c r="L1211" s="356"/>
      <c r="M1211" s="327"/>
      <c r="N1211" s="327"/>
      <c r="O1211" s="327"/>
      <c r="P1211" s="357"/>
      <c r="Q1211" s="357"/>
      <c r="R1211" s="358"/>
      <c r="S1211" s="299"/>
      <c r="T1211" s="300"/>
      <c r="U1211" s="300"/>
      <c r="V1211" s="300"/>
      <c r="W1211" s="300"/>
      <c r="X1211" s="300"/>
      <c r="Y1211" s="300"/>
      <c r="Z1211" s="300"/>
      <c r="AA1211" s="300"/>
      <c r="AB1211" s="301"/>
    </row>
    <row r="1212" spans="2:28" customFormat="1" ht="15" customHeight="1" x14ac:dyDescent="0.25">
      <c r="B1212" s="270"/>
      <c r="C1212" s="269"/>
      <c r="D1212" s="327"/>
      <c r="E1212" s="327"/>
      <c r="F1212" s="327"/>
      <c r="G1212" s="327"/>
      <c r="H1212" s="327"/>
      <c r="I1212" s="356"/>
      <c r="J1212" s="356"/>
      <c r="K1212" s="328"/>
      <c r="L1212" s="356"/>
      <c r="M1212" s="327"/>
      <c r="N1212" s="327"/>
      <c r="O1212" s="327"/>
      <c r="P1212" s="357"/>
      <c r="Q1212" s="357"/>
      <c r="R1212" s="358"/>
      <c r="S1212" s="299"/>
      <c r="T1212" s="300"/>
      <c r="U1212" s="300"/>
      <c r="V1212" s="300"/>
      <c r="W1212" s="300"/>
      <c r="X1212" s="300"/>
      <c r="Y1212" s="300"/>
      <c r="Z1212" s="300"/>
      <c r="AA1212" s="300"/>
      <c r="AB1212" s="301"/>
    </row>
    <row r="1213" spans="2:28" customFormat="1" ht="15" customHeight="1" x14ac:dyDescent="0.25">
      <c r="B1213" s="270"/>
      <c r="C1213" s="269"/>
      <c r="D1213" s="327"/>
      <c r="E1213" s="327"/>
      <c r="F1213" s="327"/>
      <c r="G1213" s="327"/>
      <c r="H1213" s="327"/>
      <c r="I1213" s="356"/>
      <c r="J1213" s="356"/>
      <c r="K1213" s="328"/>
      <c r="L1213" s="356"/>
      <c r="M1213" s="327"/>
      <c r="N1213" s="327"/>
      <c r="O1213" s="327"/>
      <c r="P1213" s="357"/>
      <c r="Q1213" s="357"/>
      <c r="R1213" s="358"/>
      <c r="S1213" s="299"/>
      <c r="T1213" s="300"/>
      <c r="U1213" s="300"/>
      <c r="V1213" s="300"/>
      <c r="W1213" s="300"/>
      <c r="X1213" s="300"/>
      <c r="Y1213" s="300"/>
      <c r="Z1213" s="300"/>
      <c r="AA1213" s="300"/>
      <c r="AB1213" s="301"/>
    </row>
    <row r="1214" spans="2:28" customFormat="1" ht="15" customHeight="1" x14ac:dyDescent="0.25">
      <c r="B1214" s="270"/>
      <c r="C1214" s="269"/>
      <c r="D1214" s="327"/>
      <c r="E1214" s="327"/>
      <c r="F1214" s="327"/>
      <c r="G1214" s="327"/>
      <c r="H1214" s="327"/>
      <c r="I1214" s="356"/>
      <c r="J1214" s="356"/>
      <c r="K1214" s="328"/>
      <c r="L1214" s="356"/>
      <c r="M1214" s="327"/>
      <c r="N1214" s="327"/>
      <c r="O1214" s="327"/>
      <c r="P1214" s="357"/>
      <c r="Q1214" s="357"/>
      <c r="R1214" s="358"/>
      <c r="S1214" s="299"/>
      <c r="T1214" s="300"/>
      <c r="U1214" s="300"/>
      <c r="V1214" s="300"/>
      <c r="W1214" s="300"/>
      <c r="X1214" s="300"/>
      <c r="Y1214" s="300"/>
      <c r="Z1214" s="300"/>
      <c r="AA1214" s="300"/>
      <c r="AB1214" s="301"/>
    </row>
    <row r="1215" spans="2:28" customFormat="1" ht="15" customHeight="1" x14ac:dyDescent="0.25">
      <c r="B1215" s="270"/>
      <c r="C1215" s="269"/>
      <c r="D1215" s="327"/>
      <c r="E1215" s="327"/>
      <c r="F1215" s="327"/>
      <c r="G1215" s="327"/>
      <c r="H1215" s="327"/>
      <c r="I1215" s="356"/>
      <c r="J1215" s="356"/>
      <c r="K1215" s="328"/>
      <c r="L1215" s="356"/>
      <c r="M1215" s="327"/>
      <c r="N1215" s="327"/>
      <c r="O1215" s="327"/>
      <c r="P1215" s="357"/>
      <c r="Q1215" s="357"/>
      <c r="R1215" s="358"/>
      <c r="S1215" s="299"/>
      <c r="T1215" s="300"/>
      <c r="U1215" s="300"/>
      <c r="V1215" s="300"/>
      <c r="W1215" s="300"/>
      <c r="X1215" s="300"/>
      <c r="Y1215" s="300"/>
      <c r="Z1215" s="300"/>
      <c r="AA1215" s="300"/>
      <c r="AB1215" s="301"/>
    </row>
    <row r="1216" spans="2:28" customFormat="1" ht="15" customHeight="1" x14ac:dyDescent="0.25">
      <c r="B1216" s="270"/>
      <c r="C1216" s="269"/>
      <c r="D1216" s="327"/>
      <c r="E1216" s="327"/>
      <c r="F1216" s="327"/>
      <c r="G1216" s="327"/>
      <c r="H1216" s="327"/>
      <c r="I1216" s="356"/>
      <c r="J1216" s="356"/>
      <c r="K1216" s="328"/>
      <c r="L1216" s="356"/>
      <c r="M1216" s="327"/>
      <c r="N1216" s="327"/>
      <c r="O1216" s="327"/>
      <c r="P1216" s="357"/>
      <c r="Q1216" s="357"/>
      <c r="R1216" s="358"/>
      <c r="S1216" s="299"/>
      <c r="T1216" s="300"/>
      <c r="U1216" s="300"/>
      <c r="V1216" s="300"/>
      <c r="W1216" s="300"/>
      <c r="X1216" s="300"/>
      <c r="Y1216" s="300"/>
      <c r="Z1216" s="300"/>
      <c r="AA1216" s="300"/>
      <c r="AB1216" s="301"/>
    </row>
    <row r="1217" spans="2:28" customFormat="1" ht="15" customHeight="1" x14ac:dyDescent="0.25">
      <c r="B1217" s="270"/>
      <c r="C1217" s="269"/>
      <c r="D1217" s="327"/>
      <c r="E1217" s="327"/>
      <c r="F1217" s="327"/>
      <c r="G1217" s="327"/>
      <c r="H1217" s="327"/>
      <c r="I1217" s="356"/>
      <c r="J1217" s="356"/>
      <c r="K1217" s="328"/>
      <c r="L1217" s="356"/>
      <c r="M1217" s="327"/>
      <c r="N1217" s="327"/>
      <c r="O1217" s="327"/>
      <c r="P1217" s="357"/>
      <c r="Q1217" s="357"/>
      <c r="R1217" s="358"/>
      <c r="S1217" s="299"/>
      <c r="T1217" s="300"/>
      <c r="U1217" s="300"/>
      <c r="V1217" s="300"/>
      <c r="W1217" s="300"/>
      <c r="X1217" s="300"/>
      <c r="Y1217" s="300"/>
      <c r="Z1217" s="300"/>
      <c r="AA1217" s="300"/>
      <c r="AB1217" s="301"/>
    </row>
    <row r="1218" spans="2:28" customFormat="1" ht="15" customHeight="1" x14ac:dyDescent="0.25">
      <c r="B1218" s="270"/>
      <c r="C1218" s="269"/>
      <c r="D1218" s="327"/>
      <c r="E1218" s="327"/>
      <c r="F1218" s="327"/>
      <c r="G1218" s="327"/>
      <c r="H1218" s="327"/>
      <c r="I1218" s="356"/>
      <c r="J1218" s="356"/>
      <c r="K1218" s="328"/>
      <c r="L1218" s="356"/>
      <c r="M1218" s="327"/>
      <c r="N1218" s="327"/>
      <c r="O1218" s="327"/>
      <c r="P1218" s="357"/>
      <c r="Q1218" s="357"/>
      <c r="R1218" s="358"/>
      <c r="S1218" s="299"/>
      <c r="T1218" s="300"/>
      <c r="U1218" s="300"/>
      <c r="V1218" s="300"/>
      <c r="W1218" s="300"/>
      <c r="X1218" s="300"/>
      <c r="Y1218" s="300"/>
      <c r="Z1218" s="300"/>
      <c r="AA1218" s="300"/>
      <c r="AB1218" s="301"/>
    </row>
    <row r="1219" spans="2:28" customFormat="1" ht="15" customHeight="1" x14ac:dyDescent="0.25">
      <c r="B1219" s="270"/>
      <c r="C1219" s="269"/>
      <c r="D1219" s="327"/>
      <c r="E1219" s="327"/>
      <c r="F1219" s="327"/>
      <c r="G1219" s="327"/>
      <c r="H1219" s="327"/>
      <c r="I1219" s="356"/>
      <c r="J1219" s="356"/>
      <c r="K1219" s="328"/>
      <c r="L1219" s="356"/>
      <c r="M1219" s="327"/>
      <c r="N1219" s="327"/>
      <c r="O1219" s="327"/>
      <c r="P1219" s="357"/>
      <c r="Q1219" s="357"/>
      <c r="R1219" s="358"/>
      <c r="S1219" s="299"/>
      <c r="T1219" s="300"/>
      <c r="U1219" s="300"/>
      <c r="V1219" s="300"/>
      <c r="W1219" s="300"/>
      <c r="X1219" s="300"/>
      <c r="Y1219" s="300"/>
      <c r="Z1219" s="300"/>
      <c r="AA1219" s="300"/>
      <c r="AB1219" s="301"/>
    </row>
    <row r="1220" spans="2:28" customFormat="1" ht="15" customHeight="1" x14ac:dyDescent="0.25">
      <c r="B1220" s="270"/>
      <c r="C1220" s="269"/>
      <c r="D1220" s="327"/>
      <c r="E1220" s="327"/>
      <c r="F1220" s="327"/>
      <c r="G1220" s="327"/>
      <c r="H1220" s="327"/>
      <c r="I1220" s="356"/>
      <c r="J1220" s="356"/>
      <c r="K1220" s="328"/>
      <c r="L1220" s="356"/>
      <c r="M1220" s="327"/>
      <c r="N1220" s="327"/>
      <c r="O1220" s="327"/>
      <c r="P1220" s="357"/>
      <c r="Q1220" s="357"/>
      <c r="R1220" s="358"/>
      <c r="S1220" s="299"/>
      <c r="T1220" s="300"/>
      <c r="U1220" s="300"/>
      <c r="V1220" s="300"/>
      <c r="W1220" s="300"/>
      <c r="X1220" s="300"/>
      <c r="Y1220" s="300"/>
      <c r="Z1220" s="300"/>
      <c r="AA1220" s="300"/>
      <c r="AB1220" s="301"/>
    </row>
    <row r="1221" spans="2:28" customFormat="1" ht="15" customHeight="1" x14ac:dyDescent="0.25">
      <c r="B1221" s="270"/>
      <c r="C1221" s="269"/>
      <c r="D1221" s="327"/>
      <c r="E1221" s="327"/>
      <c r="F1221" s="327"/>
      <c r="G1221" s="327"/>
      <c r="H1221" s="327"/>
      <c r="I1221" s="356"/>
      <c r="J1221" s="356"/>
      <c r="K1221" s="328"/>
      <c r="L1221" s="356"/>
      <c r="M1221" s="327"/>
      <c r="N1221" s="327"/>
      <c r="O1221" s="327"/>
      <c r="P1221" s="357"/>
      <c r="Q1221" s="357"/>
      <c r="R1221" s="358"/>
      <c r="S1221" s="299"/>
      <c r="T1221" s="300"/>
      <c r="U1221" s="300"/>
      <c r="V1221" s="300"/>
      <c r="W1221" s="300"/>
      <c r="X1221" s="300"/>
      <c r="Y1221" s="300"/>
      <c r="Z1221" s="300"/>
      <c r="AA1221" s="300"/>
      <c r="AB1221" s="301"/>
    </row>
    <row r="1222" spans="2:28" customFormat="1" ht="15" customHeight="1" x14ac:dyDescent="0.25">
      <c r="B1222" s="270"/>
      <c r="C1222" s="269"/>
      <c r="D1222" s="327"/>
      <c r="E1222" s="327"/>
      <c r="F1222" s="327"/>
      <c r="G1222" s="327"/>
      <c r="H1222" s="327"/>
      <c r="I1222" s="356"/>
      <c r="J1222" s="356"/>
      <c r="K1222" s="328"/>
      <c r="L1222" s="356"/>
      <c r="M1222" s="327"/>
      <c r="N1222" s="327"/>
      <c r="O1222" s="327"/>
      <c r="P1222" s="357"/>
      <c r="Q1222" s="357"/>
      <c r="R1222" s="358"/>
      <c r="S1222" s="299"/>
      <c r="T1222" s="300"/>
      <c r="U1222" s="300"/>
      <c r="V1222" s="300"/>
      <c r="W1222" s="300"/>
      <c r="X1222" s="300"/>
      <c r="Y1222" s="300"/>
      <c r="Z1222" s="300"/>
      <c r="AA1222" s="300"/>
      <c r="AB1222" s="301"/>
    </row>
    <row r="1223" spans="2:28" customFormat="1" ht="15" customHeight="1" x14ac:dyDescent="0.25">
      <c r="B1223" s="270"/>
      <c r="C1223" s="269"/>
      <c r="D1223" s="327"/>
      <c r="E1223" s="327"/>
      <c r="F1223" s="327"/>
      <c r="G1223" s="327"/>
      <c r="H1223" s="327"/>
      <c r="I1223" s="356"/>
      <c r="J1223" s="356"/>
      <c r="K1223" s="328"/>
      <c r="L1223" s="356"/>
      <c r="M1223" s="327"/>
      <c r="N1223" s="327"/>
      <c r="O1223" s="327"/>
      <c r="P1223" s="357"/>
      <c r="Q1223" s="357"/>
      <c r="R1223" s="358"/>
      <c r="S1223" s="299"/>
      <c r="T1223" s="300"/>
      <c r="U1223" s="300"/>
      <c r="V1223" s="300"/>
      <c r="W1223" s="300"/>
      <c r="X1223" s="300"/>
      <c r="Y1223" s="300"/>
      <c r="Z1223" s="300"/>
      <c r="AA1223" s="300"/>
      <c r="AB1223" s="301"/>
    </row>
    <row r="1224" spans="2:28" customFormat="1" ht="15" customHeight="1" x14ac:dyDescent="0.25">
      <c r="B1224" s="270"/>
      <c r="C1224" s="269"/>
      <c r="D1224" s="327"/>
      <c r="E1224" s="327"/>
      <c r="F1224" s="327"/>
      <c r="G1224" s="327"/>
      <c r="H1224" s="327"/>
      <c r="I1224" s="356"/>
      <c r="J1224" s="356"/>
      <c r="K1224" s="328"/>
      <c r="L1224" s="356"/>
      <c r="M1224" s="327"/>
      <c r="N1224" s="327"/>
      <c r="O1224" s="327"/>
      <c r="P1224" s="357"/>
      <c r="Q1224" s="357"/>
      <c r="R1224" s="358"/>
      <c r="S1224" s="299"/>
      <c r="T1224" s="300"/>
      <c r="U1224" s="300"/>
      <c r="V1224" s="300"/>
      <c r="W1224" s="300"/>
      <c r="X1224" s="300"/>
      <c r="Y1224" s="300"/>
      <c r="Z1224" s="300"/>
      <c r="AA1224" s="300"/>
      <c r="AB1224" s="301"/>
    </row>
    <row r="1225" spans="2:28" customFormat="1" ht="15" customHeight="1" x14ac:dyDescent="0.25">
      <c r="B1225" s="270"/>
      <c r="C1225" s="269"/>
      <c r="D1225" s="327"/>
      <c r="E1225" s="327"/>
      <c r="F1225" s="327"/>
      <c r="G1225" s="327"/>
      <c r="H1225" s="327"/>
      <c r="I1225" s="356"/>
      <c r="J1225" s="356"/>
      <c r="K1225" s="328"/>
      <c r="L1225" s="356"/>
      <c r="M1225" s="327"/>
      <c r="N1225" s="327"/>
      <c r="O1225" s="327"/>
      <c r="P1225" s="357"/>
      <c r="Q1225" s="357"/>
      <c r="R1225" s="358"/>
      <c r="S1225" s="299"/>
      <c r="T1225" s="300"/>
      <c r="U1225" s="300"/>
      <c r="V1225" s="300"/>
      <c r="W1225" s="300"/>
      <c r="X1225" s="300"/>
      <c r="Y1225" s="300"/>
      <c r="Z1225" s="300"/>
      <c r="AA1225" s="300"/>
      <c r="AB1225" s="301"/>
    </row>
    <row r="1226" spans="2:28" customFormat="1" ht="15" customHeight="1" x14ac:dyDescent="0.25">
      <c r="B1226" s="270"/>
      <c r="C1226" s="269"/>
      <c r="D1226" s="327"/>
      <c r="E1226" s="327"/>
      <c r="F1226" s="327"/>
      <c r="G1226" s="327"/>
      <c r="H1226" s="327"/>
      <c r="I1226" s="356"/>
      <c r="J1226" s="356"/>
      <c r="K1226" s="328"/>
      <c r="L1226" s="356"/>
      <c r="M1226" s="327"/>
      <c r="N1226" s="327"/>
      <c r="O1226" s="327"/>
      <c r="P1226" s="357"/>
      <c r="Q1226" s="357"/>
      <c r="R1226" s="358"/>
      <c r="S1226" s="299"/>
      <c r="T1226" s="300"/>
      <c r="U1226" s="300"/>
      <c r="V1226" s="300"/>
      <c r="W1226" s="300"/>
      <c r="X1226" s="300"/>
      <c r="Y1226" s="300"/>
      <c r="Z1226" s="300"/>
      <c r="AA1226" s="300"/>
      <c r="AB1226" s="301"/>
    </row>
    <row r="1227" spans="2:28" customFormat="1" ht="15" customHeight="1" x14ac:dyDescent="0.25">
      <c r="B1227" s="270"/>
      <c r="C1227" s="269"/>
      <c r="D1227" s="327"/>
      <c r="E1227" s="327"/>
      <c r="F1227" s="327"/>
      <c r="G1227" s="327"/>
      <c r="H1227" s="327"/>
      <c r="I1227" s="356"/>
      <c r="J1227" s="356"/>
      <c r="K1227" s="328"/>
      <c r="L1227" s="356"/>
      <c r="M1227" s="327"/>
      <c r="N1227" s="327"/>
      <c r="O1227" s="327"/>
      <c r="P1227" s="357"/>
      <c r="Q1227" s="357"/>
      <c r="R1227" s="358"/>
      <c r="S1227" s="299"/>
      <c r="T1227" s="300"/>
      <c r="U1227" s="300"/>
      <c r="V1227" s="300"/>
      <c r="W1227" s="300"/>
      <c r="X1227" s="300"/>
      <c r="Y1227" s="300"/>
      <c r="Z1227" s="300"/>
      <c r="AA1227" s="300"/>
      <c r="AB1227" s="301"/>
    </row>
    <row r="1228" spans="2:28" customFormat="1" ht="15" customHeight="1" x14ac:dyDescent="0.25">
      <c r="B1228" s="270"/>
      <c r="C1228" s="269"/>
      <c r="D1228" s="327"/>
      <c r="E1228" s="327"/>
      <c r="F1228" s="327"/>
      <c r="G1228" s="327"/>
      <c r="H1228" s="327"/>
      <c r="I1228" s="356"/>
      <c r="J1228" s="356"/>
      <c r="K1228" s="328"/>
      <c r="L1228" s="356"/>
      <c r="M1228" s="327"/>
      <c r="N1228" s="327"/>
      <c r="O1228" s="327"/>
      <c r="P1228" s="357"/>
      <c r="Q1228" s="357"/>
      <c r="R1228" s="358"/>
      <c r="S1228" s="299"/>
      <c r="T1228" s="300"/>
      <c r="U1228" s="300"/>
      <c r="V1228" s="300"/>
      <c r="W1228" s="300"/>
      <c r="X1228" s="300"/>
      <c r="Y1228" s="300"/>
      <c r="Z1228" s="300"/>
      <c r="AA1228" s="300"/>
      <c r="AB1228" s="301"/>
    </row>
    <row r="1229" spans="2:28" customFormat="1" ht="15" customHeight="1" x14ac:dyDescent="0.25">
      <c r="B1229" s="270"/>
      <c r="C1229" s="269"/>
      <c r="D1229" s="327"/>
      <c r="E1229" s="327"/>
      <c r="F1229" s="327"/>
      <c r="G1229" s="327"/>
      <c r="H1229" s="327"/>
      <c r="I1229" s="356"/>
      <c r="J1229" s="356"/>
      <c r="K1229" s="328"/>
      <c r="L1229" s="356"/>
      <c r="M1229" s="327"/>
      <c r="N1229" s="327"/>
      <c r="O1229" s="327"/>
      <c r="P1229" s="357"/>
      <c r="Q1229" s="357"/>
      <c r="R1229" s="358"/>
      <c r="S1229" s="299"/>
      <c r="T1229" s="300"/>
      <c r="U1229" s="300"/>
      <c r="V1229" s="300"/>
      <c r="W1229" s="300"/>
      <c r="X1229" s="300"/>
      <c r="Y1229" s="300"/>
      <c r="Z1229" s="300"/>
      <c r="AA1229" s="300"/>
      <c r="AB1229" s="301"/>
    </row>
    <row r="1230" spans="2:28" customFormat="1" ht="15" customHeight="1" x14ac:dyDescent="0.25">
      <c r="B1230" s="270"/>
      <c r="C1230" s="269"/>
      <c r="D1230" s="327"/>
      <c r="E1230" s="327"/>
      <c r="F1230" s="327"/>
      <c r="G1230" s="327"/>
      <c r="H1230" s="327"/>
      <c r="I1230" s="356"/>
      <c r="J1230" s="356"/>
      <c r="K1230" s="328"/>
      <c r="L1230" s="356"/>
      <c r="M1230" s="327"/>
      <c r="N1230" s="327"/>
      <c r="O1230" s="327"/>
      <c r="P1230" s="357"/>
      <c r="Q1230" s="357"/>
      <c r="R1230" s="358"/>
      <c r="S1230" s="299"/>
      <c r="T1230" s="300"/>
      <c r="U1230" s="300"/>
      <c r="V1230" s="300"/>
      <c r="W1230" s="300"/>
      <c r="X1230" s="300"/>
      <c r="Y1230" s="300"/>
      <c r="Z1230" s="300"/>
      <c r="AA1230" s="300"/>
      <c r="AB1230" s="301"/>
    </row>
    <row r="1231" spans="2:28" customFormat="1" ht="15" customHeight="1" x14ac:dyDescent="0.25">
      <c r="B1231" s="270"/>
      <c r="C1231" s="269"/>
      <c r="D1231" s="327"/>
      <c r="E1231" s="327"/>
      <c r="F1231" s="327"/>
      <c r="G1231" s="327"/>
      <c r="H1231" s="327"/>
      <c r="I1231" s="356"/>
      <c r="J1231" s="356"/>
      <c r="K1231" s="328"/>
      <c r="L1231" s="356"/>
      <c r="M1231" s="327"/>
      <c r="N1231" s="327"/>
      <c r="O1231" s="327"/>
      <c r="P1231" s="357"/>
      <c r="Q1231" s="357"/>
      <c r="R1231" s="358"/>
      <c r="S1231" s="299"/>
      <c r="T1231" s="300"/>
      <c r="U1231" s="300"/>
      <c r="V1231" s="300"/>
      <c r="W1231" s="300"/>
      <c r="X1231" s="300"/>
      <c r="Y1231" s="300"/>
      <c r="Z1231" s="300"/>
      <c r="AA1231" s="300"/>
      <c r="AB1231" s="301"/>
    </row>
    <row r="1232" spans="2:28" customFormat="1" ht="15" customHeight="1" x14ac:dyDescent="0.25">
      <c r="B1232" s="270"/>
      <c r="C1232" s="269"/>
      <c r="D1232" s="327"/>
      <c r="E1232" s="327"/>
      <c r="F1232" s="327"/>
      <c r="G1232" s="327"/>
      <c r="H1232" s="327"/>
      <c r="I1232" s="356"/>
      <c r="J1232" s="356"/>
      <c r="K1232" s="328"/>
      <c r="L1232" s="356"/>
      <c r="M1232" s="327"/>
      <c r="N1232" s="327"/>
      <c r="O1232" s="327"/>
      <c r="P1232" s="357"/>
      <c r="Q1232" s="357"/>
      <c r="R1232" s="358"/>
      <c r="S1232" s="299"/>
      <c r="T1232" s="300"/>
      <c r="U1232" s="300"/>
      <c r="V1232" s="300"/>
      <c r="W1232" s="300"/>
      <c r="X1232" s="300"/>
      <c r="Y1232" s="300"/>
      <c r="Z1232" s="300"/>
      <c r="AA1232" s="300"/>
      <c r="AB1232" s="301"/>
    </row>
    <row r="1233" spans="2:28" customFormat="1" ht="15" customHeight="1" x14ac:dyDescent="0.25">
      <c r="B1233" s="270"/>
      <c r="C1233" s="269"/>
      <c r="D1233" s="327"/>
      <c r="E1233" s="327"/>
      <c r="F1233" s="327"/>
      <c r="G1233" s="327"/>
      <c r="H1233" s="327"/>
      <c r="I1233" s="356"/>
      <c r="J1233" s="356"/>
      <c r="K1233" s="328"/>
      <c r="L1233" s="356"/>
      <c r="M1233" s="327"/>
      <c r="N1233" s="327"/>
      <c r="O1233" s="327"/>
      <c r="P1233" s="357"/>
      <c r="Q1233" s="357"/>
      <c r="R1233" s="358"/>
      <c r="S1233" s="299"/>
      <c r="T1233" s="300"/>
      <c r="U1233" s="300"/>
      <c r="V1233" s="300"/>
      <c r="W1233" s="300"/>
      <c r="X1233" s="300"/>
      <c r="Y1233" s="300"/>
      <c r="Z1233" s="300"/>
      <c r="AA1233" s="300"/>
      <c r="AB1233" s="301"/>
    </row>
    <row r="1234" spans="2:28" customFormat="1" ht="15" customHeight="1" x14ac:dyDescent="0.25">
      <c r="B1234" s="270"/>
      <c r="C1234" s="269"/>
      <c r="D1234" s="327"/>
      <c r="E1234" s="327"/>
      <c r="F1234" s="327"/>
      <c r="G1234" s="327"/>
      <c r="H1234" s="327"/>
      <c r="I1234" s="356"/>
      <c r="J1234" s="356"/>
      <c r="K1234" s="328"/>
      <c r="L1234" s="356"/>
      <c r="M1234" s="327"/>
      <c r="N1234" s="327"/>
      <c r="O1234" s="327"/>
      <c r="P1234" s="357"/>
      <c r="Q1234" s="357"/>
      <c r="R1234" s="358"/>
      <c r="S1234" s="299"/>
      <c r="T1234" s="300"/>
      <c r="U1234" s="300"/>
      <c r="V1234" s="300"/>
      <c r="W1234" s="300"/>
      <c r="X1234" s="300"/>
      <c r="Y1234" s="300"/>
      <c r="Z1234" s="300"/>
      <c r="AA1234" s="300"/>
      <c r="AB1234" s="301"/>
    </row>
    <row r="1235" spans="2:28" customFormat="1" ht="15" customHeight="1" x14ac:dyDescent="0.25">
      <c r="B1235" s="270"/>
      <c r="C1235" s="269"/>
      <c r="D1235" s="327"/>
      <c r="E1235" s="327"/>
      <c r="F1235" s="327"/>
      <c r="G1235" s="327"/>
      <c r="H1235" s="327"/>
      <c r="I1235" s="356"/>
      <c r="J1235" s="356"/>
      <c r="K1235" s="328"/>
      <c r="L1235" s="356"/>
      <c r="M1235" s="327"/>
      <c r="N1235" s="327"/>
      <c r="O1235" s="327"/>
      <c r="P1235" s="357"/>
      <c r="Q1235" s="357"/>
      <c r="R1235" s="358"/>
      <c r="S1235" s="299"/>
      <c r="T1235" s="300"/>
      <c r="U1235" s="300"/>
      <c r="V1235" s="300"/>
      <c r="W1235" s="300"/>
      <c r="X1235" s="300"/>
      <c r="Y1235" s="300"/>
      <c r="Z1235" s="300"/>
      <c r="AA1235" s="300"/>
      <c r="AB1235" s="301"/>
    </row>
    <row r="1236" spans="2:28" customFormat="1" ht="15" customHeight="1" x14ac:dyDescent="0.25">
      <c r="B1236" s="270"/>
      <c r="C1236" s="269"/>
      <c r="D1236" s="327"/>
      <c r="E1236" s="327"/>
      <c r="F1236" s="327"/>
      <c r="G1236" s="327"/>
      <c r="H1236" s="327"/>
      <c r="I1236" s="356"/>
      <c r="J1236" s="356"/>
      <c r="K1236" s="328"/>
      <c r="L1236" s="356"/>
      <c r="M1236" s="327"/>
      <c r="N1236" s="327"/>
      <c r="O1236" s="327"/>
      <c r="P1236" s="357"/>
      <c r="Q1236" s="357"/>
      <c r="R1236" s="358"/>
      <c r="S1236" s="299"/>
      <c r="T1236" s="300"/>
      <c r="U1236" s="300"/>
      <c r="V1236" s="300"/>
      <c r="W1236" s="300"/>
      <c r="X1236" s="300"/>
      <c r="Y1236" s="300"/>
      <c r="Z1236" s="300"/>
      <c r="AA1236" s="300"/>
      <c r="AB1236" s="301"/>
    </row>
    <row r="1237" spans="2:28" customFormat="1" ht="15" customHeight="1" x14ac:dyDescent="0.25">
      <c r="B1237" s="270"/>
      <c r="C1237" s="269"/>
      <c r="D1237" s="327"/>
      <c r="E1237" s="327"/>
      <c r="F1237" s="327"/>
      <c r="G1237" s="327"/>
      <c r="H1237" s="327"/>
      <c r="I1237" s="356"/>
      <c r="J1237" s="356"/>
      <c r="K1237" s="328"/>
      <c r="L1237" s="356"/>
      <c r="M1237" s="327"/>
      <c r="N1237" s="327"/>
      <c r="O1237" s="327"/>
      <c r="P1237" s="357"/>
      <c r="Q1237" s="357"/>
      <c r="R1237" s="358"/>
      <c r="S1237" s="299"/>
      <c r="T1237" s="300"/>
      <c r="U1237" s="300"/>
      <c r="V1237" s="300"/>
      <c r="W1237" s="300"/>
      <c r="X1237" s="300"/>
      <c r="Y1237" s="300"/>
      <c r="Z1237" s="300"/>
      <c r="AA1237" s="300"/>
      <c r="AB1237" s="301"/>
    </row>
    <row r="1238" spans="2:28" customFormat="1" ht="15" customHeight="1" x14ac:dyDescent="0.25">
      <c r="B1238" s="270"/>
      <c r="C1238" s="269"/>
      <c r="D1238" s="327"/>
      <c r="E1238" s="327"/>
      <c r="F1238" s="327"/>
      <c r="G1238" s="327"/>
      <c r="H1238" s="327"/>
      <c r="I1238" s="356"/>
      <c r="J1238" s="356"/>
      <c r="K1238" s="328"/>
      <c r="L1238" s="356"/>
      <c r="M1238" s="327"/>
      <c r="N1238" s="327"/>
      <c r="O1238" s="327"/>
      <c r="P1238" s="357"/>
      <c r="Q1238" s="357"/>
      <c r="R1238" s="358"/>
      <c r="S1238" s="299"/>
      <c r="T1238" s="300"/>
      <c r="U1238" s="300"/>
      <c r="V1238" s="300"/>
      <c r="W1238" s="300"/>
      <c r="X1238" s="300"/>
      <c r="Y1238" s="300"/>
      <c r="Z1238" s="300"/>
      <c r="AA1238" s="300"/>
      <c r="AB1238" s="301"/>
    </row>
    <row r="1239" spans="2:28" customFormat="1" ht="15" customHeight="1" x14ac:dyDescent="0.25">
      <c r="B1239" s="270"/>
      <c r="C1239" s="269"/>
      <c r="D1239" s="327"/>
      <c r="E1239" s="327"/>
      <c r="F1239" s="327"/>
      <c r="G1239" s="327"/>
      <c r="H1239" s="327"/>
      <c r="I1239" s="356"/>
      <c r="J1239" s="356"/>
      <c r="K1239" s="328"/>
      <c r="L1239" s="356"/>
      <c r="M1239" s="327"/>
      <c r="N1239" s="327"/>
      <c r="O1239" s="327"/>
      <c r="P1239" s="357"/>
      <c r="Q1239" s="357"/>
      <c r="R1239" s="358"/>
      <c r="S1239" s="299"/>
      <c r="T1239" s="300"/>
      <c r="U1239" s="300"/>
      <c r="V1239" s="300"/>
      <c r="W1239" s="300"/>
      <c r="X1239" s="300"/>
      <c r="Y1239" s="300"/>
      <c r="Z1239" s="300"/>
      <c r="AA1239" s="300"/>
      <c r="AB1239" s="301"/>
    </row>
    <row r="1240" spans="2:28" customFormat="1" ht="15" customHeight="1" x14ac:dyDescent="0.25">
      <c r="B1240" s="270"/>
      <c r="C1240" s="269"/>
      <c r="D1240" s="327"/>
      <c r="E1240" s="327"/>
      <c r="F1240" s="327"/>
      <c r="G1240" s="327"/>
      <c r="H1240" s="327"/>
      <c r="I1240" s="356"/>
      <c r="J1240" s="356"/>
      <c r="K1240" s="328"/>
      <c r="L1240" s="356"/>
      <c r="M1240" s="327"/>
      <c r="N1240" s="327"/>
      <c r="O1240" s="327"/>
      <c r="P1240" s="357"/>
      <c r="Q1240" s="357"/>
      <c r="R1240" s="358"/>
      <c r="S1240" s="299"/>
      <c r="T1240" s="300"/>
      <c r="U1240" s="300"/>
      <c r="V1240" s="300"/>
      <c r="W1240" s="300"/>
      <c r="X1240" s="300"/>
      <c r="Y1240" s="300"/>
      <c r="Z1240" s="300"/>
      <c r="AA1240" s="300"/>
      <c r="AB1240" s="301"/>
    </row>
    <row r="1241" spans="2:28" customFormat="1" ht="15" customHeight="1" x14ac:dyDescent="0.25">
      <c r="B1241" s="270"/>
      <c r="C1241" s="269"/>
      <c r="D1241" s="327"/>
      <c r="E1241" s="327"/>
      <c r="F1241" s="327"/>
      <c r="G1241" s="327"/>
      <c r="H1241" s="327"/>
      <c r="I1241" s="356"/>
      <c r="J1241" s="356"/>
      <c r="K1241" s="328"/>
      <c r="L1241" s="356"/>
      <c r="M1241" s="327"/>
      <c r="N1241" s="327"/>
      <c r="O1241" s="327"/>
      <c r="P1241" s="357"/>
      <c r="Q1241" s="357"/>
      <c r="R1241" s="358"/>
      <c r="S1241" s="299"/>
      <c r="T1241" s="300"/>
      <c r="U1241" s="300"/>
      <c r="V1241" s="300"/>
      <c r="W1241" s="300"/>
      <c r="X1241" s="300"/>
      <c r="Y1241" s="300"/>
      <c r="Z1241" s="300"/>
      <c r="AA1241" s="300"/>
      <c r="AB1241" s="301"/>
    </row>
    <row r="1242" spans="2:28" customFormat="1" ht="15" customHeight="1" x14ac:dyDescent="0.25">
      <c r="B1242" s="270"/>
      <c r="C1242" s="269"/>
      <c r="D1242" s="327"/>
      <c r="E1242" s="327"/>
      <c r="F1242" s="327"/>
      <c r="G1242" s="327"/>
      <c r="H1242" s="327"/>
      <c r="I1242" s="356"/>
      <c r="J1242" s="356"/>
      <c r="K1242" s="328"/>
      <c r="L1242" s="356"/>
      <c r="M1242" s="327"/>
      <c r="N1242" s="327"/>
      <c r="O1242" s="327"/>
      <c r="P1242" s="357"/>
      <c r="Q1242" s="357"/>
      <c r="R1242" s="358"/>
      <c r="S1242" s="299"/>
      <c r="T1242" s="300"/>
      <c r="U1242" s="300"/>
      <c r="V1242" s="300"/>
      <c r="W1242" s="300"/>
      <c r="X1242" s="300"/>
      <c r="Y1242" s="300"/>
      <c r="Z1242" s="300"/>
      <c r="AA1242" s="300"/>
      <c r="AB1242" s="301"/>
    </row>
    <row r="1243" spans="2:28" customFormat="1" ht="15" customHeight="1" x14ac:dyDescent="0.25">
      <c r="B1243" s="270"/>
      <c r="C1243" s="160"/>
      <c r="D1243" s="327"/>
      <c r="E1243" s="327"/>
      <c r="F1243" s="327"/>
      <c r="G1243" s="327"/>
      <c r="H1243" s="327"/>
      <c r="I1243" s="356"/>
      <c r="J1243" s="356"/>
      <c r="K1243" s="328"/>
      <c r="L1243" s="356"/>
      <c r="M1243" s="327"/>
      <c r="N1243" s="327"/>
      <c r="O1243" s="327"/>
      <c r="P1243" s="357"/>
      <c r="Q1243" s="357"/>
      <c r="R1243" s="358"/>
      <c r="S1243" s="299"/>
      <c r="T1243" s="300"/>
      <c r="U1243" s="300"/>
      <c r="V1243" s="300"/>
      <c r="W1243" s="300"/>
      <c r="X1243" s="300"/>
      <c r="Y1243" s="300"/>
      <c r="Z1243" s="300"/>
      <c r="AA1243" s="300"/>
      <c r="AB1243" s="301"/>
    </row>
    <row r="1244" spans="2:28" customFormat="1" ht="15" customHeight="1" x14ac:dyDescent="0.25">
      <c r="B1244" s="270"/>
      <c r="C1244" s="160"/>
      <c r="D1244" s="327"/>
      <c r="E1244" s="327"/>
      <c r="F1244" s="327"/>
      <c r="G1244" s="327"/>
      <c r="H1244" s="327"/>
      <c r="I1244" s="356"/>
      <c r="J1244" s="356"/>
      <c r="K1244" s="328"/>
      <c r="L1244" s="356"/>
      <c r="M1244" s="327"/>
      <c r="N1244" s="327"/>
      <c r="O1244" s="327"/>
      <c r="P1244" s="357"/>
      <c r="Q1244" s="357"/>
      <c r="R1244" s="358"/>
      <c r="S1244" s="299"/>
      <c r="T1244" s="300"/>
      <c r="U1244" s="300"/>
      <c r="V1244" s="300"/>
      <c r="W1244" s="300"/>
      <c r="X1244" s="300"/>
      <c r="Y1244" s="300"/>
      <c r="Z1244" s="300"/>
      <c r="AA1244" s="300"/>
      <c r="AB1244" s="301"/>
    </row>
    <row r="1245" spans="2:28" customFormat="1" ht="15" customHeight="1" x14ac:dyDescent="0.25">
      <c r="B1245" s="270"/>
      <c r="C1245" s="160"/>
      <c r="D1245" s="327"/>
      <c r="E1245" s="327"/>
      <c r="F1245" s="327"/>
      <c r="G1245" s="327"/>
      <c r="H1245" s="327"/>
      <c r="I1245" s="356"/>
      <c r="J1245" s="356"/>
      <c r="K1245" s="328"/>
      <c r="L1245" s="356"/>
      <c r="M1245" s="327"/>
      <c r="N1245" s="327"/>
      <c r="O1245" s="327"/>
      <c r="P1245" s="357"/>
      <c r="Q1245" s="357"/>
      <c r="R1245" s="358"/>
      <c r="S1245" s="299"/>
      <c r="T1245" s="300"/>
      <c r="U1245" s="300"/>
      <c r="V1245" s="300"/>
      <c r="W1245" s="300"/>
      <c r="X1245" s="300"/>
      <c r="Y1245" s="300"/>
      <c r="Z1245" s="300"/>
      <c r="AA1245" s="300"/>
      <c r="AB1245" s="301"/>
    </row>
    <row r="1246" spans="2:28" customFormat="1" ht="15" customHeight="1" x14ac:dyDescent="0.25">
      <c r="B1246" s="270"/>
      <c r="C1246" s="160"/>
      <c r="D1246" s="327"/>
      <c r="E1246" s="327"/>
      <c r="F1246" s="327"/>
      <c r="G1246" s="327"/>
      <c r="H1246" s="327"/>
      <c r="I1246" s="356"/>
      <c r="J1246" s="356"/>
      <c r="K1246" s="328"/>
      <c r="L1246" s="356"/>
      <c r="M1246" s="327"/>
      <c r="N1246" s="327"/>
      <c r="O1246" s="327"/>
      <c r="P1246" s="357"/>
      <c r="Q1246" s="357"/>
      <c r="R1246" s="358"/>
      <c r="S1246" s="299"/>
      <c r="T1246" s="300"/>
      <c r="U1246" s="300"/>
      <c r="V1246" s="300"/>
      <c r="W1246" s="300"/>
      <c r="X1246" s="300"/>
      <c r="Y1246" s="300"/>
      <c r="Z1246" s="300"/>
      <c r="AA1246" s="300"/>
      <c r="AB1246" s="301"/>
    </row>
    <row r="1247" spans="2:28" customFormat="1" ht="15" customHeight="1" x14ac:dyDescent="0.25">
      <c r="B1247" s="270"/>
      <c r="C1247" s="160"/>
      <c r="D1247" s="327"/>
      <c r="E1247" s="327"/>
      <c r="F1247" s="327"/>
      <c r="G1247" s="327"/>
      <c r="H1247" s="327"/>
      <c r="I1247" s="356"/>
      <c r="J1247" s="356"/>
      <c r="K1247" s="328"/>
      <c r="L1247" s="356"/>
      <c r="M1247" s="327"/>
      <c r="N1247" s="327"/>
      <c r="O1247" s="327"/>
      <c r="P1247" s="357"/>
      <c r="Q1247" s="357"/>
      <c r="R1247" s="358"/>
      <c r="S1247" s="299"/>
      <c r="T1247" s="300"/>
      <c r="U1247" s="300"/>
      <c r="V1247" s="300"/>
      <c r="W1247" s="300"/>
      <c r="X1247" s="300"/>
      <c r="Y1247" s="300"/>
      <c r="Z1247" s="300"/>
      <c r="AA1247" s="300"/>
      <c r="AB1247" s="301"/>
    </row>
    <row r="1248" spans="2:28" customFormat="1" ht="15" customHeight="1" x14ac:dyDescent="0.25">
      <c r="B1248" s="270"/>
      <c r="C1248" s="160"/>
      <c r="D1248" s="327"/>
      <c r="E1248" s="327"/>
      <c r="F1248" s="327"/>
      <c r="G1248" s="327"/>
      <c r="H1248" s="327"/>
      <c r="I1248" s="356"/>
      <c r="J1248" s="356"/>
      <c r="K1248" s="328"/>
      <c r="L1248" s="356"/>
      <c r="M1248" s="327"/>
      <c r="N1248" s="327"/>
      <c r="O1248" s="327"/>
      <c r="P1248" s="357"/>
      <c r="Q1248" s="357"/>
      <c r="R1248" s="358"/>
      <c r="S1248" s="299"/>
      <c r="T1248" s="300"/>
      <c r="U1248" s="300"/>
      <c r="V1248" s="300"/>
      <c r="W1248" s="300"/>
      <c r="X1248" s="300"/>
      <c r="Y1248" s="300"/>
      <c r="Z1248" s="300"/>
      <c r="AA1248" s="300"/>
      <c r="AB1248" s="301"/>
    </row>
    <row r="1249" spans="1:781" customFormat="1" ht="15" customHeight="1" x14ac:dyDescent="0.25">
      <c r="B1249" s="270"/>
      <c r="C1249" s="160"/>
      <c r="D1249" s="327"/>
      <c r="E1249" s="327"/>
      <c r="F1249" s="327"/>
      <c r="G1249" s="327"/>
      <c r="H1249" s="327"/>
      <c r="I1249" s="356"/>
      <c r="J1249" s="356"/>
      <c r="K1249" s="328"/>
      <c r="L1249" s="356"/>
      <c r="M1249" s="327"/>
      <c r="N1249" s="327"/>
      <c r="O1249" s="327"/>
      <c r="P1249" s="357"/>
      <c r="Q1249" s="357"/>
      <c r="R1249" s="358"/>
      <c r="S1249" s="299"/>
      <c r="T1249" s="300"/>
      <c r="U1249" s="300"/>
      <c r="V1249" s="300"/>
      <c r="W1249" s="300"/>
      <c r="X1249" s="300"/>
      <c r="Y1249" s="300"/>
      <c r="Z1249" s="300"/>
      <c r="AA1249" s="300"/>
      <c r="AB1249" s="301"/>
    </row>
    <row r="1250" spans="1:781" customFormat="1" ht="15" customHeight="1" x14ac:dyDescent="0.25">
      <c r="B1250" s="270"/>
      <c r="C1250" s="160"/>
      <c r="D1250" s="327"/>
      <c r="E1250" s="327"/>
      <c r="F1250" s="327"/>
      <c r="G1250" s="327"/>
      <c r="H1250" s="327"/>
      <c r="I1250" s="356"/>
      <c r="J1250" s="356"/>
      <c r="K1250" s="328"/>
      <c r="L1250" s="356"/>
      <c r="M1250" s="327"/>
      <c r="N1250" s="327"/>
      <c r="O1250" s="327"/>
      <c r="P1250" s="357"/>
      <c r="Q1250" s="158"/>
      <c r="R1250" s="358"/>
      <c r="S1250" s="299"/>
      <c r="T1250" s="300"/>
      <c r="U1250" s="300"/>
      <c r="V1250" s="300"/>
      <c r="W1250" s="300"/>
      <c r="X1250" s="300"/>
      <c r="Y1250" s="300"/>
      <c r="Z1250" s="300"/>
      <c r="AA1250" s="300"/>
      <c r="AB1250" s="301"/>
    </row>
    <row r="1251" spans="1:781" x14ac:dyDescent="0.3">
      <c r="A1251" s="138"/>
      <c r="D1251" s="327"/>
      <c r="E1251" s="327"/>
      <c r="F1251" s="327"/>
      <c r="G1251" s="327"/>
      <c r="H1251" s="327"/>
      <c r="I1251" s="356"/>
      <c r="J1251" s="356"/>
      <c r="K1251" s="328"/>
      <c r="L1251" s="356"/>
      <c r="M1251" s="327"/>
      <c r="N1251" s="327"/>
      <c r="O1251" s="327"/>
      <c r="P1251" s="357"/>
      <c r="R1251" s="358"/>
      <c r="S1251" s="299"/>
      <c r="T1251" s="300"/>
      <c r="U1251" s="300"/>
      <c r="V1251" s="217"/>
      <c r="W1251" s="217"/>
      <c r="X1251" s="217"/>
      <c r="Y1251" s="217"/>
      <c r="Z1251" s="217"/>
      <c r="AA1251" s="217"/>
      <c r="AB1251" s="137"/>
      <c r="AC1251" s="138"/>
      <c r="AD1251" s="138"/>
      <c r="AE1251" s="138"/>
      <c r="AF1251" s="138"/>
      <c r="AG1251" s="138"/>
      <c r="AH1251" s="138"/>
      <c r="AI1251" s="138"/>
      <c r="AJ1251" s="138"/>
      <c r="AK1251" s="138"/>
      <c r="AL1251" s="138"/>
      <c r="AM1251" s="138"/>
      <c r="AN1251" s="138"/>
      <c r="AO1251" s="138"/>
      <c r="AP1251" s="138"/>
      <c r="AQ1251" s="138"/>
      <c r="AR1251" s="138"/>
      <c r="AS1251" s="138"/>
      <c r="AT1251" s="138"/>
      <c r="AU1251" s="138"/>
      <c r="AV1251" s="138"/>
      <c r="AW1251" s="138"/>
      <c r="AX1251" s="138"/>
      <c r="AY1251" s="138"/>
      <c r="AZ1251" s="138"/>
      <c r="BA1251" s="138"/>
      <c r="BB1251" s="138"/>
      <c r="BC1251" s="138"/>
      <c r="BD1251" s="138"/>
      <c r="BE1251" s="138"/>
      <c r="BF1251" s="138"/>
      <c r="BG1251" s="138"/>
      <c r="BH1251" s="138"/>
      <c r="BI1251" s="138"/>
      <c r="BJ1251" s="138"/>
      <c r="BK1251" s="138"/>
      <c r="BL1251" s="138"/>
      <c r="BM1251" s="138"/>
      <c r="BN1251" s="138"/>
      <c r="BO1251" s="138"/>
      <c r="BP1251" s="138"/>
      <c r="BQ1251" s="138"/>
      <c r="BR1251" s="138"/>
      <c r="BS1251" s="138"/>
      <c r="BT1251" s="138"/>
      <c r="BU1251" s="138"/>
      <c r="BV1251" s="138"/>
      <c r="BW1251" s="138"/>
      <c r="BX1251" s="138"/>
      <c r="BY1251" s="138"/>
      <c r="BZ1251" s="138"/>
      <c r="CA1251" s="138"/>
      <c r="CB1251" s="138"/>
      <c r="CC1251" s="138"/>
      <c r="CD1251" s="138"/>
      <c r="CE1251" s="138"/>
      <c r="CF1251" s="138"/>
      <c r="CG1251" s="138"/>
      <c r="CH1251" s="138"/>
      <c r="CI1251" s="138"/>
      <c r="CJ1251" s="138"/>
      <c r="CK1251" s="138"/>
      <c r="CL1251" s="138"/>
      <c r="CM1251" s="138"/>
      <c r="CN1251" s="138"/>
      <c r="CO1251" s="138"/>
      <c r="CP1251" s="138"/>
      <c r="CQ1251" s="138"/>
      <c r="CR1251" s="138"/>
      <c r="CS1251" s="138"/>
      <c r="CT1251" s="138"/>
      <c r="CU1251" s="138"/>
      <c r="CV1251" s="138"/>
      <c r="CW1251" s="138"/>
      <c r="CX1251" s="138"/>
      <c r="CY1251" s="138"/>
      <c r="CZ1251" s="138"/>
      <c r="DA1251" s="138"/>
      <c r="DB1251" s="138"/>
      <c r="DC1251" s="138"/>
      <c r="DD1251" s="138"/>
      <c r="DE1251" s="138"/>
      <c r="DF1251" s="138"/>
      <c r="DG1251" s="138"/>
      <c r="DH1251" s="138"/>
      <c r="DI1251" s="138"/>
      <c r="DJ1251" s="138"/>
      <c r="DK1251" s="138"/>
      <c r="DL1251" s="138"/>
      <c r="DM1251" s="138"/>
      <c r="DN1251" s="138"/>
      <c r="DO1251" s="138"/>
      <c r="DP1251" s="138"/>
      <c r="DQ1251" s="138"/>
      <c r="DR1251" s="138"/>
      <c r="DS1251" s="138"/>
      <c r="DT1251" s="138"/>
      <c r="DU1251" s="138"/>
      <c r="DV1251" s="138"/>
      <c r="DW1251" s="138"/>
      <c r="DX1251" s="138"/>
      <c r="DY1251" s="138"/>
      <c r="DZ1251" s="138"/>
      <c r="EA1251" s="138"/>
      <c r="EB1251" s="138"/>
      <c r="EC1251" s="138"/>
      <c r="ED1251" s="138"/>
      <c r="EE1251" s="138"/>
      <c r="EF1251" s="138"/>
      <c r="EG1251" s="138"/>
      <c r="EH1251" s="138"/>
      <c r="EI1251" s="138"/>
      <c r="EJ1251" s="138"/>
      <c r="EK1251" s="138"/>
      <c r="EL1251" s="138"/>
      <c r="EM1251" s="138"/>
      <c r="EN1251" s="138"/>
      <c r="EO1251" s="138"/>
      <c r="EP1251" s="138"/>
      <c r="EQ1251" s="138"/>
      <c r="ER1251" s="138"/>
      <c r="ES1251" s="138"/>
      <c r="ET1251" s="138"/>
      <c r="EU1251" s="138"/>
      <c r="EV1251" s="138"/>
      <c r="EW1251" s="138"/>
      <c r="EX1251" s="138"/>
      <c r="EY1251" s="138"/>
      <c r="EZ1251" s="138"/>
      <c r="FA1251" s="138"/>
      <c r="FB1251" s="138"/>
      <c r="FC1251" s="138"/>
      <c r="FD1251" s="138"/>
      <c r="FE1251" s="138"/>
      <c r="FF1251" s="138"/>
      <c r="FG1251" s="138"/>
      <c r="FH1251" s="138"/>
      <c r="FI1251" s="138"/>
      <c r="FJ1251" s="138"/>
      <c r="FK1251" s="138"/>
      <c r="FL1251" s="138"/>
      <c r="FM1251" s="138"/>
      <c r="FN1251" s="138"/>
      <c r="FO1251" s="138"/>
      <c r="FP1251" s="138"/>
      <c r="FQ1251" s="138"/>
      <c r="FR1251" s="138"/>
      <c r="FS1251" s="138"/>
      <c r="FT1251" s="138"/>
      <c r="FU1251" s="138"/>
      <c r="FV1251" s="138"/>
      <c r="FW1251" s="138"/>
      <c r="FX1251" s="138"/>
      <c r="FY1251" s="138"/>
      <c r="FZ1251" s="138"/>
      <c r="GA1251" s="138"/>
      <c r="GB1251" s="138"/>
      <c r="GC1251" s="138"/>
      <c r="GD1251" s="138"/>
      <c r="GE1251" s="138"/>
      <c r="GF1251" s="138"/>
      <c r="GG1251" s="138"/>
      <c r="GH1251" s="138"/>
      <c r="GI1251" s="138"/>
      <c r="GJ1251" s="138"/>
      <c r="GK1251" s="138"/>
      <c r="GL1251" s="138"/>
      <c r="GM1251" s="138"/>
      <c r="GN1251" s="138"/>
      <c r="GO1251" s="138"/>
      <c r="GP1251" s="138"/>
      <c r="GQ1251" s="138"/>
      <c r="GR1251" s="138"/>
      <c r="GS1251" s="138"/>
      <c r="GT1251" s="138"/>
      <c r="GU1251" s="138"/>
      <c r="GV1251" s="138"/>
      <c r="GW1251" s="138"/>
      <c r="GX1251" s="138"/>
      <c r="GY1251" s="138"/>
      <c r="GZ1251" s="138"/>
      <c r="HA1251" s="138"/>
      <c r="HB1251" s="138"/>
      <c r="HC1251" s="138"/>
      <c r="HD1251" s="138"/>
      <c r="HE1251" s="138"/>
      <c r="HF1251" s="138"/>
      <c r="HG1251" s="138"/>
      <c r="HH1251" s="138"/>
      <c r="HI1251" s="138"/>
      <c r="HJ1251" s="138"/>
      <c r="HK1251" s="138"/>
      <c r="HL1251" s="138"/>
      <c r="HM1251" s="138"/>
      <c r="HN1251" s="138"/>
      <c r="HO1251" s="138"/>
      <c r="HP1251" s="138"/>
      <c r="HQ1251" s="138"/>
      <c r="HR1251" s="138"/>
      <c r="HS1251" s="138"/>
      <c r="HT1251" s="138"/>
      <c r="HU1251" s="138"/>
      <c r="HV1251" s="138"/>
      <c r="HW1251" s="138"/>
      <c r="HX1251" s="138"/>
      <c r="HY1251" s="138"/>
      <c r="HZ1251" s="138"/>
      <c r="IA1251" s="138"/>
      <c r="IB1251" s="138"/>
      <c r="IC1251" s="138"/>
      <c r="ID1251" s="138"/>
      <c r="IE1251" s="138"/>
      <c r="IF1251" s="138"/>
      <c r="IG1251" s="138"/>
      <c r="IH1251" s="138"/>
      <c r="II1251" s="138"/>
      <c r="IJ1251" s="138"/>
      <c r="IK1251" s="138"/>
      <c r="IL1251" s="138"/>
      <c r="IM1251" s="138"/>
      <c r="IN1251" s="138"/>
      <c r="IO1251" s="138"/>
      <c r="IP1251" s="138"/>
      <c r="IQ1251" s="138"/>
      <c r="IR1251" s="138"/>
      <c r="IS1251" s="138"/>
      <c r="IT1251" s="138"/>
      <c r="IU1251" s="138"/>
      <c r="IV1251" s="138"/>
      <c r="IW1251" s="138"/>
      <c r="IX1251" s="138"/>
      <c r="IY1251" s="138"/>
      <c r="IZ1251" s="138"/>
      <c r="JA1251" s="138"/>
      <c r="JB1251" s="138"/>
      <c r="JC1251" s="138"/>
      <c r="JD1251" s="138"/>
      <c r="JE1251" s="138"/>
      <c r="JF1251" s="138"/>
      <c r="JG1251" s="138"/>
      <c r="JH1251" s="138"/>
      <c r="JI1251" s="138"/>
      <c r="JJ1251" s="138"/>
      <c r="JK1251" s="138"/>
      <c r="JL1251" s="138"/>
      <c r="JM1251" s="138"/>
      <c r="JN1251" s="138"/>
      <c r="JO1251" s="138"/>
      <c r="JP1251" s="138"/>
      <c r="JQ1251" s="138"/>
      <c r="JR1251" s="138"/>
      <c r="JS1251" s="138"/>
      <c r="JT1251" s="138"/>
      <c r="JU1251" s="138"/>
      <c r="JV1251" s="138"/>
      <c r="JW1251" s="138"/>
      <c r="JX1251" s="138"/>
      <c r="JY1251" s="138"/>
      <c r="JZ1251" s="138"/>
      <c r="KA1251" s="138"/>
      <c r="KB1251" s="138"/>
      <c r="KC1251" s="138"/>
      <c r="KD1251" s="138"/>
      <c r="KE1251" s="138"/>
      <c r="KF1251" s="138"/>
      <c r="KG1251" s="138"/>
      <c r="KH1251" s="138"/>
      <c r="KI1251" s="138"/>
      <c r="KJ1251" s="138"/>
      <c r="KK1251" s="138"/>
      <c r="KL1251" s="138"/>
      <c r="KM1251" s="138"/>
      <c r="KN1251" s="138"/>
      <c r="KO1251" s="138"/>
      <c r="KP1251" s="138"/>
      <c r="KQ1251" s="138"/>
      <c r="KR1251" s="138"/>
      <c r="KS1251" s="138"/>
      <c r="KT1251" s="138"/>
      <c r="KU1251" s="138"/>
      <c r="KV1251" s="138"/>
      <c r="KW1251" s="138"/>
      <c r="KX1251" s="138"/>
      <c r="KY1251" s="138"/>
      <c r="KZ1251" s="138"/>
      <c r="LA1251" s="138"/>
      <c r="LB1251" s="138"/>
      <c r="LC1251" s="138"/>
      <c r="LD1251" s="138"/>
      <c r="LE1251" s="138"/>
      <c r="LF1251" s="138"/>
      <c r="LG1251" s="138"/>
      <c r="LH1251" s="138"/>
      <c r="LI1251" s="138"/>
      <c r="LJ1251" s="138"/>
      <c r="LK1251" s="138"/>
      <c r="LL1251" s="138"/>
      <c r="LM1251" s="138"/>
      <c r="LN1251" s="138"/>
      <c r="LO1251" s="138"/>
      <c r="LP1251" s="138"/>
      <c r="LQ1251" s="138"/>
      <c r="LR1251" s="138"/>
      <c r="LS1251" s="138"/>
      <c r="LT1251" s="138"/>
      <c r="LU1251" s="138"/>
      <c r="LV1251" s="138"/>
      <c r="LW1251" s="138"/>
      <c r="LX1251" s="138"/>
      <c r="LY1251" s="138"/>
      <c r="LZ1251" s="138"/>
      <c r="MA1251" s="138"/>
      <c r="MB1251" s="138"/>
      <c r="MC1251" s="138"/>
      <c r="MD1251" s="138"/>
      <c r="ME1251" s="138"/>
      <c r="MF1251" s="138"/>
      <c r="MG1251" s="138"/>
      <c r="MH1251" s="138"/>
      <c r="MI1251" s="138"/>
      <c r="MJ1251" s="138"/>
      <c r="MK1251" s="138"/>
      <c r="ML1251" s="138"/>
      <c r="MM1251" s="138"/>
      <c r="MN1251" s="138"/>
      <c r="MO1251" s="138"/>
      <c r="MP1251" s="138"/>
      <c r="MQ1251" s="138"/>
      <c r="MR1251" s="138"/>
      <c r="MS1251" s="138"/>
      <c r="MT1251" s="138"/>
      <c r="MU1251" s="138"/>
      <c r="MV1251" s="138"/>
      <c r="MW1251" s="138"/>
      <c r="MX1251" s="138"/>
      <c r="MY1251" s="138"/>
      <c r="MZ1251" s="138"/>
      <c r="NA1251" s="138"/>
      <c r="NB1251" s="138"/>
      <c r="NC1251" s="138"/>
      <c r="ND1251" s="138"/>
      <c r="NE1251" s="138"/>
      <c r="NF1251" s="138"/>
      <c r="NG1251" s="138"/>
      <c r="NH1251" s="138"/>
      <c r="NI1251" s="138"/>
      <c r="NJ1251" s="138"/>
      <c r="NK1251" s="138"/>
      <c r="NL1251" s="138"/>
      <c r="NM1251" s="138"/>
      <c r="NN1251" s="138"/>
      <c r="NO1251" s="138"/>
      <c r="NP1251" s="138"/>
      <c r="NQ1251" s="138"/>
      <c r="NR1251" s="138"/>
      <c r="NS1251" s="138"/>
      <c r="NT1251" s="138"/>
      <c r="NU1251" s="138"/>
      <c r="NV1251" s="138"/>
      <c r="NW1251" s="138"/>
      <c r="NX1251" s="138"/>
      <c r="NY1251" s="138"/>
      <c r="NZ1251" s="138"/>
      <c r="OA1251" s="138"/>
      <c r="OB1251" s="138"/>
      <c r="OC1251" s="138"/>
      <c r="OD1251" s="138"/>
      <c r="OE1251" s="138"/>
      <c r="OF1251" s="138"/>
      <c r="OG1251" s="138"/>
      <c r="OH1251" s="138"/>
      <c r="OI1251" s="138"/>
      <c r="OJ1251" s="138"/>
      <c r="OK1251" s="138"/>
      <c r="OL1251" s="138"/>
      <c r="OM1251" s="138"/>
      <c r="ON1251" s="138"/>
      <c r="OO1251" s="138"/>
      <c r="OP1251" s="138"/>
      <c r="OQ1251" s="138"/>
      <c r="OR1251" s="138"/>
      <c r="OS1251" s="138"/>
      <c r="OT1251" s="138"/>
      <c r="OU1251" s="138"/>
      <c r="OV1251" s="138"/>
      <c r="OW1251" s="138"/>
      <c r="OX1251" s="138"/>
      <c r="OY1251" s="138"/>
      <c r="OZ1251" s="138"/>
      <c r="PA1251" s="138"/>
      <c r="PB1251" s="138"/>
      <c r="PC1251" s="138"/>
      <c r="PD1251" s="138"/>
      <c r="PE1251" s="138"/>
      <c r="PF1251" s="138"/>
      <c r="PG1251" s="138"/>
      <c r="PH1251" s="138"/>
      <c r="PI1251" s="138"/>
      <c r="PJ1251" s="138"/>
      <c r="PK1251" s="138"/>
      <c r="PL1251" s="138"/>
      <c r="PM1251" s="138"/>
      <c r="PN1251" s="138"/>
      <c r="PO1251" s="138"/>
      <c r="PP1251" s="138"/>
      <c r="PQ1251" s="138"/>
      <c r="PR1251" s="138"/>
      <c r="PS1251" s="138"/>
      <c r="PT1251" s="138"/>
      <c r="PU1251" s="138"/>
      <c r="PV1251" s="138"/>
      <c r="PW1251" s="138"/>
      <c r="PX1251" s="138"/>
      <c r="PY1251" s="138"/>
      <c r="PZ1251" s="138"/>
      <c r="QA1251" s="138"/>
      <c r="QB1251" s="138"/>
      <c r="QC1251" s="138"/>
      <c r="QD1251" s="138"/>
      <c r="QE1251" s="138"/>
      <c r="QF1251" s="138"/>
      <c r="QG1251" s="138"/>
      <c r="QH1251" s="138"/>
      <c r="QI1251" s="138"/>
      <c r="QJ1251" s="138"/>
      <c r="QK1251" s="138"/>
      <c r="QL1251" s="138"/>
      <c r="QM1251" s="138"/>
      <c r="QN1251" s="138"/>
      <c r="QO1251" s="138"/>
      <c r="QP1251" s="138"/>
      <c r="QQ1251" s="138"/>
      <c r="QR1251" s="138"/>
      <c r="QS1251" s="138"/>
      <c r="QT1251" s="138"/>
      <c r="QU1251" s="138"/>
      <c r="QV1251" s="138"/>
      <c r="QW1251" s="138"/>
      <c r="QX1251" s="138"/>
      <c r="QY1251" s="138"/>
      <c r="QZ1251" s="138"/>
      <c r="RA1251" s="138"/>
      <c r="RB1251" s="138"/>
      <c r="RC1251" s="138"/>
      <c r="RD1251" s="138"/>
      <c r="RE1251" s="138"/>
      <c r="RF1251" s="138"/>
      <c r="RG1251" s="138"/>
      <c r="RH1251" s="138"/>
      <c r="RI1251" s="138"/>
      <c r="RJ1251" s="138"/>
      <c r="RK1251" s="138"/>
      <c r="RL1251" s="138"/>
      <c r="RM1251" s="138"/>
      <c r="RN1251" s="138"/>
      <c r="RO1251" s="138"/>
      <c r="RP1251" s="138"/>
      <c r="RQ1251" s="138"/>
      <c r="RR1251" s="138"/>
      <c r="RS1251" s="138"/>
      <c r="RT1251" s="138"/>
      <c r="RU1251" s="138"/>
      <c r="RV1251" s="138"/>
      <c r="RW1251" s="138"/>
      <c r="RX1251" s="138"/>
      <c r="RY1251" s="138"/>
      <c r="RZ1251" s="138"/>
      <c r="SA1251" s="138"/>
      <c r="SB1251" s="138"/>
      <c r="SC1251" s="138"/>
      <c r="SD1251" s="138"/>
      <c r="SE1251" s="138"/>
      <c r="SF1251" s="138"/>
      <c r="SG1251" s="138"/>
      <c r="SH1251" s="138"/>
      <c r="SI1251" s="138"/>
      <c r="SJ1251" s="138"/>
      <c r="SK1251" s="138"/>
      <c r="SL1251" s="138"/>
      <c r="SM1251" s="138"/>
      <c r="SN1251" s="138"/>
      <c r="SO1251" s="138"/>
      <c r="SP1251" s="138"/>
      <c r="SQ1251" s="138"/>
      <c r="SR1251" s="138"/>
      <c r="SS1251" s="138"/>
      <c r="ST1251" s="138"/>
      <c r="SU1251" s="138"/>
      <c r="SV1251" s="138"/>
      <c r="SW1251" s="138"/>
      <c r="SX1251" s="138"/>
      <c r="SY1251" s="138"/>
      <c r="SZ1251" s="138"/>
      <c r="TA1251" s="138"/>
      <c r="TB1251" s="138"/>
      <c r="TC1251" s="138"/>
      <c r="TD1251" s="138"/>
      <c r="TE1251" s="138"/>
      <c r="TF1251" s="138"/>
      <c r="TG1251" s="138"/>
      <c r="TH1251" s="138"/>
      <c r="TI1251" s="138"/>
      <c r="TJ1251" s="138"/>
      <c r="TK1251" s="138"/>
      <c r="TL1251" s="138"/>
      <c r="TM1251" s="138"/>
      <c r="TN1251" s="138"/>
      <c r="TO1251" s="138"/>
      <c r="TP1251" s="138"/>
      <c r="TQ1251" s="138"/>
      <c r="TR1251" s="138"/>
      <c r="TS1251" s="138"/>
      <c r="TT1251" s="138"/>
      <c r="TU1251" s="138"/>
      <c r="TV1251" s="138"/>
      <c r="TW1251" s="138"/>
      <c r="TX1251" s="138"/>
      <c r="TY1251" s="138"/>
      <c r="TZ1251" s="138"/>
      <c r="UA1251" s="138"/>
      <c r="UB1251" s="138"/>
      <c r="UC1251" s="138"/>
      <c r="UD1251" s="138"/>
      <c r="UE1251" s="138"/>
      <c r="UF1251" s="138"/>
      <c r="UG1251" s="138"/>
      <c r="UH1251" s="138"/>
      <c r="UI1251" s="138"/>
      <c r="UJ1251" s="138"/>
      <c r="UK1251" s="138"/>
      <c r="UL1251" s="138"/>
      <c r="UM1251" s="138"/>
      <c r="UN1251" s="138"/>
      <c r="UO1251" s="138"/>
      <c r="UP1251" s="138"/>
      <c r="UQ1251" s="138"/>
      <c r="UR1251" s="138"/>
      <c r="US1251" s="138"/>
      <c r="UT1251" s="138"/>
      <c r="UU1251" s="138"/>
      <c r="UV1251" s="138"/>
      <c r="UW1251" s="138"/>
      <c r="UX1251" s="138"/>
      <c r="UY1251" s="138"/>
      <c r="UZ1251" s="138"/>
      <c r="VA1251" s="138"/>
      <c r="VB1251" s="138"/>
      <c r="VC1251" s="138"/>
      <c r="VD1251" s="138"/>
      <c r="VE1251" s="138"/>
      <c r="VF1251" s="138"/>
      <c r="VG1251" s="138"/>
      <c r="VH1251" s="138"/>
      <c r="VI1251" s="138"/>
      <c r="VJ1251" s="138"/>
      <c r="VK1251" s="138"/>
      <c r="VL1251" s="138"/>
      <c r="VM1251" s="138"/>
      <c r="VN1251" s="138"/>
      <c r="VO1251" s="138"/>
      <c r="VP1251" s="138"/>
      <c r="VQ1251" s="138"/>
      <c r="VR1251" s="138"/>
      <c r="VS1251" s="138"/>
      <c r="VT1251" s="138"/>
      <c r="VU1251" s="138"/>
      <c r="VV1251" s="138"/>
      <c r="VW1251" s="138"/>
      <c r="VX1251" s="138"/>
      <c r="VY1251" s="138"/>
      <c r="VZ1251" s="138"/>
      <c r="WA1251" s="138"/>
      <c r="WB1251" s="138"/>
      <c r="WC1251" s="138"/>
      <c r="WD1251" s="138"/>
      <c r="WE1251" s="138"/>
      <c r="WF1251" s="138"/>
      <c r="WG1251" s="138"/>
      <c r="WH1251" s="138"/>
      <c r="WI1251" s="138"/>
      <c r="WJ1251" s="138"/>
      <c r="WK1251" s="138"/>
      <c r="WL1251" s="138"/>
      <c r="WM1251" s="138"/>
      <c r="WN1251" s="138"/>
      <c r="WO1251" s="138"/>
      <c r="WP1251" s="138"/>
      <c r="WQ1251" s="138"/>
      <c r="WR1251" s="138"/>
      <c r="WS1251" s="138"/>
      <c r="WT1251" s="138"/>
      <c r="WU1251" s="138"/>
      <c r="WV1251" s="138"/>
      <c r="WW1251" s="138"/>
      <c r="WX1251" s="138"/>
      <c r="WY1251" s="138"/>
      <c r="WZ1251" s="138"/>
      <c r="XA1251" s="138"/>
      <c r="XB1251" s="138"/>
      <c r="XC1251" s="138"/>
      <c r="XD1251" s="138"/>
      <c r="XE1251" s="138"/>
      <c r="XF1251" s="138"/>
      <c r="XG1251" s="138"/>
      <c r="XH1251" s="138"/>
      <c r="XI1251" s="138"/>
      <c r="XJ1251" s="138"/>
      <c r="XK1251" s="138"/>
      <c r="XL1251" s="138"/>
      <c r="XM1251" s="138"/>
      <c r="XN1251" s="138"/>
      <c r="XO1251" s="138"/>
      <c r="XP1251" s="138"/>
      <c r="XQ1251" s="138"/>
      <c r="XR1251" s="138"/>
      <c r="XS1251" s="138"/>
      <c r="XT1251" s="138"/>
      <c r="XU1251" s="138"/>
      <c r="XV1251" s="138"/>
      <c r="XW1251" s="138"/>
      <c r="XX1251" s="138"/>
      <c r="XY1251" s="138"/>
      <c r="XZ1251" s="138"/>
      <c r="YA1251" s="138"/>
      <c r="YB1251" s="138"/>
      <c r="YC1251" s="138"/>
      <c r="YD1251" s="138"/>
      <c r="YE1251" s="138"/>
      <c r="YF1251" s="138"/>
      <c r="YG1251" s="138"/>
      <c r="YH1251" s="138"/>
      <c r="YI1251" s="138"/>
      <c r="YJ1251" s="138"/>
      <c r="YK1251" s="138"/>
      <c r="YL1251" s="138"/>
      <c r="YM1251" s="138"/>
      <c r="YN1251" s="138"/>
      <c r="YO1251" s="138"/>
      <c r="YP1251" s="138"/>
      <c r="YQ1251" s="138"/>
      <c r="YR1251" s="138"/>
      <c r="YS1251" s="138"/>
      <c r="YT1251" s="138"/>
      <c r="YU1251" s="138"/>
      <c r="YV1251" s="138"/>
      <c r="YW1251" s="138"/>
      <c r="YX1251" s="138"/>
      <c r="YY1251" s="138"/>
      <c r="YZ1251" s="138"/>
      <c r="ZA1251" s="138"/>
      <c r="ZB1251" s="138"/>
      <c r="ZC1251" s="138"/>
      <c r="ZD1251" s="138"/>
      <c r="ZE1251" s="138"/>
      <c r="ZF1251" s="138"/>
      <c r="ZG1251" s="138"/>
      <c r="ZH1251" s="138"/>
      <c r="ZI1251" s="138"/>
      <c r="ZJ1251" s="138"/>
      <c r="ZK1251" s="138"/>
      <c r="ZL1251" s="138"/>
      <c r="ZM1251" s="138"/>
      <c r="ZN1251" s="138"/>
      <c r="ZO1251" s="138"/>
      <c r="ZP1251" s="138"/>
      <c r="ZQ1251" s="138"/>
      <c r="ZR1251" s="138"/>
      <c r="ZS1251" s="138"/>
      <c r="ZT1251" s="138"/>
      <c r="ZU1251" s="138"/>
      <c r="ZV1251" s="138"/>
      <c r="ZW1251" s="138"/>
      <c r="ZX1251" s="138"/>
      <c r="ZY1251" s="138"/>
      <c r="ZZ1251" s="138"/>
      <c r="AAA1251" s="138"/>
      <c r="AAB1251" s="138"/>
      <c r="AAC1251" s="138"/>
      <c r="AAD1251" s="138"/>
      <c r="AAE1251" s="138"/>
      <c r="AAF1251" s="138"/>
      <c r="AAG1251" s="138"/>
      <c r="AAH1251" s="138"/>
      <c r="AAI1251" s="138"/>
      <c r="AAJ1251" s="138"/>
      <c r="AAK1251" s="138"/>
      <c r="AAL1251" s="138"/>
      <c r="AAM1251" s="138"/>
      <c r="AAN1251" s="138"/>
      <c r="AAO1251" s="138"/>
      <c r="AAP1251" s="138"/>
      <c r="AAQ1251" s="138"/>
      <c r="AAR1251" s="138"/>
      <c r="AAS1251" s="138"/>
      <c r="AAT1251" s="138"/>
      <c r="AAU1251" s="138"/>
      <c r="AAV1251" s="138"/>
      <c r="AAW1251" s="138"/>
      <c r="AAX1251" s="138"/>
      <c r="AAY1251" s="138"/>
      <c r="AAZ1251" s="138"/>
      <c r="ABA1251" s="138"/>
      <c r="ABB1251" s="138"/>
      <c r="ABC1251" s="138"/>
      <c r="ABD1251" s="138"/>
      <c r="ABE1251" s="138"/>
      <c r="ABF1251" s="138"/>
      <c r="ABG1251" s="138"/>
      <c r="ABH1251" s="138"/>
      <c r="ABI1251" s="138"/>
      <c r="ABJ1251" s="138"/>
      <c r="ABK1251" s="138"/>
      <c r="ABL1251" s="138"/>
      <c r="ABM1251" s="138"/>
      <c r="ABN1251" s="138"/>
      <c r="ABO1251" s="138"/>
      <c r="ABP1251" s="138"/>
      <c r="ABQ1251" s="138"/>
      <c r="ABR1251" s="138"/>
      <c r="ABS1251" s="138"/>
      <c r="ABT1251" s="138"/>
      <c r="ABU1251" s="138"/>
      <c r="ABV1251" s="138"/>
      <c r="ABW1251" s="138"/>
      <c r="ABX1251" s="138"/>
      <c r="ABY1251" s="138"/>
      <c r="ABZ1251" s="138"/>
      <c r="ACA1251" s="138"/>
      <c r="ACB1251" s="138"/>
      <c r="ACC1251" s="138"/>
      <c r="ACD1251" s="138"/>
      <c r="ACE1251" s="138"/>
      <c r="ACF1251" s="138"/>
      <c r="ACG1251" s="138"/>
      <c r="ACH1251" s="138"/>
      <c r="ACI1251" s="138"/>
      <c r="ACJ1251" s="138"/>
      <c r="ACK1251" s="138"/>
      <c r="ACL1251" s="138"/>
      <c r="ACM1251" s="138"/>
      <c r="ACN1251" s="138"/>
      <c r="ACO1251" s="138"/>
      <c r="ACP1251" s="138"/>
      <c r="ACQ1251" s="138"/>
      <c r="ACR1251" s="138"/>
      <c r="ACS1251" s="138"/>
      <c r="ACT1251" s="138"/>
      <c r="ACU1251" s="138"/>
      <c r="ACV1251" s="138"/>
      <c r="ACW1251" s="138"/>
      <c r="ACX1251" s="138"/>
      <c r="ACY1251" s="138"/>
      <c r="ACZ1251" s="138"/>
      <c r="ADA1251" s="138"/>
    </row>
    <row r="1252" spans="1:781" x14ac:dyDescent="0.3">
      <c r="A1252" s="138"/>
      <c r="D1252" s="327"/>
      <c r="E1252" s="327"/>
      <c r="F1252" s="327"/>
      <c r="G1252" s="327"/>
      <c r="H1252" s="327"/>
      <c r="I1252" s="356"/>
      <c r="J1252" s="356"/>
      <c r="K1252" s="328"/>
      <c r="L1252" s="356"/>
      <c r="M1252" s="327"/>
      <c r="N1252" s="327"/>
      <c r="O1252" s="327"/>
      <c r="P1252" s="357"/>
      <c r="R1252" s="358"/>
      <c r="S1252" s="299"/>
      <c r="T1252" s="300"/>
      <c r="U1252" s="300"/>
      <c r="V1252" s="217"/>
      <c r="W1252" s="217"/>
      <c r="X1252" s="217"/>
      <c r="Y1252" s="217"/>
      <c r="Z1252" s="217"/>
      <c r="AA1252" s="217"/>
      <c r="AB1252" s="137"/>
      <c r="AC1252" s="138"/>
      <c r="AD1252" s="138"/>
      <c r="AE1252" s="138"/>
      <c r="AF1252" s="138"/>
      <c r="AG1252" s="138"/>
      <c r="AH1252" s="138"/>
      <c r="AI1252" s="138"/>
      <c r="AJ1252" s="138"/>
      <c r="AK1252" s="138"/>
      <c r="AL1252" s="138"/>
      <c r="AM1252" s="138"/>
      <c r="AN1252" s="138"/>
      <c r="AO1252" s="138"/>
      <c r="AP1252" s="138"/>
      <c r="AQ1252" s="138"/>
      <c r="AR1252" s="138"/>
      <c r="AS1252" s="138"/>
      <c r="AT1252" s="138"/>
      <c r="AU1252" s="138"/>
      <c r="AV1252" s="138"/>
      <c r="AW1252" s="138"/>
      <c r="AX1252" s="138"/>
      <c r="AY1252" s="138"/>
      <c r="AZ1252" s="138"/>
      <c r="BA1252" s="138"/>
      <c r="BB1252" s="138"/>
      <c r="BC1252" s="138"/>
      <c r="BD1252" s="138"/>
      <c r="BE1252" s="138"/>
      <c r="BF1252" s="138"/>
      <c r="BG1252" s="138"/>
      <c r="BH1252" s="138"/>
      <c r="BI1252" s="138"/>
      <c r="BJ1252" s="138"/>
      <c r="BK1252" s="138"/>
      <c r="BL1252" s="138"/>
      <c r="BM1252" s="138"/>
      <c r="BN1252" s="138"/>
      <c r="BO1252" s="138"/>
      <c r="BP1252" s="138"/>
      <c r="BQ1252" s="138"/>
      <c r="BR1252" s="138"/>
      <c r="BS1252" s="138"/>
      <c r="BT1252" s="138"/>
      <c r="BU1252" s="138"/>
      <c r="BV1252" s="138"/>
      <c r="BW1252" s="138"/>
      <c r="BX1252" s="138"/>
      <c r="BY1252" s="138"/>
      <c r="BZ1252" s="138"/>
      <c r="CA1252" s="138"/>
      <c r="CB1252" s="138"/>
      <c r="CC1252" s="138"/>
      <c r="CD1252" s="138"/>
      <c r="CE1252" s="138"/>
      <c r="CF1252" s="138"/>
      <c r="CG1252" s="138"/>
      <c r="CH1252" s="138"/>
      <c r="CI1252" s="138"/>
      <c r="CJ1252" s="138"/>
      <c r="CK1252" s="138"/>
      <c r="CL1252" s="138"/>
      <c r="CM1252" s="138"/>
      <c r="CN1252" s="138"/>
      <c r="CO1252" s="138"/>
      <c r="CP1252" s="138"/>
      <c r="CQ1252" s="138"/>
      <c r="CR1252" s="138"/>
      <c r="CS1252" s="138"/>
      <c r="CT1252" s="138"/>
      <c r="CU1252" s="138"/>
      <c r="CV1252" s="138"/>
      <c r="CW1252" s="138"/>
      <c r="CX1252" s="138"/>
      <c r="CY1252" s="138"/>
      <c r="CZ1252" s="138"/>
      <c r="DA1252" s="138"/>
      <c r="DB1252" s="138"/>
      <c r="DC1252" s="138"/>
      <c r="DD1252" s="138"/>
      <c r="DE1252" s="138"/>
      <c r="DF1252" s="138"/>
      <c r="DG1252" s="138"/>
      <c r="DH1252" s="138"/>
      <c r="DI1252" s="138"/>
      <c r="DJ1252" s="138"/>
      <c r="DK1252" s="138"/>
      <c r="DL1252" s="138"/>
      <c r="DM1252" s="138"/>
      <c r="DN1252" s="138"/>
      <c r="DO1252" s="138"/>
      <c r="DP1252" s="138"/>
      <c r="DQ1252" s="138"/>
      <c r="DR1252" s="138"/>
      <c r="DS1252" s="138"/>
      <c r="DT1252" s="138"/>
      <c r="DU1252" s="138"/>
      <c r="DV1252" s="138"/>
      <c r="DW1252" s="138"/>
      <c r="DX1252" s="138"/>
      <c r="DY1252" s="138"/>
      <c r="DZ1252" s="138"/>
      <c r="EA1252" s="138"/>
      <c r="EB1252" s="138"/>
      <c r="EC1252" s="138"/>
      <c r="ED1252" s="138"/>
      <c r="EE1252" s="138"/>
      <c r="EF1252" s="138"/>
      <c r="EG1252" s="138"/>
      <c r="EH1252" s="138"/>
      <c r="EI1252" s="138"/>
      <c r="EJ1252" s="138"/>
      <c r="EK1252" s="138"/>
      <c r="EL1252" s="138"/>
      <c r="EM1252" s="138"/>
      <c r="EN1252" s="138"/>
      <c r="EO1252" s="138"/>
      <c r="EP1252" s="138"/>
      <c r="EQ1252" s="138"/>
      <c r="ER1252" s="138"/>
      <c r="ES1252" s="138"/>
      <c r="ET1252" s="138"/>
      <c r="EU1252" s="138"/>
      <c r="EV1252" s="138"/>
      <c r="EW1252" s="138"/>
      <c r="EX1252" s="138"/>
      <c r="EY1252" s="138"/>
      <c r="EZ1252" s="138"/>
      <c r="FA1252" s="138"/>
      <c r="FB1252" s="138"/>
      <c r="FC1252" s="138"/>
      <c r="FD1252" s="138"/>
      <c r="FE1252" s="138"/>
      <c r="FF1252" s="138"/>
      <c r="FG1252" s="138"/>
      <c r="FH1252" s="138"/>
      <c r="FI1252" s="138"/>
      <c r="FJ1252" s="138"/>
      <c r="FK1252" s="138"/>
      <c r="FL1252" s="138"/>
      <c r="FM1252" s="138"/>
      <c r="FN1252" s="138"/>
      <c r="FO1252" s="138"/>
      <c r="FP1252" s="138"/>
      <c r="FQ1252" s="138"/>
      <c r="FR1252" s="138"/>
      <c r="FS1252" s="138"/>
      <c r="FT1252" s="138"/>
      <c r="FU1252" s="138"/>
      <c r="FV1252" s="138"/>
      <c r="FW1252" s="138"/>
      <c r="FX1252" s="138"/>
      <c r="FY1252" s="138"/>
      <c r="FZ1252" s="138"/>
      <c r="GA1252" s="138"/>
      <c r="GB1252" s="138"/>
      <c r="GC1252" s="138"/>
      <c r="GD1252" s="138"/>
      <c r="GE1252" s="138"/>
      <c r="GF1252" s="138"/>
      <c r="GG1252" s="138"/>
      <c r="GH1252" s="138"/>
      <c r="GI1252" s="138"/>
      <c r="GJ1252" s="138"/>
      <c r="GK1252" s="138"/>
      <c r="GL1252" s="138"/>
      <c r="GM1252" s="138"/>
      <c r="GN1252" s="138"/>
      <c r="GO1252" s="138"/>
      <c r="GP1252" s="138"/>
      <c r="GQ1252" s="138"/>
      <c r="GR1252" s="138"/>
      <c r="GS1252" s="138"/>
      <c r="GT1252" s="138"/>
      <c r="GU1252" s="138"/>
      <c r="GV1252" s="138"/>
      <c r="GW1252" s="138"/>
      <c r="GX1252" s="138"/>
      <c r="GY1252" s="138"/>
      <c r="GZ1252" s="138"/>
      <c r="HA1252" s="138"/>
      <c r="HB1252" s="138"/>
      <c r="HC1252" s="138"/>
      <c r="HD1252" s="138"/>
      <c r="HE1252" s="138"/>
      <c r="HF1252" s="138"/>
      <c r="HG1252" s="138"/>
      <c r="HH1252" s="138"/>
      <c r="HI1252" s="138"/>
      <c r="HJ1252" s="138"/>
      <c r="HK1252" s="138"/>
      <c r="HL1252" s="138"/>
      <c r="HM1252" s="138"/>
      <c r="HN1252" s="138"/>
      <c r="HO1252" s="138"/>
      <c r="HP1252" s="138"/>
      <c r="HQ1252" s="138"/>
      <c r="HR1252" s="138"/>
      <c r="HS1252" s="138"/>
      <c r="HT1252" s="138"/>
      <c r="HU1252" s="138"/>
      <c r="HV1252" s="138"/>
      <c r="HW1252" s="138"/>
      <c r="HX1252" s="138"/>
      <c r="HY1252" s="138"/>
      <c r="HZ1252" s="138"/>
      <c r="IA1252" s="138"/>
      <c r="IB1252" s="138"/>
      <c r="IC1252" s="138"/>
      <c r="ID1252" s="138"/>
      <c r="IE1252" s="138"/>
      <c r="IF1252" s="138"/>
      <c r="IG1252" s="138"/>
      <c r="IH1252" s="138"/>
      <c r="II1252" s="138"/>
      <c r="IJ1252" s="138"/>
      <c r="IK1252" s="138"/>
      <c r="IL1252" s="138"/>
      <c r="IM1252" s="138"/>
      <c r="IN1252" s="138"/>
      <c r="IO1252" s="138"/>
      <c r="IP1252" s="138"/>
      <c r="IQ1252" s="138"/>
      <c r="IR1252" s="138"/>
      <c r="IS1252" s="138"/>
      <c r="IT1252" s="138"/>
      <c r="IU1252" s="138"/>
      <c r="IV1252" s="138"/>
      <c r="IW1252" s="138"/>
      <c r="IX1252" s="138"/>
      <c r="IY1252" s="138"/>
      <c r="IZ1252" s="138"/>
      <c r="JA1252" s="138"/>
      <c r="JB1252" s="138"/>
      <c r="JC1252" s="138"/>
      <c r="JD1252" s="138"/>
      <c r="JE1252" s="138"/>
      <c r="JF1252" s="138"/>
      <c r="JG1252" s="138"/>
      <c r="JH1252" s="138"/>
      <c r="JI1252" s="138"/>
      <c r="JJ1252" s="138"/>
      <c r="JK1252" s="138"/>
      <c r="JL1252" s="138"/>
      <c r="JM1252" s="138"/>
      <c r="JN1252" s="138"/>
      <c r="JO1252" s="138"/>
      <c r="JP1252" s="138"/>
      <c r="JQ1252" s="138"/>
      <c r="JR1252" s="138"/>
      <c r="JS1252" s="138"/>
      <c r="JT1252" s="138"/>
      <c r="JU1252" s="138"/>
      <c r="JV1252" s="138"/>
      <c r="JW1252" s="138"/>
      <c r="JX1252" s="138"/>
      <c r="JY1252" s="138"/>
      <c r="JZ1252" s="138"/>
      <c r="KA1252" s="138"/>
      <c r="KB1252" s="138"/>
      <c r="KC1252" s="138"/>
      <c r="KD1252" s="138"/>
      <c r="KE1252" s="138"/>
      <c r="KF1252" s="138"/>
      <c r="KG1252" s="138"/>
      <c r="KH1252" s="138"/>
      <c r="KI1252" s="138"/>
      <c r="KJ1252" s="138"/>
      <c r="KK1252" s="138"/>
      <c r="KL1252" s="138"/>
      <c r="KM1252" s="138"/>
      <c r="KN1252" s="138"/>
      <c r="KO1252" s="138"/>
      <c r="KP1252" s="138"/>
      <c r="KQ1252" s="138"/>
      <c r="KR1252" s="138"/>
      <c r="KS1252" s="138"/>
      <c r="KT1252" s="138"/>
      <c r="KU1252" s="138"/>
      <c r="KV1252" s="138"/>
      <c r="KW1252" s="138"/>
      <c r="KX1252" s="138"/>
      <c r="KY1252" s="138"/>
      <c r="KZ1252" s="138"/>
      <c r="LA1252" s="138"/>
      <c r="LB1252" s="138"/>
      <c r="LC1252" s="138"/>
      <c r="LD1252" s="138"/>
      <c r="LE1252" s="138"/>
      <c r="LF1252" s="138"/>
      <c r="LG1252" s="138"/>
      <c r="LH1252" s="138"/>
      <c r="LI1252" s="138"/>
      <c r="LJ1252" s="138"/>
      <c r="LK1252" s="138"/>
      <c r="LL1252" s="138"/>
      <c r="LM1252" s="138"/>
      <c r="LN1252" s="138"/>
      <c r="LO1252" s="138"/>
      <c r="LP1252" s="138"/>
      <c r="LQ1252" s="138"/>
      <c r="LR1252" s="138"/>
      <c r="LS1252" s="138"/>
      <c r="LT1252" s="138"/>
      <c r="LU1252" s="138"/>
      <c r="LV1252" s="138"/>
      <c r="LW1252" s="138"/>
      <c r="LX1252" s="138"/>
      <c r="LY1252" s="138"/>
      <c r="LZ1252" s="138"/>
      <c r="MA1252" s="138"/>
      <c r="MB1252" s="138"/>
      <c r="MC1252" s="138"/>
      <c r="MD1252" s="138"/>
      <c r="ME1252" s="138"/>
      <c r="MF1252" s="138"/>
      <c r="MG1252" s="138"/>
      <c r="MH1252" s="138"/>
      <c r="MI1252" s="138"/>
      <c r="MJ1252" s="138"/>
      <c r="MK1252" s="138"/>
      <c r="ML1252" s="138"/>
      <c r="MM1252" s="138"/>
      <c r="MN1252" s="138"/>
      <c r="MO1252" s="138"/>
      <c r="MP1252" s="138"/>
      <c r="MQ1252" s="138"/>
      <c r="MR1252" s="138"/>
      <c r="MS1252" s="138"/>
      <c r="MT1252" s="138"/>
      <c r="MU1252" s="138"/>
      <c r="MV1252" s="138"/>
      <c r="MW1252" s="138"/>
      <c r="MX1252" s="138"/>
      <c r="MY1252" s="138"/>
      <c r="MZ1252" s="138"/>
      <c r="NA1252" s="138"/>
      <c r="NB1252" s="138"/>
      <c r="NC1252" s="138"/>
      <c r="ND1252" s="138"/>
      <c r="NE1252" s="138"/>
      <c r="NF1252" s="138"/>
      <c r="NG1252" s="138"/>
      <c r="NH1252" s="138"/>
      <c r="NI1252" s="138"/>
      <c r="NJ1252" s="138"/>
      <c r="NK1252" s="138"/>
      <c r="NL1252" s="138"/>
      <c r="NM1252" s="138"/>
      <c r="NN1252" s="138"/>
      <c r="NO1252" s="138"/>
      <c r="NP1252" s="138"/>
      <c r="NQ1252" s="138"/>
      <c r="NR1252" s="138"/>
      <c r="NS1252" s="138"/>
      <c r="NT1252" s="138"/>
      <c r="NU1252" s="138"/>
      <c r="NV1252" s="138"/>
      <c r="NW1252" s="138"/>
      <c r="NX1252" s="138"/>
      <c r="NY1252" s="138"/>
      <c r="NZ1252" s="138"/>
      <c r="OA1252" s="138"/>
      <c r="OB1252" s="138"/>
      <c r="OC1252" s="138"/>
      <c r="OD1252" s="138"/>
      <c r="OE1252" s="138"/>
      <c r="OF1252" s="138"/>
      <c r="OG1252" s="138"/>
      <c r="OH1252" s="138"/>
      <c r="OI1252" s="138"/>
      <c r="OJ1252" s="138"/>
      <c r="OK1252" s="138"/>
      <c r="OL1252" s="138"/>
      <c r="OM1252" s="138"/>
      <c r="ON1252" s="138"/>
      <c r="OO1252" s="138"/>
      <c r="OP1252" s="138"/>
      <c r="OQ1252" s="138"/>
      <c r="OR1252" s="138"/>
      <c r="OS1252" s="138"/>
      <c r="OT1252" s="138"/>
      <c r="OU1252" s="138"/>
      <c r="OV1252" s="138"/>
      <c r="OW1252" s="138"/>
      <c r="OX1252" s="138"/>
      <c r="OY1252" s="138"/>
      <c r="OZ1252" s="138"/>
      <c r="PA1252" s="138"/>
      <c r="PB1252" s="138"/>
      <c r="PC1252" s="138"/>
      <c r="PD1252" s="138"/>
      <c r="PE1252" s="138"/>
      <c r="PF1252" s="138"/>
      <c r="PG1252" s="138"/>
      <c r="PH1252" s="138"/>
      <c r="PI1252" s="138"/>
      <c r="PJ1252" s="138"/>
      <c r="PK1252" s="138"/>
      <c r="PL1252" s="138"/>
      <c r="PM1252" s="138"/>
      <c r="PN1252" s="138"/>
      <c r="PO1252" s="138"/>
      <c r="PP1252" s="138"/>
      <c r="PQ1252" s="138"/>
      <c r="PR1252" s="138"/>
      <c r="PS1252" s="138"/>
      <c r="PT1252" s="138"/>
      <c r="PU1252" s="138"/>
      <c r="PV1252" s="138"/>
      <c r="PW1252" s="138"/>
      <c r="PX1252" s="138"/>
      <c r="PY1252" s="138"/>
      <c r="PZ1252" s="138"/>
      <c r="QA1252" s="138"/>
      <c r="QB1252" s="138"/>
      <c r="QC1252" s="138"/>
      <c r="QD1252" s="138"/>
      <c r="QE1252" s="138"/>
      <c r="QF1252" s="138"/>
      <c r="QG1252" s="138"/>
      <c r="QH1252" s="138"/>
      <c r="QI1252" s="138"/>
      <c r="QJ1252" s="138"/>
      <c r="QK1252" s="138"/>
      <c r="QL1252" s="138"/>
      <c r="QM1252" s="138"/>
      <c r="QN1252" s="138"/>
      <c r="QO1252" s="138"/>
      <c r="QP1252" s="138"/>
      <c r="QQ1252" s="138"/>
      <c r="QR1252" s="138"/>
      <c r="QS1252" s="138"/>
      <c r="QT1252" s="138"/>
      <c r="QU1252" s="138"/>
      <c r="QV1252" s="138"/>
      <c r="QW1252" s="138"/>
      <c r="QX1252" s="138"/>
      <c r="QY1252" s="138"/>
      <c r="QZ1252" s="138"/>
      <c r="RA1252" s="138"/>
      <c r="RB1252" s="138"/>
      <c r="RC1252" s="138"/>
      <c r="RD1252" s="138"/>
      <c r="RE1252" s="138"/>
      <c r="RF1252" s="138"/>
      <c r="RG1252" s="138"/>
      <c r="RH1252" s="138"/>
      <c r="RI1252" s="138"/>
      <c r="RJ1252" s="138"/>
      <c r="RK1252" s="138"/>
      <c r="RL1252" s="138"/>
      <c r="RM1252" s="138"/>
      <c r="RN1252" s="138"/>
      <c r="RO1252" s="138"/>
      <c r="RP1252" s="138"/>
      <c r="RQ1252" s="138"/>
      <c r="RR1252" s="138"/>
      <c r="RS1252" s="138"/>
      <c r="RT1252" s="138"/>
      <c r="RU1252" s="138"/>
      <c r="RV1252" s="138"/>
      <c r="RW1252" s="138"/>
      <c r="RX1252" s="138"/>
      <c r="RY1252" s="138"/>
      <c r="RZ1252" s="138"/>
      <c r="SA1252" s="138"/>
      <c r="SB1252" s="138"/>
      <c r="SC1252" s="138"/>
      <c r="SD1252" s="138"/>
      <c r="SE1252" s="138"/>
      <c r="SF1252" s="138"/>
      <c r="SG1252" s="138"/>
      <c r="SH1252" s="138"/>
      <c r="SI1252" s="138"/>
      <c r="SJ1252" s="138"/>
      <c r="SK1252" s="138"/>
      <c r="SL1252" s="138"/>
      <c r="SM1252" s="138"/>
      <c r="SN1252" s="138"/>
      <c r="SO1252" s="138"/>
      <c r="SP1252" s="138"/>
      <c r="SQ1252" s="138"/>
      <c r="SR1252" s="138"/>
      <c r="SS1252" s="138"/>
      <c r="ST1252" s="138"/>
      <c r="SU1252" s="138"/>
      <c r="SV1252" s="138"/>
      <c r="SW1252" s="138"/>
      <c r="SX1252" s="138"/>
      <c r="SY1252" s="138"/>
      <c r="SZ1252" s="138"/>
      <c r="TA1252" s="138"/>
      <c r="TB1252" s="138"/>
      <c r="TC1252" s="138"/>
      <c r="TD1252" s="138"/>
      <c r="TE1252" s="138"/>
      <c r="TF1252" s="138"/>
      <c r="TG1252" s="138"/>
      <c r="TH1252" s="138"/>
      <c r="TI1252" s="138"/>
      <c r="TJ1252" s="138"/>
      <c r="TK1252" s="138"/>
      <c r="TL1252" s="138"/>
      <c r="TM1252" s="138"/>
      <c r="TN1252" s="138"/>
      <c r="TO1252" s="138"/>
      <c r="TP1252" s="138"/>
      <c r="TQ1252" s="138"/>
      <c r="TR1252" s="138"/>
      <c r="TS1252" s="138"/>
      <c r="TT1252" s="138"/>
      <c r="TU1252" s="138"/>
      <c r="TV1252" s="138"/>
      <c r="TW1252" s="138"/>
      <c r="TX1252" s="138"/>
      <c r="TY1252" s="138"/>
      <c r="TZ1252" s="138"/>
      <c r="UA1252" s="138"/>
      <c r="UB1252" s="138"/>
      <c r="UC1252" s="138"/>
      <c r="UD1252" s="138"/>
      <c r="UE1252" s="138"/>
      <c r="UF1252" s="138"/>
      <c r="UG1252" s="138"/>
      <c r="UH1252" s="138"/>
      <c r="UI1252" s="138"/>
      <c r="UJ1252" s="138"/>
      <c r="UK1252" s="138"/>
      <c r="UL1252" s="138"/>
      <c r="UM1252" s="138"/>
      <c r="UN1252" s="138"/>
      <c r="UO1252" s="138"/>
      <c r="UP1252" s="138"/>
      <c r="UQ1252" s="138"/>
      <c r="UR1252" s="138"/>
      <c r="US1252" s="138"/>
      <c r="UT1252" s="138"/>
      <c r="UU1252" s="138"/>
      <c r="UV1252" s="138"/>
      <c r="UW1252" s="138"/>
      <c r="UX1252" s="138"/>
      <c r="UY1252" s="138"/>
      <c r="UZ1252" s="138"/>
      <c r="VA1252" s="138"/>
      <c r="VB1252" s="138"/>
      <c r="VC1252" s="138"/>
      <c r="VD1252" s="138"/>
      <c r="VE1252" s="138"/>
      <c r="VF1252" s="138"/>
      <c r="VG1252" s="138"/>
      <c r="VH1252" s="138"/>
      <c r="VI1252" s="138"/>
      <c r="VJ1252" s="138"/>
      <c r="VK1252" s="138"/>
      <c r="VL1252" s="138"/>
      <c r="VM1252" s="138"/>
      <c r="VN1252" s="138"/>
      <c r="VO1252" s="138"/>
      <c r="VP1252" s="138"/>
      <c r="VQ1252" s="138"/>
      <c r="VR1252" s="138"/>
      <c r="VS1252" s="138"/>
      <c r="VT1252" s="138"/>
      <c r="VU1252" s="138"/>
      <c r="VV1252" s="138"/>
      <c r="VW1252" s="138"/>
      <c r="VX1252" s="138"/>
      <c r="VY1252" s="138"/>
      <c r="VZ1252" s="138"/>
      <c r="WA1252" s="138"/>
      <c r="WB1252" s="138"/>
      <c r="WC1252" s="138"/>
      <c r="WD1252" s="138"/>
      <c r="WE1252" s="138"/>
      <c r="WF1252" s="138"/>
      <c r="WG1252" s="138"/>
      <c r="WH1252" s="138"/>
      <c r="WI1252" s="138"/>
      <c r="WJ1252" s="138"/>
      <c r="WK1252" s="138"/>
      <c r="WL1252" s="138"/>
      <c r="WM1252" s="138"/>
      <c r="WN1252" s="138"/>
      <c r="WO1252" s="138"/>
      <c r="WP1252" s="138"/>
      <c r="WQ1252" s="138"/>
      <c r="WR1252" s="138"/>
      <c r="WS1252" s="138"/>
      <c r="WT1252" s="138"/>
      <c r="WU1252" s="138"/>
      <c r="WV1252" s="138"/>
      <c r="WW1252" s="138"/>
      <c r="WX1252" s="138"/>
      <c r="WY1252" s="138"/>
      <c r="WZ1252" s="138"/>
      <c r="XA1252" s="138"/>
      <c r="XB1252" s="138"/>
      <c r="XC1252" s="138"/>
      <c r="XD1252" s="138"/>
      <c r="XE1252" s="138"/>
      <c r="XF1252" s="138"/>
      <c r="XG1252" s="138"/>
      <c r="XH1252" s="138"/>
      <c r="XI1252" s="138"/>
      <c r="XJ1252" s="138"/>
      <c r="XK1252" s="138"/>
      <c r="XL1252" s="138"/>
      <c r="XM1252" s="138"/>
      <c r="XN1252" s="138"/>
      <c r="XO1252" s="138"/>
      <c r="XP1252" s="138"/>
      <c r="XQ1252" s="138"/>
      <c r="XR1252" s="138"/>
      <c r="XS1252" s="138"/>
      <c r="XT1252" s="138"/>
      <c r="XU1252" s="138"/>
      <c r="XV1252" s="138"/>
      <c r="XW1252" s="138"/>
      <c r="XX1252" s="138"/>
      <c r="XY1252" s="138"/>
      <c r="XZ1252" s="138"/>
      <c r="YA1252" s="138"/>
      <c r="YB1252" s="138"/>
      <c r="YC1252" s="138"/>
      <c r="YD1252" s="138"/>
      <c r="YE1252" s="138"/>
      <c r="YF1252" s="138"/>
      <c r="YG1252" s="138"/>
      <c r="YH1252" s="138"/>
      <c r="YI1252" s="138"/>
      <c r="YJ1252" s="138"/>
      <c r="YK1252" s="138"/>
      <c r="YL1252" s="138"/>
      <c r="YM1252" s="138"/>
      <c r="YN1252" s="138"/>
      <c r="YO1252" s="138"/>
      <c r="YP1252" s="138"/>
      <c r="YQ1252" s="138"/>
      <c r="YR1252" s="138"/>
      <c r="YS1252" s="138"/>
      <c r="YT1252" s="138"/>
      <c r="YU1252" s="138"/>
      <c r="YV1252" s="138"/>
      <c r="YW1252" s="138"/>
      <c r="YX1252" s="138"/>
      <c r="YY1252" s="138"/>
      <c r="YZ1252" s="138"/>
      <c r="ZA1252" s="138"/>
      <c r="ZB1252" s="138"/>
      <c r="ZC1252" s="138"/>
      <c r="ZD1252" s="138"/>
      <c r="ZE1252" s="138"/>
      <c r="ZF1252" s="138"/>
      <c r="ZG1252" s="138"/>
      <c r="ZH1252" s="138"/>
      <c r="ZI1252" s="138"/>
      <c r="ZJ1252" s="138"/>
      <c r="ZK1252" s="138"/>
      <c r="ZL1252" s="138"/>
      <c r="ZM1252" s="138"/>
      <c r="ZN1252" s="138"/>
      <c r="ZO1252" s="138"/>
      <c r="ZP1252" s="138"/>
      <c r="ZQ1252" s="138"/>
      <c r="ZR1252" s="138"/>
      <c r="ZS1252" s="138"/>
      <c r="ZT1252" s="138"/>
      <c r="ZU1252" s="138"/>
      <c r="ZV1252" s="138"/>
      <c r="ZW1252" s="138"/>
      <c r="ZX1252" s="138"/>
      <c r="ZY1252" s="138"/>
      <c r="ZZ1252" s="138"/>
      <c r="AAA1252" s="138"/>
      <c r="AAB1252" s="138"/>
      <c r="AAC1252" s="138"/>
      <c r="AAD1252" s="138"/>
      <c r="AAE1252" s="138"/>
      <c r="AAF1252" s="138"/>
      <c r="AAG1252" s="138"/>
      <c r="AAH1252" s="138"/>
      <c r="AAI1252" s="138"/>
      <c r="AAJ1252" s="138"/>
      <c r="AAK1252" s="138"/>
      <c r="AAL1252" s="138"/>
      <c r="AAM1252" s="138"/>
      <c r="AAN1252" s="138"/>
      <c r="AAO1252" s="138"/>
      <c r="AAP1252" s="138"/>
      <c r="AAQ1252" s="138"/>
      <c r="AAR1252" s="138"/>
      <c r="AAS1252" s="138"/>
      <c r="AAT1252" s="138"/>
      <c r="AAU1252" s="138"/>
      <c r="AAV1252" s="138"/>
      <c r="AAW1252" s="138"/>
      <c r="AAX1252" s="138"/>
      <c r="AAY1252" s="138"/>
      <c r="AAZ1252" s="138"/>
      <c r="ABA1252" s="138"/>
      <c r="ABB1252" s="138"/>
      <c r="ABC1252" s="138"/>
      <c r="ABD1252" s="138"/>
      <c r="ABE1252" s="138"/>
      <c r="ABF1252" s="138"/>
      <c r="ABG1252" s="138"/>
      <c r="ABH1252" s="138"/>
      <c r="ABI1252" s="138"/>
      <c r="ABJ1252" s="138"/>
      <c r="ABK1252" s="138"/>
      <c r="ABL1252" s="138"/>
      <c r="ABM1252" s="138"/>
      <c r="ABN1252" s="138"/>
      <c r="ABO1252" s="138"/>
      <c r="ABP1252" s="138"/>
      <c r="ABQ1252" s="138"/>
      <c r="ABR1252" s="138"/>
      <c r="ABS1252" s="138"/>
      <c r="ABT1252" s="138"/>
      <c r="ABU1252" s="138"/>
      <c r="ABV1252" s="138"/>
      <c r="ABW1252" s="138"/>
      <c r="ABX1252" s="138"/>
      <c r="ABY1252" s="138"/>
      <c r="ABZ1252" s="138"/>
      <c r="ACA1252" s="138"/>
      <c r="ACB1252" s="138"/>
      <c r="ACC1252" s="138"/>
      <c r="ACD1252" s="138"/>
      <c r="ACE1252" s="138"/>
      <c r="ACF1252" s="138"/>
      <c r="ACG1252" s="138"/>
      <c r="ACH1252" s="138"/>
      <c r="ACI1252" s="138"/>
      <c r="ACJ1252" s="138"/>
      <c r="ACK1252" s="138"/>
      <c r="ACL1252" s="138"/>
      <c r="ACM1252" s="138"/>
      <c r="ACN1252" s="138"/>
      <c r="ACO1252" s="138"/>
      <c r="ACP1252" s="138"/>
      <c r="ACQ1252" s="138"/>
      <c r="ACR1252" s="138"/>
      <c r="ACS1252" s="138"/>
      <c r="ACT1252" s="138"/>
      <c r="ACU1252" s="138"/>
      <c r="ACV1252" s="138"/>
      <c r="ACW1252" s="138"/>
      <c r="ACX1252" s="138"/>
      <c r="ACY1252" s="138"/>
      <c r="ACZ1252" s="138"/>
      <c r="ADA1252" s="138"/>
    </row>
    <row r="1253" spans="1:781" x14ac:dyDescent="0.3">
      <c r="A1253" s="138"/>
      <c r="D1253" s="327"/>
      <c r="E1253" s="327"/>
      <c r="F1253" s="327"/>
      <c r="G1253" s="327"/>
      <c r="H1253" s="327"/>
      <c r="I1253" s="356"/>
      <c r="J1253" s="356"/>
      <c r="K1253" s="328"/>
      <c r="L1253" s="356"/>
      <c r="M1253" s="327"/>
      <c r="N1253" s="327"/>
      <c r="O1253" s="327"/>
      <c r="P1253" s="357"/>
      <c r="R1253" s="358"/>
      <c r="S1253" s="299"/>
      <c r="T1253" s="300"/>
      <c r="U1253" s="300"/>
      <c r="V1253" s="217"/>
      <c r="W1253" s="217"/>
      <c r="X1253" s="217"/>
      <c r="Y1253" s="217"/>
      <c r="Z1253" s="217"/>
      <c r="AA1253" s="217"/>
      <c r="AB1253" s="137"/>
      <c r="AC1253" s="138"/>
      <c r="AD1253" s="138"/>
      <c r="AE1253" s="138"/>
      <c r="AF1253" s="138"/>
      <c r="AG1253" s="138"/>
      <c r="AH1253" s="138"/>
      <c r="AI1253" s="138"/>
      <c r="AJ1253" s="138"/>
      <c r="AK1253" s="138"/>
      <c r="AL1253" s="138"/>
      <c r="AM1253" s="138"/>
      <c r="AN1253" s="138"/>
      <c r="AO1253" s="138"/>
      <c r="AP1253" s="138"/>
      <c r="AQ1253" s="138"/>
      <c r="AR1253" s="138"/>
      <c r="AS1253" s="138"/>
      <c r="AT1253" s="138"/>
      <c r="AU1253" s="138"/>
      <c r="AV1253" s="138"/>
      <c r="AW1253" s="138"/>
      <c r="AX1253" s="138"/>
      <c r="AY1253" s="138"/>
      <c r="AZ1253" s="138"/>
      <c r="BA1253" s="138"/>
      <c r="BB1253" s="138"/>
      <c r="BC1253" s="138"/>
      <c r="BD1253" s="138"/>
      <c r="BE1253" s="138"/>
      <c r="BF1253" s="138"/>
      <c r="BG1253" s="138"/>
      <c r="BH1253" s="138"/>
      <c r="BI1253" s="138"/>
      <c r="BJ1253" s="138"/>
      <c r="BK1253" s="138"/>
      <c r="BL1253" s="138"/>
      <c r="BM1253" s="138"/>
      <c r="BN1253" s="138"/>
      <c r="BO1253" s="138"/>
      <c r="BP1253" s="138"/>
      <c r="BQ1253" s="138"/>
      <c r="BR1253" s="138"/>
      <c r="BS1253" s="138"/>
      <c r="BT1253" s="138"/>
      <c r="BU1253" s="138"/>
      <c r="BV1253" s="138"/>
      <c r="BW1253" s="138"/>
      <c r="BX1253" s="138"/>
      <c r="BY1253" s="138"/>
      <c r="BZ1253" s="138"/>
      <c r="CA1253" s="138"/>
      <c r="CB1253" s="138"/>
      <c r="CC1253" s="138"/>
      <c r="CD1253" s="138"/>
      <c r="CE1253" s="138"/>
      <c r="CF1253" s="138"/>
      <c r="CG1253" s="138"/>
      <c r="CH1253" s="138"/>
      <c r="CI1253" s="138"/>
      <c r="CJ1253" s="138"/>
      <c r="CK1253" s="138"/>
      <c r="CL1253" s="138"/>
      <c r="CM1253" s="138"/>
      <c r="CN1253" s="138"/>
      <c r="CO1253" s="138"/>
      <c r="CP1253" s="138"/>
      <c r="CQ1253" s="138"/>
      <c r="CR1253" s="138"/>
      <c r="CS1253" s="138"/>
      <c r="CT1253" s="138"/>
      <c r="CU1253" s="138"/>
      <c r="CV1253" s="138"/>
      <c r="CW1253" s="138"/>
      <c r="CX1253" s="138"/>
      <c r="CY1253" s="138"/>
      <c r="CZ1253" s="138"/>
      <c r="DA1253" s="138"/>
      <c r="DB1253" s="138"/>
      <c r="DC1253" s="138"/>
      <c r="DD1253" s="138"/>
      <c r="DE1253" s="138"/>
      <c r="DF1253" s="138"/>
      <c r="DG1253" s="138"/>
      <c r="DH1253" s="138"/>
      <c r="DI1253" s="138"/>
      <c r="DJ1253" s="138"/>
      <c r="DK1253" s="138"/>
      <c r="DL1253" s="138"/>
      <c r="DM1253" s="138"/>
      <c r="DN1253" s="138"/>
      <c r="DO1253" s="138"/>
      <c r="DP1253" s="138"/>
      <c r="DQ1253" s="138"/>
      <c r="DR1253" s="138"/>
      <c r="DS1253" s="138"/>
      <c r="DT1253" s="138"/>
      <c r="DU1253" s="138"/>
      <c r="DV1253" s="138"/>
      <c r="DW1253" s="138"/>
      <c r="DX1253" s="138"/>
      <c r="DY1253" s="138"/>
      <c r="DZ1253" s="138"/>
      <c r="EA1253" s="138"/>
      <c r="EB1253" s="138"/>
      <c r="EC1253" s="138"/>
      <c r="ED1253" s="138"/>
      <c r="EE1253" s="138"/>
      <c r="EF1253" s="138"/>
      <c r="EG1253" s="138"/>
      <c r="EH1253" s="138"/>
      <c r="EI1253" s="138"/>
      <c r="EJ1253" s="138"/>
      <c r="EK1253" s="138"/>
      <c r="EL1253" s="138"/>
      <c r="EM1253" s="138"/>
      <c r="EN1253" s="138"/>
      <c r="EO1253" s="138"/>
      <c r="EP1253" s="138"/>
      <c r="EQ1253" s="138"/>
      <c r="ER1253" s="138"/>
      <c r="ES1253" s="138"/>
      <c r="ET1253" s="138"/>
      <c r="EU1253" s="138"/>
      <c r="EV1253" s="138"/>
      <c r="EW1253" s="138"/>
      <c r="EX1253" s="138"/>
      <c r="EY1253" s="138"/>
      <c r="EZ1253" s="138"/>
      <c r="FA1253" s="138"/>
      <c r="FB1253" s="138"/>
      <c r="FC1253" s="138"/>
      <c r="FD1253" s="138"/>
      <c r="FE1253" s="138"/>
      <c r="FF1253" s="138"/>
      <c r="FG1253" s="138"/>
      <c r="FH1253" s="138"/>
      <c r="FI1253" s="138"/>
      <c r="FJ1253" s="138"/>
      <c r="FK1253" s="138"/>
      <c r="FL1253" s="138"/>
      <c r="FM1253" s="138"/>
      <c r="FN1253" s="138"/>
      <c r="FO1253" s="138"/>
      <c r="FP1253" s="138"/>
      <c r="FQ1253" s="138"/>
      <c r="FR1253" s="138"/>
      <c r="FS1253" s="138"/>
      <c r="FT1253" s="138"/>
      <c r="FU1253" s="138"/>
      <c r="FV1253" s="138"/>
      <c r="FW1253" s="138"/>
      <c r="FX1253" s="138"/>
      <c r="FY1253" s="138"/>
      <c r="FZ1253" s="138"/>
      <c r="GA1253" s="138"/>
      <c r="GB1253" s="138"/>
      <c r="GC1253" s="138"/>
      <c r="GD1253" s="138"/>
      <c r="GE1253" s="138"/>
      <c r="GF1253" s="138"/>
      <c r="GG1253" s="138"/>
      <c r="GH1253" s="138"/>
      <c r="GI1253" s="138"/>
      <c r="GJ1253" s="138"/>
      <c r="GK1253" s="138"/>
      <c r="GL1253" s="138"/>
      <c r="GM1253" s="138"/>
      <c r="GN1253" s="138"/>
      <c r="GO1253" s="138"/>
      <c r="GP1253" s="138"/>
      <c r="GQ1253" s="138"/>
      <c r="GR1253" s="138"/>
      <c r="GS1253" s="138"/>
      <c r="GT1253" s="138"/>
      <c r="GU1253" s="138"/>
      <c r="GV1253" s="138"/>
      <c r="GW1253" s="138"/>
      <c r="GX1253" s="138"/>
      <c r="GY1253" s="138"/>
      <c r="GZ1253" s="138"/>
      <c r="HA1253" s="138"/>
      <c r="HB1253" s="138"/>
      <c r="HC1253" s="138"/>
      <c r="HD1253" s="138"/>
      <c r="HE1253" s="138"/>
      <c r="HF1253" s="138"/>
      <c r="HG1253" s="138"/>
      <c r="HH1253" s="138"/>
      <c r="HI1253" s="138"/>
      <c r="HJ1253" s="138"/>
      <c r="HK1253" s="138"/>
      <c r="HL1253" s="138"/>
      <c r="HM1253" s="138"/>
      <c r="HN1253" s="138"/>
      <c r="HO1253" s="138"/>
      <c r="HP1253" s="138"/>
      <c r="HQ1253" s="138"/>
      <c r="HR1253" s="138"/>
      <c r="HS1253" s="138"/>
      <c r="HT1253" s="138"/>
      <c r="HU1253" s="138"/>
      <c r="HV1253" s="138"/>
      <c r="HW1253" s="138"/>
      <c r="HX1253" s="138"/>
      <c r="HY1253" s="138"/>
      <c r="HZ1253" s="138"/>
      <c r="IA1253" s="138"/>
      <c r="IB1253" s="138"/>
      <c r="IC1253" s="138"/>
      <c r="ID1253" s="138"/>
      <c r="IE1253" s="138"/>
      <c r="IF1253" s="138"/>
      <c r="IG1253" s="138"/>
      <c r="IH1253" s="138"/>
      <c r="II1253" s="138"/>
      <c r="IJ1253" s="138"/>
      <c r="IK1253" s="138"/>
      <c r="IL1253" s="138"/>
      <c r="IM1253" s="138"/>
      <c r="IN1253" s="138"/>
      <c r="IO1253" s="138"/>
      <c r="IP1253" s="138"/>
      <c r="IQ1253" s="138"/>
      <c r="IR1253" s="138"/>
      <c r="IS1253" s="138"/>
      <c r="IT1253" s="138"/>
      <c r="IU1253" s="138"/>
      <c r="IV1253" s="138"/>
      <c r="IW1253" s="138"/>
      <c r="IX1253" s="138"/>
      <c r="IY1253" s="138"/>
      <c r="IZ1253" s="138"/>
      <c r="JA1253" s="138"/>
      <c r="JB1253" s="138"/>
      <c r="JC1253" s="138"/>
      <c r="JD1253" s="138"/>
      <c r="JE1253" s="138"/>
      <c r="JF1253" s="138"/>
      <c r="JG1253" s="138"/>
      <c r="JH1253" s="138"/>
      <c r="JI1253" s="138"/>
      <c r="JJ1253" s="138"/>
      <c r="JK1253" s="138"/>
      <c r="JL1253" s="138"/>
      <c r="JM1253" s="138"/>
      <c r="JN1253" s="138"/>
      <c r="JO1253" s="138"/>
      <c r="JP1253" s="138"/>
      <c r="JQ1253" s="138"/>
      <c r="JR1253" s="138"/>
      <c r="JS1253" s="138"/>
      <c r="JT1253" s="138"/>
      <c r="JU1253" s="138"/>
      <c r="JV1253" s="138"/>
      <c r="JW1253" s="138"/>
      <c r="JX1253" s="138"/>
      <c r="JY1253" s="138"/>
      <c r="JZ1253" s="138"/>
      <c r="KA1253" s="138"/>
      <c r="KB1253" s="138"/>
      <c r="KC1253" s="138"/>
      <c r="KD1253" s="138"/>
      <c r="KE1253" s="138"/>
      <c r="KF1253" s="138"/>
      <c r="KG1253" s="138"/>
      <c r="KH1253" s="138"/>
      <c r="KI1253" s="138"/>
      <c r="KJ1253" s="138"/>
      <c r="KK1253" s="138"/>
      <c r="KL1253" s="138"/>
      <c r="KM1253" s="138"/>
      <c r="KN1253" s="138"/>
      <c r="KO1253" s="138"/>
      <c r="KP1253" s="138"/>
      <c r="KQ1253" s="138"/>
      <c r="KR1253" s="138"/>
      <c r="KS1253" s="138"/>
      <c r="KT1253" s="138"/>
      <c r="KU1253" s="138"/>
      <c r="KV1253" s="138"/>
      <c r="KW1253" s="138"/>
      <c r="KX1253" s="138"/>
      <c r="KY1253" s="138"/>
      <c r="KZ1253" s="138"/>
      <c r="LA1253" s="138"/>
      <c r="LB1253" s="138"/>
      <c r="LC1253" s="138"/>
      <c r="LD1253" s="138"/>
      <c r="LE1253" s="138"/>
      <c r="LF1253" s="138"/>
      <c r="LG1253" s="138"/>
      <c r="LH1253" s="138"/>
      <c r="LI1253" s="138"/>
      <c r="LJ1253" s="138"/>
      <c r="LK1253" s="138"/>
      <c r="LL1253" s="138"/>
      <c r="LM1253" s="138"/>
      <c r="LN1253" s="138"/>
      <c r="LO1253" s="138"/>
      <c r="LP1253" s="138"/>
      <c r="LQ1253" s="138"/>
      <c r="LR1253" s="138"/>
      <c r="LS1253" s="138"/>
      <c r="LT1253" s="138"/>
      <c r="LU1253" s="138"/>
      <c r="LV1253" s="138"/>
      <c r="LW1253" s="138"/>
      <c r="LX1253" s="138"/>
      <c r="LY1253" s="138"/>
      <c r="LZ1253" s="138"/>
      <c r="MA1253" s="138"/>
      <c r="MB1253" s="138"/>
      <c r="MC1253" s="138"/>
      <c r="MD1253" s="138"/>
      <c r="ME1253" s="138"/>
      <c r="MF1253" s="138"/>
      <c r="MG1253" s="138"/>
      <c r="MH1253" s="138"/>
      <c r="MI1253" s="138"/>
      <c r="MJ1253" s="138"/>
      <c r="MK1253" s="138"/>
      <c r="ML1253" s="138"/>
      <c r="MM1253" s="138"/>
      <c r="MN1253" s="138"/>
      <c r="MO1253" s="138"/>
      <c r="MP1253" s="138"/>
      <c r="MQ1253" s="138"/>
      <c r="MR1253" s="138"/>
      <c r="MS1253" s="138"/>
      <c r="MT1253" s="138"/>
      <c r="MU1253" s="138"/>
      <c r="MV1253" s="138"/>
      <c r="MW1253" s="138"/>
      <c r="MX1253" s="138"/>
      <c r="MY1253" s="138"/>
      <c r="MZ1253" s="138"/>
      <c r="NA1253" s="138"/>
      <c r="NB1253" s="138"/>
      <c r="NC1253" s="138"/>
      <c r="ND1253" s="138"/>
      <c r="NE1253" s="138"/>
      <c r="NF1253" s="138"/>
      <c r="NG1253" s="138"/>
      <c r="NH1253" s="138"/>
      <c r="NI1253" s="138"/>
      <c r="NJ1253" s="138"/>
      <c r="NK1253" s="138"/>
      <c r="NL1253" s="138"/>
      <c r="NM1253" s="138"/>
      <c r="NN1253" s="138"/>
      <c r="NO1253" s="138"/>
      <c r="NP1253" s="138"/>
      <c r="NQ1253" s="138"/>
      <c r="NR1253" s="138"/>
      <c r="NS1253" s="138"/>
      <c r="NT1253" s="138"/>
      <c r="NU1253" s="138"/>
      <c r="NV1253" s="138"/>
      <c r="NW1253" s="138"/>
      <c r="NX1253" s="138"/>
      <c r="NY1253" s="138"/>
      <c r="NZ1253" s="138"/>
      <c r="OA1253" s="138"/>
      <c r="OB1253" s="138"/>
      <c r="OC1253" s="138"/>
      <c r="OD1253" s="138"/>
      <c r="OE1253" s="138"/>
      <c r="OF1253" s="138"/>
      <c r="OG1253" s="138"/>
      <c r="OH1253" s="138"/>
      <c r="OI1253" s="138"/>
      <c r="OJ1253" s="138"/>
      <c r="OK1253" s="138"/>
      <c r="OL1253" s="138"/>
      <c r="OM1253" s="138"/>
      <c r="ON1253" s="138"/>
      <c r="OO1253" s="138"/>
      <c r="OP1253" s="138"/>
      <c r="OQ1253" s="138"/>
      <c r="OR1253" s="138"/>
      <c r="OS1253" s="138"/>
      <c r="OT1253" s="138"/>
      <c r="OU1253" s="138"/>
      <c r="OV1253" s="138"/>
      <c r="OW1253" s="138"/>
      <c r="OX1253" s="138"/>
      <c r="OY1253" s="138"/>
      <c r="OZ1253" s="138"/>
      <c r="PA1253" s="138"/>
      <c r="PB1253" s="138"/>
      <c r="PC1253" s="138"/>
      <c r="PD1253" s="138"/>
      <c r="PE1253" s="138"/>
      <c r="PF1253" s="138"/>
      <c r="PG1253" s="138"/>
      <c r="PH1253" s="138"/>
      <c r="PI1253" s="138"/>
      <c r="PJ1253" s="138"/>
      <c r="PK1253" s="138"/>
      <c r="PL1253" s="138"/>
      <c r="PM1253" s="138"/>
      <c r="PN1253" s="138"/>
      <c r="PO1253" s="138"/>
      <c r="PP1253" s="138"/>
      <c r="PQ1253" s="138"/>
      <c r="PR1253" s="138"/>
      <c r="PS1253" s="138"/>
      <c r="PT1253" s="138"/>
      <c r="PU1253" s="138"/>
      <c r="PV1253" s="138"/>
      <c r="PW1253" s="138"/>
      <c r="PX1253" s="138"/>
      <c r="PY1253" s="138"/>
      <c r="PZ1253" s="138"/>
      <c r="QA1253" s="138"/>
      <c r="QB1253" s="138"/>
      <c r="QC1253" s="138"/>
      <c r="QD1253" s="138"/>
      <c r="QE1253" s="138"/>
      <c r="QF1253" s="138"/>
      <c r="QG1253" s="138"/>
      <c r="QH1253" s="138"/>
      <c r="QI1253" s="138"/>
      <c r="QJ1253" s="138"/>
      <c r="QK1253" s="138"/>
      <c r="QL1253" s="138"/>
      <c r="QM1253" s="138"/>
      <c r="QN1253" s="138"/>
      <c r="QO1253" s="138"/>
      <c r="QP1253" s="138"/>
      <c r="QQ1253" s="138"/>
      <c r="QR1253" s="138"/>
      <c r="QS1253" s="138"/>
      <c r="QT1253" s="138"/>
      <c r="QU1253" s="138"/>
      <c r="QV1253" s="138"/>
      <c r="QW1253" s="138"/>
      <c r="QX1253" s="138"/>
      <c r="QY1253" s="138"/>
      <c r="QZ1253" s="138"/>
      <c r="RA1253" s="138"/>
      <c r="RB1253" s="138"/>
      <c r="RC1253" s="138"/>
      <c r="RD1253" s="138"/>
      <c r="RE1253" s="138"/>
      <c r="RF1253" s="138"/>
      <c r="RG1253" s="138"/>
      <c r="RH1253" s="138"/>
      <c r="RI1253" s="138"/>
      <c r="RJ1253" s="138"/>
      <c r="RK1253" s="138"/>
      <c r="RL1253" s="138"/>
      <c r="RM1253" s="138"/>
      <c r="RN1253" s="138"/>
      <c r="RO1253" s="138"/>
      <c r="RP1253" s="138"/>
      <c r="RQ1253" s="138"/>
      <c r="RR1253" s="138"/>
      <c r="RS1253" s="138"/>
      <c r="RT1253" s="138"/>
      <c r="RU1253" s="138"/>
      <c r="RV1253" s="138"/>
      <c r="RW1253" s="138"/>
      <c r="RX1253" s="138"/>
      <c r="RY1253" s="138"/>
      <c r="RZ1253" s="138"/>
      <c r="SA1253" s="138"/>
      <c r="SB1253" s="138"/>
      <c r="SC1253" s="138"/>
      <c r="SD1253" s="138"/>
      <c r="SE1253" s="138"/>
      <c r="SF1253" s="138"/>
      <c r="SG1253" s="138"/>
      <c r="SH1253" s="138"/>
      <c r="SI1253" s="138"/>
      <c r="SJ1253" s="138"/>
      <c r="SK1253" s="138"/>
      <c r="SL1253" s="138"/>
      <c r="SM1253" s="138"/>
      <c r="SN1253" s="138"/>
      <c r="SO1253" s="138"/>
      <c r="SP1253" s="138"/>
      <c r="SQ1253" s="138"/>
      <c r="SR1253" s="138"/>
      <c r="SS1253" s="138"/>
      <c r="ST1253" s="138"/>
      <c r="SU1253" s="138"/>
      <c r="SV1253" s="138"/>
      <c r="SW1253" s="138"/>
      <c r="SX1253" s="138"/>
      <c r="SY1253" s="138"/>
      <c r="SZ1253" s="138"/>
      <c r="TA1253" s="138"/>
      <c r="TB1253" s="138"/>
      <c r="TC1253" s="138"/>
      <c r="TD1253" s="138"/>
      <c r="TE1253" s="138"/>
      <c r="TF1253" s="138"/>
      <c r="TG1253" s="138"/>
      <c r="TH1253" s="138"/>
      <c r="TI1253" s="138"/>
      <c r="TJ1253" s="138"/>
      <c r="TK1253" s="138"/>
      <c r="TL1253" s="138"/>
      <c r="TM1253" s="138"/>
      <c r="TN1253" s="138"/>
      <c r="TO1253" s="138"/>
      <c r="TP1253" s="138"/>
      <c r="TQ1253" s="138"/>
      <c r="TR1253" s="138"/>
      <c r="TS1253" s="138"/>
      <c r="TT1253" s="138"/>
      <c r="TU1253" s="138"/>
      <c r="TV1253" s="138"/>
      <c r="TW1253" s="138"/>
      <c r="TX1253" s="138"/>
      <c r="TY1253" s="138"/>
      <c r="TZ1253" s="138"/>
      <c r="UA1253" s="138"/>
      <c r="UB1253" s="138"/>
      <c r="UC1253" s="138"/>
      <c r="UD1253" s="138"/>
      <c r="UE1253" s="138"/>
      <c r="UF1253" s="138"/>
      <c r="UG1253" s="138"/>
      <c r="UH1253" s="138"/>
      <c r="UI1253" s="138"/>
      <c r="UJ1253" s="138"/>
      <c r="UK1253" s="138"/>
      <c r="UL1253" s="138"/>
      <c r="UM1253" s="138"/>
      <c r="UN1253" s="138"/>
      <c r="UO1253" s="138"/>
      <c r="UP1253" s="138"/>
      <c r="UQ1253" s="138"/>
      <c r="UR1253" s="138"/>
      <c r="US1253" s="138"/>
      <c r="UT1253" s="138"/>
      <c r="UU1253" s="138"/>
      <c r="UV1253" s="138"/>
      <c r="UW1253" s="138"/>
      <c r="UX1253" s="138"/>
      <c r="UY1253" s="138"/>
      <c r="UZ1253" s="138"/>
      <c r="VA1253" s="138"/>
      <c r="VB1253" s="138"/>
      <c r="VC1253" s="138"/>
      <c r="VD1253" s="138"/>
      <c r="VE1253" s="138"/>
      <c r="VF1253" s="138"/>
      <c r="VG1253" s="138"/>
      <c r="VH1253" s="138"/>
      <c r="VI1253" s="138"/>
      <c r="VJ1253" s="138"/>
      <c r="VK1253" s="138"/>
      <c r="VL1253" s="138"/>
      <c r="VM1253" s="138"/>
      <c r="VN1253" s="138"/>
      <c r="VO1253" s="138"/>
      <c r="VP1253" s="138"/>
      <c r="VQ1253" s="138"/>
      <c r="VR1253" s="138"/>
      <c r="VS1253" s="138"/>
      <c r="VT1253" s="138"/>
      <c r="VU1253" s="138"/>
      <c r="VV1253" s="138"/>
      <c r="VW1253" s="138"/>
      <c r="VX1253" s="138"/>
      <c r="VY1253" s="138"/>
      <c r="VZ1253" s="138"/>
      <c r="WA1253" s="138"/>
      <c r="WB1253" s="138"/>
      <c r="WC1253" s="138"/>
      <c r="WD1253" s="138"/>
      <c r="WE1253" s="138"/>
      <c r="WF1253" s="138"/>
      <c r="WG1253" s="138"/>
      <c r="WH1253" s="138"/>
      <c r="WI1253" s="138"/>
      <c r="WJ1253" s="138"/>
      <c r="WK1253" s="138"/>
      <c r="WL1253" s="138"/>
      <c r="WM1253" s="138"/>
      <c r="WN1253" s="138"/>
      <c r="WO1253" s="138"/>
      <c r="WP1253" s="138"/>
      <c r="WQ1253" s="138"/>
      <c r="WR1253" s="138"/>
      <c r="WS1253" s="138"/>
      <c r="WT1253" s="138"/>
      <c r="WU1253" s="138"/>
      <c r="WV1253" s="138"/>
      <c r="WW1253" s="138"/>
      <c r="WX1253" s="138"/>
      <c r="WY1253" s="138"/>
      <c r="WZ1253" s="138"/>
      <c r="XA1253" s="138"/>
      <c r="XB1253" s="138"/>
      <c r="XC1253" s="138"/>
      <c r="XD1253" s="138"/>
      <c r="XE1253" s="138"/>
      <c r="XF1253" s="138"/>
      <c r="XG1253" s="138"/>
      <c r="XH1253" s="138"/>
      <c r="XI1253" s="138"/>
      <c r="XJ1253" s="138"/>
      <c r="XK1253" s="138"/>
      <c r="XL1253" s="138"/>
      <c r="XM1253" s="138"/>
      <c r="XN1253" s="138"/>
      <c r="XO1253" s="138"/>
      <c r="XP1253" s="138"/>
      <c r="XQ1253" s="138"/>
      <c r="XR1253" s="138"/>
      <c r="XS1253" s="138"/>
      <c r="XT1253" s="138"/>
      <c r="XU1253" s="138"/>
      <c r="XV1253" s="138"/>
      <c r="XW1253" s="138"/>
      <c r="XX1253" s="138"/>
      <c r="XY1253" s="138"/>
      <c r="XZ1253" s="138"/>
      <c r="YA1253" s="138"/>
      <c r="YB1253" s="138"/>
      <c r="YC1253" s="138"/>
      <c r="YD1253" s="138"/>
      <c r="YE1253" s="138"/>
      <c r="YF1253" s="138"/>
      <c r="YG1253" s="138"/>
      <c r="YH1253" s="138"/>
      <c r="YI1253" s="138"/>
      <c r="YJ1253" s="138"/>
      <c r="YK1253" s="138"/>
      <c r="YL1253" s="138"/>
      <c r="YM1253" s="138"/>
      <c r="YN1253" s="138"/>
      <c r="YO1253" s="138"/>
      <c r="YP1253" s="138"/>
      <c r="YQ1253" s="138"/>
      <c r="YR1253" s="138"/>
      <c r="YS1253" s="138"/>
      <c r="YT1253" s="138"/>
      <c r="YU1253" s="138"/>
      <c r="YV1253" s="138"/>
      <c r="YW1253" s="138"/>
      <c r="YX1253" s="138"/>
      <c r="YY1253" s="138"/>
      <c r="YZ1253" s="138"/>
      <c r="ZA1253" s="138"/>
      <c r="ZB1253" s="138"/>
      <c r="ZC1253" s="138"/>
      <c r="ZD1253" s="138"/>
      <c r="ZE1253" s="138"/>
      <c r="ZF1253" s="138"/>
      <c r="ZG1253" s="138"/>
      <c r="ZH1253" s="138"/>
      <c r="ZI1253" s="138"/>
      <c r="ZJ1253" s="138"/>
      <c r="ZK1253" s="138"/>
      <c r="ZL1253" s="138"/>
      <c r="ZM1253" s="138"/>
      <c r="ZN1253" s="138"/>
      <c r="ZO1253" s="138"/>
      <c r="ZP1253" s="138"/>
      <c r="ZQ1253" s="138"/>
      <c r="ZR1253" s="138"/>
      <c r="ZS1253" s="138"/>
      <c r="ZT1253" s="138"/>
      <c r="ZU1253" s="138"/>
      <c r="ZV1253" s="138"/>
      <c r="ZW1253" s="138"/>
      <c r="ZX1253" s="138"/>
      <c r="ZY1253" s="138"/>
      <c r="ZZ1253" s="138"/>
      <c r="AAA1253" s="138"/>
      <c r="AAB1253" s="138"/>
      <c r="AAC1253" s="138"/>
      <c r="AAD1253" s="138"/>
      <c r="AAE1253" s="138"/>
      <c r="AAF1253" s="138"/>
      <c r="AAG1253" s="138"/>
      <c r="AAH1253" s="138"/>
      <c r="AAI1253" s="138"/>
      <c r="AAJ1253" s="138"/>
      <c r="AAK1253" s="138"/>
      <c r="AAL1253" s="138"/>
      <c r="AAM1253" s="138"/>
      <c r="AAN1253" s="138"/>
      <c r="AAO1253" s="138"/>
      <c r="AAP1253" s="138"/>
      <c r="AAQ1253" s="138"/>
      <c r="AAR1253" s="138"/>
      <c r="AAS1253" s="138"/>
      <c r="AAT1253" s="138"/>
      <c r="AAU1253" s="138"/>
      <c r="AAV1253" s="138"/>
      <c r="AAW1253" s="138"/>
      <c r="AAX1253" s="138"/>
      <c r="AAY1253" s="138"/>
      <c r="AAZ1253" s="138"/>
      <c r="ABA1253" s="138"/>
      <c r="ABB1253" s="138"/>
      <c r="ABC1253" s="138"/>
      <c r="ABD1253" s="138"/>
      <c r="ABE1253" s="138"/>
      <c r="ABF1253" s="138"/>
      <c r="ABG1253" s="138"/>
      <c r="ABH1253" s="138"/>
      <c r="ABI1253" s="138"/>
      <c r="ABJ1253" s="138"/>
      <c r="ABK1253" s="138"/>
      <c r="ABL1253" s="138"/>
      <c r="ABM1253" s="138"/>
      <c r="ABN1253" s="138"/>
      <c r="ABO1253" s="138"/>
      <c r="ABP1253" s="138"/>
      <c r="ABQ1253" s="138"/>
      <c r="ABR1253" s="138"/>
      <c r="ABS1253" s="138"/>
      <c r="ABT1253" s="138"/>
      <c r="ABU1253" s="138"/>
      <c r="ABV1253" s="138"/>
      <c r="ABW1253" s="138"/>
      <c r="ABX1253" s="138"/>
      <c r="ABY1253" s="138"/>
      <c r="ABZ1253" s="138"/>
      <c r="ACA1253" s="138"/>
      <c r="ACB1253" s="138"/>
      <c r="ACC1253" s="138"/>
      <c r="ACD1253" s="138"/>
      <c r="ACE1253" s="138"/>
      <c r="ACF1253" s="138"/>
      <c r="ACG1253" s="138"/>
      <c r="ACH1253" s="138"/>
      <c r="ACI1253" s="138"/>
      <c r="ACJ1253" s="138"/>
      <c r="ACK1253" s="138"/>
      <c r="ACL1253" s="138"/>
      <c r="ACM1253" s="138"/>
      <c r="ACN1253" s="138"/>
      <c r="ACO1253" s="138"/>
      <c r="ACP1253" s="138"/>
      <c r="ACQ1253" s="138"/>
      <c r="ACR1253" s="138"/>
      <c r="ACS1253" s="138"/>
      <c r="ACT1253" s="138"/>
      <c r="ACU1253" s="138"/>
      <c r="ACV1253" s="138"/>
      <c r="ACW1253" s="138"/>
      <c r="ACX1253" s="138"/>
      <c r="ACY1253" s="138"/>
      <c r="ACZ1253" s="138"/>
      <c r="ADA1253" s="138"/>
    </row>
    <row r="1254" spans="1:781" x14ac:dyDescent="0.3">
      <c r="D1254" s="327"/>
      <c r="E1254" s="327"/>
      <c r="F1254" s="327"/>
      <c r="G1254" s="327"/>
      <c r="H1254" s="327"/>
      <c r="I1254" s="356"/>
      <c r="J1254" s="356"/>
      <c r="K1254" s="328"/>
      <c r="L1254" s="356"/>
      <c r="M1254" s="327"/>
      <c r="N1254" s="327"/>
      <c r="O1254" s="327"/>
      <c r="P1254" s="357"/>
    </row>
    <row r="1255" spans="1:781" x14ac:dyDescent="0.3">
      <c r="D1255" s="327"/>
      <c r="E1255" s="327"/>
      <c r="F1255" s="327"/>
      <c r="G1255" s="327"/>
      <c r="H1255" s="327"/>
      <c r="I1255" s="356"/>
      <c r="J1255" s="356"/>
      <c r="K1255" s="328"/>
      <c r="L1255" s="356"/>
      <c r="M1255" s="327"/>
      <c r="N1255" s="327"/>
      <c r="O1255" s="327"/>
      <c r="P1255" s="357"/>
    </row>
    <row r="1256" spans="1:781" x14ac:dyDescent="0.3">
      <c r="D1256" s="327"/>
      <c r="E1256" s="327"/>
      <c r="F1256" s="327"/>
      <c r="G1256" s="327"/>
      <c r="H1256" s="327"/>
      <c r="I1256" s="356"/>
      <c r="J1256" s="356"/>
      <c r="K1256" s="328"/>
      <c r="L1256" s="356"/>
      <c r="M1256" s="327"/>
      <c r="N1256" s="327"/>
      <c r="O1256" s="327"/>
      <c r="P1256" s="357"/>
    </row>
    <row r="1257" spans="1:781" x14ac:dyDescent="0.3">
      <c r="D1257" s="327"/>
      <c r="E1257" s="327"/>
      <c r="F1257" s="327"/>
      <c r="G1257" s="327"/>
      <c r="H1257" s="327"/>
      <c r="I1257" s="356"/>
      <c r="J1257" s="356"/>
      <c r="K1257" s="328"/>
      <c r="L1257" s="356"/>
      <c r="M1257" s="327"/>
      <c r="N1257" s="327"/>
      <c r="O1257" s="327"/>
      <c r="P1257" s="357"/>
    </row>
    <row r="1258" spans="1:781" x14ac:dyDescent="0.3">
      <c r="D1258" s="327"/>
      <c r="E1258" s="327"/>
      <c r="F1258" s="327"/>
      <c r="G1258" s="327"/>
      <c r="H1258" s="327"/>
      <c r="I1258" s="356"/>
      <c r="J1258" s="356"/>
      <c r="K1258" s="328"/>
      <c r="L1258" s="356"/>
      <c r="M1258" s="327"/>
      <c r="N1258" s="327"/>
      <c r="O1258" s="327"/>
      <c r="P1258" s="357"/>
    </row>
    <row r="1259" spans="1:781" x14ac:dyDescent="0.3">
      <c r="D1259" s="327"/>
      <c r="E1259" s="327"/>
      <c r="F1259" s="327"/>
      <c r="G1259" s="327"/>
      <c r="H1259" s="327"/>
      <c r="I1259" s="356"/>
      <c r="J1259" s="356"/>
      <c r="K1259" s="328"/>
      <c r="L1259" s="356"/>
      <c r="M1259" s="327"/>
      <c r="N1259" s="327"/>
      <c r="O1259" s="327"/>
      <c r="P1259" s="357"/>
    </row>
    <row r="1260" spans="1:781" x14ac:dyDescent="0.3">
      <c r="D1260" s="327"/>
      <c r="E1260" s="327"/>
      <c r="F1260" s="327"/>
      <c r="G1260" s="327"/>
      <c r="H1260" s="327"/>
      <c r="I1260" s="356"/>
      <c r="J1260" s="356"/>
      <c r="K1260" s="328"/>
      <c r="L1260" s="356"/>
      <c r="M1260" s="327"/>
      <c r="N1260" s="327"/>
      <c r="O1260" s="327"/>
      <c r="P1260" s="357"/>
    </row>
    <row r="1261" spans="1:781" x14ac:dyDescent="0.3">
      <c r="D1261" s="327"/>
      <c r="E1261" s="327"/>
      <c r="F1261" s="327"/>
      <c r="G1261" s="327"/>
      <c r="H1261" s="327"/>
      <c r="I1261" s="356"/>
      <c r="J1261" s="356"/>
      <c r="K1261" s="328"/>
      <c r="L1261" s="356"/>
      <c r="M1261" s="327"/>
      <c r="N1261" s="327"/>
      <c r="O1261" s="327"/>
      <c r="P1261" s="357"/>
    </row>
    <row r="1262" spans="1:781" x14ac:dyDescent="0.3">
      <c r="D1262" s="327"/>
      <c r="E1262" s="327"/>
      <c r="F1262" s="327"/>
      <c r="G1262" s="327"/>
      <c r="H1262" s="327"/>
      <c r="I1262" s="356"/>
      <c r="J1262" s="356"/>
      <c r="K1262" s="328"/>
      <c r="L1262" s="356"/>
      <c r="M1262" s="327"/>
      <c r="N1262" s="327"/>
      <c r="O1262" s="327"/>
      <c r="P1262" s="357"/>
    </row>
    <row r="1263" spans="1:781" x14ac:dyDescent="0.3">
      <c r="D1263" s="327"/>
      <c r="E1263" s="327"/>
      <c r="F1263" s="327"/>
      <c r="G1263" s="327"/>
      <c r="H1263" s="327"/>
      <c r="I1263" s="356"/>
      <c r="J1263" s="356"/>
      <c r="K1263" s="328"/>
      <c r="L1263" s="356"/>
      <c r="M1263" s="327"/>
      <c r="N1263" s="327"/>
      <c r="O1263" s="327"/>
      <c r="P1263" s="357"/>
    </row>
    <row r="1264" spans="1:781" x14ac:dyDescent="0.3">
      <c r="D1264" s="327"/>
      <c r="E1264" s="327"/>
      <c r="F1264" s="327"/>
      <c r="G1264" s="327"/>
      <c r="H1264" s="327"/>
      <c r="I1264" s="356"/>
      <c r="J1264" s="356"/>
      <c r="K1264" s="328"/>
      <c r="L1264" s="356"/>
      <c r="M1264" s="327"/>
      <c r="N1264" s="327"/>
      <c r="O1264" s="327"/>
      <c r="P1264" s="357"/>
    </row>
    <row r="1265" spans="4:16" x14ac:dyDescent="0.3">
      <c r="D1265" s="327"/>
      <c r="E1265" s="327"/>
      <c r="F1265" s="327"/>
      <c r="G1265" s="327"/>
      <c r="H1265" s="327"/>
      <c r="I1265" s="356"/>
      <c r="J1265" s="356"/>
      <c r="K1265" s="328"/>
      <c r="L1265" s="356"/>
      <c r="M1265" s="327"/>
      <c r="N1265" s="327"/>
      <c r="O1265" s="327"/>
      <c r="P1265" s="357"/>
    </row>
    <row r="1266" spans="4:16" x14ac:dyDescent="0.3">
      <c r="D1266" s="327"/>
      <c r="E1266" s="327"/>
      <c r="F1266" s="327"/>
      <c r="G1266" s="327"/>
      <c r="H1266" s="327"/>
      <c r="I1266" s="356"/>
      <c r="J1266" s="356"/>
      <c r="K1266" s="328"/>
      <c r="L1266" s="356"/>
      <c r="M1266" s="327"/>
      <c r="N1266" s="327"/>
      <c r="O1266" s="327"/>
      <c r="P1266" s="357"/>
    </row>
    <row r="1267" spans="4:16" x14ac:dyDescent="0.3">
      <c r="D1267" s="327"/>
      <c r="E1267" s="327"/>
      <c r="F1267" s="327"/>
      <c r="G1267" s="327"/>
      <c r="H1267" s="327"/>
      <c r="I1267" s="356"/>
      <c r="J1267" s="356"/>
      <c r="K1267" s="328"/>
      <c r="L1267" s="356"/>
      <c r="M1267" s="327"/>
      <c r="N1267" s="327"/>
      <c r="O1267" s="327"/>
      <c r="P1267" s="357"/>
    </row>
    <row r="1268" spans="4:16" x14ac:dyDescent="0.3">
      <c r="D1268" s="327"/>
      <c r="E1268" s="327"/>
      <c r="F1268" s="327"/>
      <c r="G1268" s="327"/>
      <c r="H1268" s="327"/>
      <c r="I1268" s="356"/>
      <c r="J1268" s="356"/>
      <c r="K1268" s="328"/>
      <c r="L1268" s="356"/>
      <c r="M1268" s="327"/>
      <c r="N1268" s="327"/>
      <c r="O1268" s="327"/>
      <c r="P1268" s="357"/>
    </row>
    <row r="1269" spans="4:16" x14ac:dyDescent="0.3">
      <c r="D1269" s="327"/>
      <c r="E1269" s="327"/>
      <c r="F1269" s="327"/>
      <c r="G1269" s="327"/>
      <c r="H1269" s="327"/>
      <c r="I1269" s="356"/>
      <c r="J1269" s="356"/>
      <c r="K1269" s="328"/>
      <c r="L1269" s="356"/>
      <c r="M1269" s="327"/>
      <c r="N1269" s="327"/>
      <c r="O1269" s="327"/>
      <c r="P1269" s="357"/>
    </row>
    <row r="1270" spans="4:16" x14ac:dyDescent="0.3">
      <c r="D1270" s="327"/>
      <c r="E1270" s="327"/>
      <c r="F1270" s="327"/>
      <c r="G1270" s="327"/>
      <c r="H1270" s="327"/>
      <c r="I1270" s="356"/>
      <c r="J1270" s="356"/>
      <c r="K1270" s="328"/>
      <c r="L1270" s="356"/>
      <c r="M1270" s="327"/>
      <c r="N1270" s="327"/>
      <c r="O1270" s="327"/>
      <c r="P1270" s="357"/>
    </row>
    <row r="1271" spans="4:16" x14ac:dyDescent="0.3">
      <c r="D1271" s="327"/>
      <c r="E1271" s="327"/>
      <c r="F1271" s="327"/>
      <c r="G1271" s="327"/>
      <c r="H1271" s="327"/>
      <c r="I1271" s="356"/>
      <c r="J1271" s="356"/>
      <c r="K1271" s="328"/>
      <c r="L1271" s="356"/>
      <c r="M1271" s="327"/>
      <c r="N1271" s="327"/>
      <c r="O1271" s="327"/>
      <c r="P1271" s="357"/>
    </row>
    <row r="1272" spans="4:16" x14ac:dyDescent="0.3">
      <c r="D1272" s="327"/>
      <c r="E1272" s="327"/>
      <c r="F1272" s="327"/>
      <c r="G1272" s="327"/>
      <c r="H1272" s="327"/>
      <c r="I1272" s="356"/>
      <c r="J1272" s="356"/>
      <c r="K1272" s="328"/>
      <c r="L1272" s="356"/>
      <c r="M1272" s="327"/>
      <c r="N1272" s="327"/>
      <c r="O1272" s="327"/>
      <c r="P1272" s="357"/>
    </row>
    <row r="1273" spans="4:16" x14ac:dyDescent="0.3">
      <c r="D1273" s="327"/>
      <c r="E1273" s="327"/>
      <c r="F1273" s="327"/>
      <c r="G1273" s="327"/>
      <c r="H1273" s="327"/>
      <c r="I1273" s="356"/>
      <c r="J1273" s="356"/>
      <c r="K1273" s="328"/>
      <c r="L1273" s="356"/>
      <c r="M1273" s="327"/>
      <c r="N1273" s="327"/>
      <c r="O1273" s="327"/>
      <c r="P1273" s="357"/>
    </row>
    <row r="1274" spans="4:16" x14ac:dyDescent="0.3">
      <c r="N1274" s="327"/>
      <c r="O1274" s="327"/>
      <c r="P1274" s="357"/>
    </row>
    <row r="1275" spans="4:16" x14ac:dyDescent="0.3">
      <c r="N1275" s="327"/>
      <c r="O1275" s="327"/>
      <c r="P1275" s="357"/>
    </row>
    <row r="1276" spans="4:16" x14ac:dyDescent="0.3">
      <c r="N1276" s="327"/>
      <c r="O1276" s="327"/>
      <c r="P1276" s="357"/>
    </row>
  </sheetData>
  <mergeCells count="37">
    <mergeCell ref="M430:P430"/>
    <mergeCell ref="AE1:AE2"/>
    <mergeCell ref="AF1:AF2"/>
    <mergeCell ref="AG1:AG2"/>
    <mergeCell ref="AH1:AH2"/>
    <mergeCell ref="AI1:AI2"/>
    <mergeCell ref="F427:G427"/>
    <mergeCell ref="Y1:Y2"/>
    <mergeCell ref="Z1:Z2"/>
    <mergeCell ref="AA1:AA2"/>
    <mergeCell ref="AB1:AB2"/>
    <mergeCell ref="AC1:AC2"/>
    <mergeCell ref="AD1:AD2"/>
    <mergeCell ref="S1:S2"/>
    <mergeCell ref="T1:T2"/>
    <mergeCell ref="U1:U2"/>
    <mergeCell ref="V1:V2"/>
    <mergeCell ref="W1:W2"/>
    <mergeCell ref="X1:X2"/>
    <mergeCell ref="M1:M2"/>
    <mergeCell ref="N1:N2"/>
    <mergeCell ref="O1:O2"/>
    <mergeCell ref="P1:P2"/>
    <mergeCell ref="Q1:Q2"/>
    <mergeCell ref="R1:R2"/>
    <mergeCell ref="G1:G2"/>
    <mergeCell ref="H1:H2"/>
    <mergeCell ref="I1:I2"/>
    <mergeCell ref="J1:J2"/>
    <mergeCell ref="K1:K2"/>
    <mergeCell ref="L1:L2"/>
    <mergeCell ref="A1:A2"/>
    <mergeCell ref="B1:B2"/>
    <mergeCell ref="C1:C2"/>
    <mergeCell ref="D1:D2"/>
    <mergeCell ref="E1:E2"/>
    <mergeCell ref="F1:F2"/>
  </mergeCells>
  <hyperlinks>
    <hyperlink ref="B93" r:id="rId1" display="http://www.zcmc.am/" xr:uid="{E8309266-CE1D-4A30-B94D-6B2944E047EB}"/>
    <hyperlink ref="Q104" r:id="rId2" display="http://www.futuredirections.org.au/publications/food-and-water-crises/28-global-food-and-water-crises-swa/176-chinese-city-of-4-million-left-dry-as-pollution-contaminates-water.html" xr:uid="{CE7A1AA7-7EF6-42AC-8238-BF45812A1466}"/>
    <hyperlink ref="Q152" r:id="rId3" display="https://pure.ltu.se/portal/files/96533586/Numerical_analysis_of_staged_construction_of_an_upstream_tailings_dam.pdf" xr:uid="{40EE533C-E3AC-47C7-8D6B-F9999E260CC9}"/>
    <hyperlink ref="Q147" display="http://www.corpwatch.org/article.php?id=744  (accessed 1Jul16)  A joint in the main pipe which carries the cyanide wastewater to the tailings dam was dislodged after a heavy downpour allowing the cyanide solution to spew onto the ground. Chlorine was adde" xr:uid="{2ACFF969-35CD-460F-AA04-6DEC6170DAB0}"/>
    <hyperlink ref="P212" r:id="rId4" xr:uid="{B6901A97-DE8D-42BA-AF01-F055039910A9}"/>
    <hyperlink ref="Q410" r:id="rId5" display="http://www.infomine.com/library/publications/docs/Golder2012.pdf  took steam engine of the rail and killed people in mine housese" xr:uid="{75DEDE95-9DE0-4340-8894-F1602D8178B1}"/>
    <hyperlink ref="P69" r:id="rId6" xr:uid="{D053D8AA-BA0E-424E-BE74-5653B679FA87}"/>
    <hyperlink ref="P95" r:id="rId7" xr:uid="{C27D3E73-A7AD-4807-9D90-CC772461AEF6}"/>
    <hyperlink ref="P65" r:id="rId8" xr:uid="{F4FEE549-9D22-4201-BBA6-0662C217193E}"/>
    <hyperlink ref="P73" r:id="rId9" xr:uid="{3B577AF9-DA43-4F52-80E1-84F063707058}"/>
    <hyperlink ref="A1:A2" location="'MASTER DATA FILE'!B389" display="SEVERITY CODE" xr:uid="{8314C5EA-9E0C-4FA9-AD8A-E71F16B340AE}"/>
    <hyperlink ref="P77" r:id="rId10" xr:uid="{39C06E3A-3E72-4DF6-8038-1FA8A7434450}"/>
    <hyperlink ref="P82" r:id="rId11" xr:uid="{62232378-CE23-453C-9107-6CD3D5F36A2B}"/>
    <hyperlink ref="P66" r:id="rId12" xr:uid="{B977ACDD-E57B-4BBA-BE8A-89C594F54764}"/>
    <hyperlink ref="P61" r:id="rId13" xr:uid="{EC312666-EA74-46AD-93B6-B8833A60B367}"/>
    <hyperlink ref="P90" r:id="rId14" xr:uid="{043D5B7C-875B-404E-A66D-ED268C35907C}"/>
    <hyperlink ref="P103" r:id="rId15" display="file:///C:/Users/Lindsay/Downloads/AGA-OP12-bra-serra-grande.pdf" xr:uid="{CDBE3159-F359-4B15-9F1D-FCA5C5AEF867}"/>
    <hyperlink ref="P146" r:id="rId16" xr:uid="{63392E75-7B8B-448B-B5EA-E1C328D35325}"/>
    <hyperlink ref="P332" r:id="rId17" display="http://www.acingenieros.com/descargas/pdfs/Articulo_03_Parte_03.pdf" xr:uid="{8B788154-A9FF-4892-BDD1-7FF319088A28}"/>
    <hyperlink ref="P60" r:id="rId18" xr:uid="{1DE7DCED-4658-4EFC-9E81-99C7BEA0382E}"/>
    <hyperlink ref="P59" r:id="rId19" xr:uid="{A2F367C1-80F6-4BFB-9CD5-217EC7042BAE}"/>
    <hyperlink ref="P58" r:id="rId20" xr:uid="{930C72EA-A41A-46D8-B5E5-EC37C97819DD}"/>
    <hyperlink ref="P45" r:id="rId21" display="https://www.e1.ru/news/spool/news_id-69366844.html" xr:uid="{D1665895-817D-4B8C-9EAA-EB6DB879A4CE}"/>
    <hyperlink ref="P75" r:id="rId22" display="https://www.rfa.org/english/news/myanmar/landslide-05042018180440.html" xr:uid="{D4DBF7E3-D5F3-4B23-BC05-4512F17A294E}"/>
    <hyperlink ref="P81" r:id="rId23" display="https://www.rfa.org/english/news/myanmar/landslide-05042018180440.html" xr:uid="{91B9FD15-B975-42E9-8AC0-BDB89DED569D}"/>
    <hyperlink ref="P49" r:id="rId24" xr:uid="{523A9E51-554E-432B-A05D-08B017944247}"/>
    <hyperlink ref="P36" r:id="rId25" display="https://blogs.agu.org/landslideblog/2022/01/11/pau-branco-1/" xr:uid="{41821400-1284-4480-966D-018C9849E684}"/>
    <hyperlink ref="P35" r:id="rId26" xr:uid="{D2168ED4-800C-4C4E-B8B3-515B6CD0AE18}"/>
    <hyperlink ref="P33" r:id="rId27" xr:uid="{EF492ED0-10FC-4DCC-A05F-12F93C94F1BA}"/>
    <hyperlink ref="P32" r:id="rId28" display="https://blogs.agu.org/landslideblog/2022/04/06/wenquan-township-tailings-1/" xr:uid="{74E27BC4-C492-4D88-AC0E-30A3CE782344}"/>
    <hyperlink ref="P79" r:id="rId29" display="http://siberiantimes.com/ecology/others/news/n0671-stinking-poisoned-water-flows-towards-siberia-from-mining-city-ridder-in-kazakhstan/" xr:uid="{D8C056CE-6584-4849-8708-6F3D7E6C02CB}"/>
    <hyperlink ref="P131" r:id="rId30" xr:uid="{A45F1B24-EB1E-448E-8599-453CD57E20DC}"/>
    <hyperlink ref="P37" r:id="rId31" xr:uid="{3F961026-5583-43AD-94A1-989DE3A0A24A}"/>
    <hyperlink ref="P43" r:id="rId32" xr:uid="{DC58433F-54AA-4EF6-BE53-46C600BF3321}"/>
    <hyperlink ref="P22" r:id="rId33" display="https://stockhouse.com/news/the-market-online-news/2024/08/19/here-s-timeline-victoria-gold-mine-disaster-yukon" xr:uid="{118ECE27-E9E7-43CA-BD02-D9EFD5D5C2F5}"/>
    <hyperlink ref="P11" r:id="rId34" xr:uid="{2FE90A06-A523-409A-9C1F-29AE7AB11E95}"/>
    <hyperlink ref="K3" location="'MASTER DATA FILE'!I437" display="ICOLD Incident Classifications" xr:uid="{91E2C178-32FB-4643-819E-706573281B07}"/>
    <hyperlink ref="I424" location="'MASTER DATA FILE'!A4" display="RETURN TO TOP" xr:uid="{7A307210-2E96-412B-86A0-49361D263EA7}"/>
    <hyperlink ref="P5" r:id="rId35" display="https://orgullomineronoticias.com/2026/03/29/mina-el-rosario-produccion-historia-y-el-desafio-permanente-de-la-seguridad-minera/" xr:uid="{BB378102-5F36-43B9-A53D-2A8B192CFA80}"/>
  </hyperlinks>
  <pageMargins left="0.7" right="0.7" top="0.75" bottom="0.75" header="0.3" footer="0.3"/>
  <pageSetup orientation="portrait" horizontalDpi="4294967293" verticalDpi="4294967293" r:id="rId36"/>
  <drawing r:id="rId3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MASTER DATA FILE</vt:lpstr>
      <vt:lpstr>'MASTER DATA FILE'!_GoBack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Chambers</dc:creator>
  <cp:lastModifiedBy>David Chambers</cp:lastModifiedBy>
  <dcterms:created xsi:type="dcterms:W3CDTF">2026-05-07T17:23:30Z</dcterms:created>
  <dcterms:modified xsi:type="dcterms:W3CDTF">2026-05-07T17:30:49Z</dcterms:modified>
</cp:coreProperties>
</file>